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30" windowWidth="28455" windowHeight="16800" activeTab="0"/>
  </bookViews>
  <sheets>
    <sheet name="Rekapitulace stavby" sheetId="1" r:id="rId1"/>
    <sheet name="D2_51a - Lékařská technol..." sheetId="2" r:id="rId2"/>
    <sheet name="Pokyny pro vyplnění" sheetId="3" r:id="rId3"/>
  </sheets>
  <definedNames>
    <definedName name="_xlnm._FilterDatabase" localSheetId="1" hidden="1">'D2_51a - Lékařská technol...'!$C$76:$K$76</definedName>
    <definedName name="_xlnm.Print_Area" localSheetId="1">'D2_51a - Lékařská technol...'!$C$4:$J$36,'D2_51a - Lékařská technol...'!$C$42:$J$58,'D2_51a - Lékařská technol...'!$C$64:$K$626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'D2_51a - Lékařská technol...'!$76:$76</definedName>
  </definedNames>
  <calcPr calcId="125725"/>
</workbook>
</file>

<file path=xl/sharedStrings.xml><?xml version="1.0" encoding="utf-8"?>
<sst xmlns="http://schemas.openxmlformats.org/spreadsheetml/2006/main" count="6738" uniqueCount="705">
  <si>
    <t>Export VZ</t>
  </si>
  <si>
    <t>List obsahuje:</t>
  </si>
  <si>
    <t>3.0</t>
  </si>
  <si>
    <t>ZAMOK</t>
  </si>
  <si>
    <t>False</t>
  </si>
  <si>
    <t>{16aaa7c5-2167-4d1c-b18e-ae19eb8f6c64}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</si>
  <si>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</si>
  <si>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</si>
  <si>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</si>
  <si>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</si>
  <si>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</si>
  <si>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</si>
  <si>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</si>
  <si>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</si>
  <si>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A42-15-P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</si>
  <si>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</si>
  <si>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</si>
  <si>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Výstavba čtyř operačních sálů a sterilizace Krajské zdravotní a.s.Nemocnice Teplice o.z.</t>
  </si>
  <si>
    <t>0,1</t>
  </si>
  <si>
    <t>KSO:</t>
  </si>
  <si>
    <t/>
  </si>
  <si>
    <t>CC-CZ:</t>
  </si>
  <si>
    <t>1</t>
  </si>
  <si>
    <t>Místo:</t>
  </si>
  <si>
    <t>Teplice</t>
  </si>
  <si>
    <t>Datum:</t>
  </si>
  <si>
    <t>12. 10. 2016</t>
  </si>
  <si>
    <t>10</t>
  </si>
  <si>
    <t>100</t>
  </si>
  <si>
    <t>Zadavatel:</t>
  </si>
  <si>
    <t>IČ:</t>
  </si>
  <si>
    <t>Krajská zdravotní a.s., Ústí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</si>
  <si>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</si>
  <si>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</si>
  <si>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</si>
  <si>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</si>
  <si>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</si>
  <si>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</si>
  <si>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</si>
  <si>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</si>
  <si>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</si>
  <si>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</si>
  <si>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</si>
  <si>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</si>
  <si>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</si>
  <si>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</si>
  <si>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</si>
  <si>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</si>
  <si>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</si>
  <si>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</si>
  <si>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</si>
  <si>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</si>
  <si>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</si>
  <si>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</si>
  <si>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</si>
  <si>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</si>
  <si>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</si>
  <si>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</si>
  <si>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</si>
  <si>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</si>
  <si>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</si>
  <si>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</si>
  <si>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</si>
  <si>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</si>
  <si>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</si>
  <si>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</si>
  <si>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</si>
  <si>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</si>
  <si>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</si>
  <si>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</si>
  <si>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</si>
  <si>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</si>
  <si>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</si>
  <si>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</si>
  <si>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</si>
  <si>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</si>
  <si>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</si>
  <si>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D2_51a</t>
  </si>
  <si>
    <t>Lékařská technologie</t>
  </si>
  <si>
    <t>STA</t>
  </si>
  <si>
    <t>{edbe9728-fb39-455f-9d45-bbe6ce7e2441}</t>
  </si>
  <si>
    <t>2</t>
  </si>
  <si>
    <t>Zpět na list:</t>
  </si>
  <si>
    <t>KRYCÍ LIST SOUPISU</t>
  </si>
  <si>
    <t>Objekt:</t>
  </si>
  <si>
    <t>D2_51a - Lékařská technologie</t>
  </si>
  <si>
    <t>REKAPITULACE ČLENĚNÍ SOUPISU PRACÍ</t>
  </si>
  <si>
    <t>Kód dílu - Popis</t>
  </si>
  <si>
    <t>Cena celkem [CZK]</t>
  </si>
  <si>
    <t>Náklady soupisu celkem</t>
  </si>
  <si>
    <t>-1</t>
  </si>
  <si>
    <t>SOCIÁLNÍ ZAŘÍZENÍ - SOCIÁLNÍ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</si>
  <si>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</si>
  <si>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</si>
  <si>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</si>
  <si>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</si>
  <si>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</si>
  <si>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</si>
  <si>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</si>
  <si>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</si>
  <si>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</si>
  <si>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</si>
  <si>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</si>
  <si>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</si>
  <si>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</si>
  <si>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</si>
  <si>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</si>
  <si>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N-0103</t>
  </si>
  <si>
    <t>skříň šatní 2-dvéřová, uzamykatelná - 800/400/2100 mm</t>
  </si>
  <si>
    <t>ks</t>
  </si>
  <si>
    <t>4</t>
  </si>
  <si>
    <t>ROZPOCET</t>
  </si>
  <si>
    <t>VV</t>
  </si>
  <si>
    <t>Viz PD - seznam vybavení po místnostech</t>
  </si>
  <si>
    <t>Podrobný popis viz specifikace</t>
  </si>
  <si>
    <t>3</t>
  </si>
  <si>
    <t>N-0109</t>
  </si>
  <si>
    <t>skříň s 8. uzamykatelnými schránkami/ ma osobní věci - cca 600/500/2100 mm</t>
  </si>
  <si>
    <t>N-0111</t>
  </si>
  <si>
    <t>skříň s 10. uzamykatelnými schránkami/ ma osobní věci - cca 600/500/2100 mm</t>
  </si>
  <si>
    <t>N-0152</t>
  </si>
  <si>
    <t>skříň policová uzavřená,na čisté prádlo - 800/400/2100 mm</t>
  </si>
  <si>
    <t>7</t>
  </si>
  <si>
    <t>5</t>
  </si>
  <si>
    <t>N-0153</t>
  </si>
  <si>
    <t>skříň policová a přihrádková, 2-dvéřová, uzamykatelná - 800/400/2100 mm</t>
  </si>
  <si>
    <t>6</t>
  </si>
  <si>
    <t>N-0159</t>
  </si>
  <si>
    <t>skříň policová otevřená - 800/400/2100 mm</t>
  </si>
  <si>
    <t>N-0161</t>
  </si>
  <si>
    <t>skříň policová prosklená, dolní část uzavřená - 800/400/2100 mm</t>
  </si>
  <si>
    <t>8</t>
  </si>
  <si>
    <t>N-0162</t>
  </si>
  <si>
    <t>skříň policová 2-dvéřová, uzamykatelná - 800/400/2100 mm</t>
  </si>
  <si>
    <t>9</t>
  </si>
  <si>
    <t>N-0163</t>
  </si>
  <si>
    <t>skříň policová 2-dvéřová, uzamykatelná - 800/600/2100 mm</t>
  </si>
  <si>
    <t>N-0172</t>
  </si>
  <si>
    <t>skříň policová 2-dvéřová, uzamykatelná, nízká - 800/400/750 mm</t>
  </si>
  <si>
    <t>11</t>
  </si>
  <si>
    <t>N-0191</t>
  </si>
  <si>
    <t>skříň pro úklidové potřeby 1-dvéřová, uzamykatelná - 400/500/1850 mm</t>
  </si>
  <si>
    <t>12</t>
  </si>
  <si>
    <t>N-0192</t>
  </si>
  <si>
    <t>skříň pro úklidové potřeby 1-dvéřová, uzamykatelná - 600/500/1850 mm</t>
  </si>
  <si>
    <t>13</t>
  </si>
  <si>
    <t>N-0193</t>
  </si>
  <si>
    <t>skříň na tříděný odpad - cca 1200/600/1800 mm</t>
  </si>
  <si>
    <t>14</t>
  </si>
  <si>
    <t>N-0202</t>
  </si>
  <si>
    <t>věšák nástěnný</t>
  </si>
  <si>
    <t>17</t>
  </si>
  <si>
    <t>N-0210</t>
  </si>
  <si>
    <t>zrcadlo</t>
  </si>
  <si>
    <t>19</t>
  </si>
  <si>
    <t>16</t>
  </si>
  <si>
    <t>N-0300</t>
  </si>
  <si>
    <t>stůl pracovní - 800/600/750 mm</t>
  </si>
  <si>
    <t>N-0302</t>
  </si>
  <si>
    <t>stůl pracovní - 2 x průchod,kov.podnož - 1200/600/750 mm</t>
  </si>
  <si>
    <t>18</t>
  </si>
  <si>
    <t>N-0303</t>
  </si>
  <si>
    <t>stůl pracovní - 2 x průchod,kov.podnož - 1400/700/750 mm</t>
  </si>
  <si>
    <t>N-0304</t>
  </si>
  <si>
    <t>stůl pracovní - 2 x průchod,kov.podnož - 1400/600/750 mm</t>
  </si>
  <si>
    <t>20</t>
  </si>
  <si>
    <t>N-0327</t>
  </si>
  <si>
    <t>stůl pracovní - 2 x průchod,kov.podnož - cca2750/600/750 mm</t>
  </si>
  <si>
    <t>N-0362</t>
  </si>
  <si>
    <t>stůl jídelní - 1200/700/750 mm</t>
  </si>
  <si>
    <t>22</t>
  </si>
  <si>
    <t>N-0370</t>
  </si>
  <si>
    <t>stolek konferenční - 600/600/500mm</t>
  </si>
  <si>
    <t>23</t>
  </si>
  <si>
    <t>N-0380</t>
  </si>
  <si>
    <t>kontejner pojízdný 4 zásuvky, uzamykatelný</t>
  </si>
  <si>
    <t>24</t>
  </si>
  <si>
    <t>N-0388</t>
  </si>
  <si>
    <t>pult/parapet odkládací  - atyp - cca 1800/400/900mm</t>
  </si>
  <si>
    <t>25</t>
  </si>
  <si>
    <t>N-0501</t>
  </si>
  <si>
    <t>židle pevná - koženka</t>
  </si>
  <si>
    <t>26</t>
  </si>
  <si>
    <t>N-0503</t>
  </si>
  <si>
    <t>židle pevná s područkami - koženka</t>
  </si>
  <si>
    <t>27</t>
  </si>
  <si>
    <t>N-0505</t>
  </si>
  <si>
    <t>židle pojízdná s područkami – koženka</t>
  </si>
  <si>
    <t>28</t>
  </si>
  <si>
    <t>N-0506</t>
  </si>
  <si>
    <t>židle pojízdná s područkami - látka</t>
  </si>
  <si>
    <t>29</t>
  </si>
  <si>
    <t>N-0530</t>
  </si>
  <si>
    <t>křeslo odpočinkové</t>
  </si>
  <si>
    <t>30</t>
  </si>
  <si>
    <t>N-0532</t>
  </si>
  <si>
    <t>křeslo odpočinkové - koženka</t>
  </si>
  <si>
    <t>31</t>
  </si>
  <si>
    <t>N-0545</t>
  </si>
  <si>
    <t>pohovka rozkládací - koženka</t>
  </si>
  <si>
    <t>32</t>
  </si>
  <si>
    <t>N-1102</t>
  </si>
  <si>
    <t>stůl pracovní , uzamykatelný zásuvkový kontejner, nerez - 1200/600/850mm</t>
  </si>
  <si>
    <t>33</t>
  </si>
  <si>
    <t>N-1103</t>
  </si>
  <si>
    <t>stůl pracovní , s policí, nerez - 1200/600/750mm</t>
  </si>
  <si>
    <t>34</t>
  </si>
  <si>
    <t>N-1104</t>
  </si>
  <si>
    <t>stůl pracovní , uzamykatelný zásuvkový kontejner, nerez - 1400/600/750mm</t>
  </si>
  <si>
    <t>35</t>
  </si>
  <si>
    <t>N-1112</t>
  </si>
  <si>
    <t>stůl pracovní s policí, nerez - 1200/700/850mm</t>
  </si>
  <si>
    <t>36</t>
  </si>
  <si>
    <t>N-1113</t>
  </si>
  <si>
    <t>stůl pracovní , uzamykatelná zásuvka, nerez - 1200/700/850mm</t>
  </si>
  <si>
    <t>37</t>
  </si>
  <si>
    <t>N-1116</t>
  </si>
  <si>
    <t>stůl pracovní nerezový - cca 1600/500/850mm</t>
  </si>
  <si>
    <t>38</t>
  </si>
  <si>
    <t>N-1118</t>
  </si>
  <si>
    <t>stůl pracovní s policí, nerez - 1800/700/850mm</t>
  </si>
  <si>
    <t>39</t>
  </si>
  <si>
    <t>N-1124</t>
  </si>
  <si>
    <t>stůl pracovní , uzamykatelný zásuvkový kontejner, nerez - cca 2400/600/850mm</t>
  </si>
  <si>
    <t>40</t>
  </si>
  <si>
    <t>N-1154</t>
  </si>
  <si>
    <t>stůl pracovní, s policí, pojízdný, atyp.,nerez - 1400/1200/850mm</t>
  </si>
  <si>
    <t>41</t>
  </si>
  <si>
    <t>N-1509</t>
  </si>
  <si>
    <t>skříň šatní, 2-skříňka,otevřené části, spodní police na obuv - cca400/500/1700+300 mm</t>
  </si>
  <si>
    <t>42</t>
  </si>
  <si>
    <t>N-1510</t>
  </si>
  <si>
    <t>skříň šatní, 2-oddíly, uzamykatelná - 400/500/1850 mm</t>
  </si>
  <si>
    <t>80</t>
  </si>
  <si>
    <t>43</t>
  </si>
  <si>
    <t>N-1512</t>
  </si>
  <si>
    <t>skříň šatní s lavicí, 2-skříňka, uzamykatelné části - 500/500+300/1850 mm</t>
  </si>
  <si>
    <t>44</t>
  </si>
  <si>
    <t>N-2015</t>
  </si>
  <si>
    <t>regál 3-polic, celonerezový - 1000/500/1850 mm</t>
  </si>
  <si>
    <t>45</t>
  </si>
  <si>
    <t>N-2016</t>
  </si>
  <si>
    <t>regál 5-polic, celonerezový - 1000/500/1850 mm</t>
  </si>
  <si>
    <t>46</t>
  </si>
  <si>
    <t>N-2022</t>
  </si>
  <si>
    <t>regál 5-polic - 1000/500/1850 mm</t>
  </si>
  <si>
    <t>52</t>
  </si>
  <si>
    <t>47</t>
  </si>
  <si>
    <t>N-2030</t>
  </si>
  <si>
    <t>regálový vozík pro zavěšní košů, oboustranný, celonerezový, vč. 6 košů</t>
  </si>
  <si>
    <t>48</t>
  </si>
  <si>
    <t>N-2080</t>
  </si>
  <si>
    <t>skříň policová uzamykatelná -  nerez - cca800/500/1850</t>
  </si>
  <si>
    <t>49</t>
  </si>
  <si>
    <t>N-2081</t>
  </si>
  <si>
    <t>skříň policová 2-dvéřová, uzamykatelná, nerezová - 750/700/1850 mm</t>
  </si>
  <si>
    <t>50</t>
  </si>
  <si>
    <t>N-2085</t>
  </si>
  <si>
    <t>skříň policová 1-dvéřová, uzamykatelná, nerezová - 600/500/1850 mm</t>
  </si>
  <si>
    <t>51</t>
  </si>
  <si>
    <t>N-2094</t>
  </si>
  <si>
    <t>regál pro uložení 16 STJ, mobilní, celonerezový - cca 1150/700/1750 mm</t>
  </si>
  <si>
    <t>N-2095</t>
  </si>
  <si>
    <t>regál pro uložení 20 STJ, mobilní, celonerezový - cca 1400/700/1750 mm</t>
  </si>
  <si>
    <t>53</t>
  </si>
  <si>
    <t>N-2097</t>
  </si>
  <si>
    <t>vozík uzavřený pro uložení 8STJ, celonerezový - cca 760/720/1439</t>
  </si>
  <si>
    <t>54</t>
  </si>
  <si>
    <t>T-0130</t>
  </si>
  <si>
    <t>RTG přístroj pojízdný - C rameno</t>
  </si>
  <si>
    <t>55</t>
  </si>
  <si>
    <t>T-0304</t>
  </si>
  <si>
    <t>přístroj ultrazvukový přenosný</t>
  </si>
  <si>
    <t>56</t>
  </si>
  <si>
    <t>T-0401</t>
  </si>
  <si>
    <t>EKG vč. vozíku</t>
  </si>
  <si>
    <t>57</t>
  </si>
  <si>
    <t>T-0850</t>
  </si>
  <si>
    <t>věž artroskopická vč.příslušenství</t>
  </si>
  <si>
    <t>58</t>
  </si>
  <si>
    <t>T-0851</t>
  </si>
  <si>
    <t>věž laparoskopická vč.příslušenství</t>
  </si>
  <si>
    <t>59</t>
  </si>
  <si>
    <t>T-0900</t>
  </si>
  <si>
    <t>centrála monitorovací</t>
  </si>
  <si>
    <t>60</t>
  </si>
  <si>
    <t>T-0904</t>
  </si>
  <si>
    <t>monitor vitálních funkcí - transportní</t>
  </si>
  <si>
    <t>61</t>
  </si>
  <si>
    <t>T-0905</t>
  </si>
  <si>
    <t>oxymetr pulsní</t>
  </si>
  <si>
    <t>62</t>
  </si>
  <si>
    <t>T-0910</t>
  </si>
  <si>
    <t>defibrilátor vč.monitoru</t>
  </si>
  <si>
    <t>63</t>
  </si>
  <si>
    <t>T-0920</t>
  </si>
  <si>
    <t>odsávačka elektrická vč.mobilního stojanu</t>
  </si>
  <si>
    <t>64</t>
  </si>
  <si>
    <t>T-1010</t>
  </si>
  <si>
    <t>pumpa infúzní</t>
  </si>
  <si>
    <t>65</t>
  </si>
  <si>
    <t>T-1015</t>
  </si>
  <si>
    <t>dávkovač lineární</t>
  </si>
  <si>
    <t>66</t>
  </si>
  <si>
    <t>T-1101</t>
  </si>
  <si>
    <t>ventilátor transportní</t>
  </si>
  <si>
    <t>67</t>
  </si>
  <si>
    <t>T-1102</t>
  </si>
  <si>
    <t>laryngoskop - sada</t>
  </si>
  <si>
    <t>68</t>
  </si>
  <si>
    <t>T-1105</t>
  </si>
  <si>
    <t>vak resuscitační</t>
  </si>
  <si>
    <t>69</t>
  </si>
  <si>
    <t>T-1114</t>
  </si>
  <si>
    <t>nebulizátor tepelný</t>
  </si>
  <si>
    <t>70</t>
  </si>
  <si>
    <t>T-1115</t>
  </si>
  <si>
    <t>přístroj anesteziologický vč.monitoru</t>
  </si>
  <si>
    <t>71</t>
  </si>
  <si>
    <t>T-1155</t>
  </si>
  <si>
    <t>svářečka sterilizačních obalů</t>
  </si>
  <si>
    <t>72</t>
  </si>
  <si>
    <t>T-1206</t>
  </si>
  <si>
    <t>elektrokoagulace</t>
  </si>
  <si>
    <t>73</t>
  </si>
  <si>
    <t>T-1220</t>
  </si>
  <si>
    <t>vrtačka elektrická</t>
  </si>
  <si>
    <t>74</t>
  </si>
  <si>
    <t>T-1222</t>
  </si>
  <si>
    <t>vrtačka akumulátorová</t>
  </si>
  <si>
    <t>75</t>
  </si>
  <si>
    <t>T-1251</t>
  </si>
  <si>
    <t>rozvěrač břišní</t>
  </si>
  <si>
    <t>76</t>
  </si>
  <si>
    <t>T-1290</t>
  </si>
  <si>
    <t>skalpel harmonický</t>
  </si>
  <si>
    <t>77</t>
  </si>
  <si>
    <t>T-1302</t>
  </si>
  <si>
    <t>fonendoskop</t>
  </si>
  <si>
    <t>78</t>
  </si>
  <si>
    <t>T-1305</t>
  </si>
  <si>
    <t>tonometr bezrtuťový</t>
  </si>
  <si>
    <t>79</t>
  </si>
  <si>
    <t>T-2018</t>
  </si>
  <si>
    <t>stůl operační 4-segmentový, el.ovladatelný, vč. příslušenství</t>
  </si>
  <si>
    <t>T-2102</t>
  </si>
  <si>
    <t>svítidlo vyšetřovací pojízdné</t>
  </si>
  <si>
    <t>81</t>
  </si>
  <si>
    <t>T-3907</t>
  </si>
  <si>
    <t>čistička ultrazvuková, celonerezové provedení</t>
  </si>
  <si>
    <t>82</t>
  </si>
  <si>
    <t>T-4401</t>
  </si>
  <si>
    <t>pistole tlaková vzduchová</t>
  </si>
  <si>
    <t>83</t>
  </si>
  <si>
    <t>T-4403</t>
  </si>
  <si>
    <t>pistole tlaková mycí</t>
  </si>
  <si>
    <t>84</t>
  </si>
  <si>
    <t>T-5420</t>
  </si>
  <si>
    <t>rohož dekontaminační</t>
  </si>
  <si>
    <t>85</t>
  </si>
  <si>
    <t>T-5421</t>
  </si>
  <si>
    <t>rohož dekontaminační - cca 1400/900 mm</t>
  </si>
  <si>
    <t>86</t>
  </si>
  <si>
    <t>T-5422</t>
  </si>
  <si>
    <t>rohož dekontaminační/čistící zona - cca 3000/2000 mm</t>
  </si>
  <si>
    <t>87</t>
  </si>
  <si>
    <t>T-5430</t>
  </si>
  <si>
    <t>stojan na  závěsné koše,  vč. 3 košů - 600/460/1438mm</t>
  </si>
  <si>
    <t>88</t>
  </si>
  <si>
    <t>T-5435</t>
  </si>
  <si>
    <t>stojan na operační galoše</t>
  </si>
  <si>
    <t>89</t>
  </si>
  <si>
    <t>T-5440</t>
  </si>
  <si>
    <t>stojan na galoše</t>
  </si>
  <si>
    <t>90</t>
  </si>
  <si>
    <t>T-6018</t>
  </si>
  <si>
    <t>lůžko el.polohovatelné pro intezivní péči</t>
  </si>
  <si>
    <t>91</t>
  </si>
  <si>
    <t>T-6220</t>
  </si>
  <si>
    <t>ohřev pacienta – vzduchový</t>
  </si>
  <si>
    <t>92</t>
  </si>
  <si>
    <t>T-6431</t>
  </si>
  <si>
    <t>sedačka pojízdná otočná výšk. stavitelná (setování)</t>
  </si>
  <si>
    <t>93</t>
  </si>
  <si>
    <t>T-6433</t>
  </si>
  <si>
    <t>sedačka otočná s opěrou zad, pojízdná, nerez-koženka</t>
  </si>
  <si>
    <t>94</t>
  </si>
  <si>
    <t>T-6434</t>
  </si>
  <si>
    <t>sedačka otočná , bez opěry, pojízdná, nerez-koženka</t>
  </si>
  <si>
    <t>95</t>
  </si>
  <si>
    <t>T-6501</t>
  </si>
  <si>
    <t>vozík nemocniční dvoupodlažní</t>
  </si>
  <si>
    <t>96</t>
  </si>
  <si>
    <t>T-6502</t>
  </si>
  <si>
    <t>vozík nemocniční víceúčelový dvoupodlažní</t>
  </si>
  <si>
    <t>97</t>
  </si>
  <si>
    <t>T-6506</t>
  </si>
  <si>
    <t>vozík přístrojový pojízdný, 1 zásuvka, nerez</t>
  </si>
  <si>
    <t>98</t>
  </si>
  <si>
    <t>T-6508</t>
  </si>
  <si>
    <t>vozík víceúčelový 2-podlažní s zásuvkou</t>
  </si>
  <si>
    <t>99</t>
  </si>
  <si>
    <t>T-6510</t>
  </si>
  <si>
    <t>vozík/skříňka pojízdná,dveře, nerez - cca 790/6520/990 mm</t>
  </si>
  <si>
    <t>T-6519</t>
  </si>
  <si>
    <t>stolek instrumentační výškově stavitelný, manuální</t>
  </si>
  <si>
    <t>101</t>
  </si>
  <si>
    <t>T-6520</t>
  </si>
  <si>
    <t>stolek instrumentační výškově stavitelný, hydraulický</t>
  </si>
  <si>
    <t>102</t>
  </si>
  <si>
    <t>T-6525</t>
  </si>
  <si>
    <t>vozík anesteziologický</t>
  </si>
  <si>
    <t>103</t>
  </si>
  <si>
    <t>T-6531</t>
  </si>
  <si>
    <t>vozík přípravný pro sterilizační kontejnery – 2x1 STJ, nerezový</t>
  </si>
  <si>
    <t>104</t>
  </si>
  <si>
    <t>T-6540</t>
  </si>
  <si>
    <t>vozík přípravny pro sterilizační kontejnery – 1 STJ, nerezový</t>
  </si>
  <si>
    <t>105</t>
  </si>
  <si>
    <t>T-6545</t>
  </si>
  <si>
    <t>vozík na netkanou textilii, nerez</t>
  </si>
  <si>
    <t>106</t>
  </si>
  <si>
    <t>T-6602</t>
  </si>
  <si>
    <t>stojan infúzní pojízdný, nerez</t>
  </si>
  <si>
    <t>107</t>
  </si>
  <si>
    <t>T-6606</t>
  </si>
  <si>
    <t>aseptické umyvadlo vč. poj. stojanu</t>
  </si>
  <si>
    <t>108</t>
  </si>
  <si>
    <t>T-6608</t>
  </si>
  <si>
    <t>stojan na misky s ohřevem, termostat</t>
  </si>
  <si>
    <t>109</t>
  </si>
  <si>
    <t>T-6690</t>
  </si>
  <si>
    <t>věšák na RTG zástěry</t>
  </si>
  <si>
    <t>110</t>
  </si>
  <si>
    <t>T-6695</t>
  </si>
  <si>
    <t>RTG zástěra</t>
  </si>
  <si>
    <t>111</t>
  </si>
  <si>
    <t>T-6716</t>
  </si>
  <si>
    <t>schůdky 2-stupňové NR</t>
  </si>
  <si>
    <t>112</t>
  </si>
  <si>
    <t>T-7501</t>
  </si>
  <si>
    <t>vozík na špinavé prádlo/odpad 1 vak s nožním ovládáním - 450/510/940mm</t>
  </si>
  <si>
    <t>113</t>
  </si>
  <si>
    <t>T-7510</t>
  </si>
  <si>
    <t>koš na odpad nášlapný</t>
  </si>
  <si>
    <t>114</t>
  </si>
  <si>
    <t>T-7513</t>
  </si>
  <si>
    <t>stojan na 3 odpadové pytle - cca 1000/400/800 mm</t>
  </si>
  <si>
    <t>115</t>
  </si>
  <si>
    <t>T-7515</t>
  </si>
  <si>
    <t>dávkovač mýdla</t>
  </si>
  <si>
    <t>116</t>
  </si>
  <si>
    <t>T-7520</t>
  </si>
  <si>
    <t>dávkovač dezinfekce pákový</t>
  </si>
  <si>
    <t>117</t>
  </si>
  <si>
    <t>T-7525</t>
  </si>
  <si>
    <t>zásobník papírových ručníků</t>
  </si>
  <si>
    <t>118</t>
  </si>
  <si>
    <t>T-7530</t>
  </si>
  <si>
    <t>vozík úklidový</t>
  </si>
  <si>
    <t>119</t>
  </si>
  <si>
    <t>T-7701</t>
  </si>
  <si>
    <t>počítač s LCD monitorem</t>
  </si>
  <si>
    <t>120</t>
  </si>
  <si>
    <t>T-7702</t>
  </si>
  <si>
    <t>tiskárna laserová</t>
  </si>
  <si>
    <t>121</t>
  </si>
  <si>
    <t>T-7775</t>
  </si>
  <si>
    <t>trezor na opiáty, k zabudování do nábytku</t>
  </si>
  <si>
    <t>122</t>
  </si>
  <si>
    <t>T-7776</t>
  </si>
  <si>
    <t>123</t>
  </si>
  <si>
    <t>T-8001</t>
  </si>
  <si>
    <t>chladnička na léky, objem cca 150l, podstavná - 600/615/820mm</t>
  </si>
  <si>
    <t>124</t>
  </si>
  <si>
    <t>T-8016</t>
  </si>
  <si>
    <t>chladnička podstavná s mrazákem, objem cca 126 l</t>
  </si>
  <si>
    <t>125</t>
  </si>
  <si>
    <t>T-8017</t>
  </si>
  <si>
    <t>chladnička podstavná , objem cca 126 l</t>
  </si>
  <si>
    <t>126</t>
  </si>
  <si>
    <t>T-9001</t>
  </si>
  <si>
    <t>trouba mikrovlnná</t>
  </si>
  <si>
    <t>127</t>
  </si>
  <si>
    <t>T-9003</t>
  </si>
  <si>
    <t>varná konvice</t>
  </si>
  <si>
    <t>SOCIÁLNÍ ZAŘÍZENÍ</t>
  </si>
  <si>
    <t>128</t>
  </si>
  <si>
    <t>T-003</t>
  </si>
  <si>
    <t>129</t>
  </si>
  <si>
    <t>T-004</t>
  </si>
  <si>
    <t>mýdelník</t>
  </si>
  <si>
    <t>130</t>
  </si>
  <si>
    <t>T-005</t>
  </si>
  <si>
    <t>háček jednoduchý</t>
  </si>
  <si>
    <t>131</t>
  </si>
  <si>
    <t>T-006</t>
  </si>
  <si>
    <t>koš odpadkový</t>
  </si>
  <si>
    <t>132</t>
  </si>
  <si>
    <t>T-007</t>
  </si>
  <si>
    <t>WC souprava</t>
  </si>
  <si>
    <t>133</t>
  </si>
  <si>
    <t>T-008</t>
  </si>
  <si>
    <t>zásobník hygienických sáčků</t>
  </si>
  <si>
    <t>134</t>
  </si>
  <si>
    <t>T-009</t>
  </si>
  <si>
    <t>135</t>
  </si>
  <si>
    <t>T-010</t>
  </si>
  <si>
    <t>zásobník toaletního papíru</t>
  </si>
  <si>
    <t>136</t>
  </si>
  <si>
    <t>T-011</t>
  </si>
  <si>
    <t>zrcadlo nalepené</t>
  </si>
  <si>
    <t>137</t>
  </si>
  <si>
    <t>T-013</t>
  </si>
  <si>
    <t>koš odpadkový malý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</si>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</sst>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>
      <alignment/>
      <protection locked="0"/>
    </xf>
    <xf numFmtId="0" fontId="0" fillId="0" borderId="0">
      <alignment/>
      <protection locked="0"/>
    </xf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166" fontId="27" fillId="0" borderId="14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2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6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8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30" fillId="2" borderId="0" xfId="20" applyFill="1" applyAlignment="1" applyProtection="1">
      <alignment/>
      <protection/>
    </xf>
    <xf numFmtId="0" fontId="31" fillId="0" borderId="0" xfId="20" applyFont="1" applyAlignment="1" applyProtection="1">
      <alignment horizontal="center" vertical="center"/>
      <protection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vertical="center"/>
    </xf>
    <xf numFmtId="0" fontId="34" fillId="2" borderId="0" xfId="2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33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horizontal="left" vertical="center"/>
      <protection/>
    </xf>
    <xf numFmtId="0" fontId="34" fillId="2" borderId="0" xfId="20" applyFont="1" applyFill="1" applyAlignment="1" applyProtection="1">
      <alignment vertical="center"/>
      <protection/>
    </xf>
    <xf numFmtId="0" fontId="33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23" fillId="0" borderId="33" xfId="21" applyFont="1" applyBorder="1" applyAlignment="1" applyProtection="1">
      <alignment horizontal="left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33" fillId="0" borderId="33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11" fillId="0" borderId="0" xfId="21" applyFont="1" applyBorder="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left" vertical="center"/>
      <protection locked="0"/>
    </xf>
    <xf numFmtId="0" fontId="23" fillId="0" borderId="33" xfId="21" applyFont="1" applyBorder="1" applyAlignment="1" applyProtection="1">
      <alignment horizontal="center" vertical="center"/>
      <protection locked="0"/>
    </xf>
    <xf numFmtId="0" fontId="5" fillId="0" borderId="33" xfId="21" applyFont="1" applyBorder="1" applyAlignment="1" applyProtection="1">
      <alignment horizontal="left" vertical="center"/>
      <protection locked="0"/>
    </xf>
    <xf numFmtId="0" fontId="17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33" fillId="0" borderId="33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3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3" fillId="0" borderId="0" xfId="21" applyFont="1" applyBorder="1" applyAlignment="1" applyProtection="1">
      <alignment vertical="center"/>
      <protection locked="0"/>
    </xf>
    <xf numFmtId="0" fontId="5" fillId="0" borderId="33" xfId="21" applyFont="1" applyBorder="1" applyAlignment="1" applyProtection="1">
      <alignment vertical="center"/>
      <protection locked="0"/>
    </xf>
    <xf numFmtId="0" fontId="23" fillId="0" borderId="33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3" xfId="21" applyBorder="1" applyAlignment="1" applyProtection="1">
      <alignment vertical="top"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5" fillId="0" borderId="33" xfId="21" applyFont="1" applyBorder="1" applyAlignment="1" applyProtection="1">
      <alignment/>
      <protection locked="0"/>
    </xf>
    <xf numFmtId="0" fontId="23" fillId="0" borderId="33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071E8.tmp" descr="D:\KROSPlus\KROSplusData\System\Temp\rad071E8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B83CA.tmp" descr="D:\KROSPlus\KROSplusData\System\Temp\radB83CA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6" t="s">
        <v>0</v>
      </c>
      <c r="B1" s="257"/>
      <c r="C1" s="257"/>
      <c r="D1" s="258" t="s">
        <v>1</v>
      </c>
      <c r="E1" s="257"/>
      <c r="F1" s="257"/>
      <c r="G1" s="257"/>
      <c r="H1" s="257"/>
      <c r="I1" s="257"/>
      <c r="J1" s="257"/>
      <c r="K1" s="255" t="s">
        <v>515</v>
      </c>
      <c r="L1" s="255"/>
      <c r="M1" s="255"/>
      <c r="N1" s="255"/>
      <c r="O1" s="255"/>
      <c r="P1" s="255"/>
      <c r="Q1" s="255"/>
      <c r="R1" s="255"/>
      <c r="S1" s="255"/>
      <c r="T1" s="257"/>
      <c r="U1" s="257"/>
      <c r="V1" s="257"/>
      <c r="W1" s="255" t="s">
        <v>516</v>
      </c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1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95" customHeight="1"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4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0"/>
      <c r="AQ5" s="22"/>
      <c r="BE5" s="208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0"/>
      <c r="AQ6" s="22"/>
      <c r="BE6" s="209"/>
      <c r="BS6" s="15" t="s">
        <v>18</v>
      </c>
    </row>
    <row r="7" spans="2:71" ht="14.4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20</v>
      </c>
      <c r="AO7" s="20"/>
      <c r="AP7" s="20"/>
      <c r="AQ7" s="22"/>
      <c r="BE7" s="209"/>
      <c r="BS7" s="15" t="s">
        <v>22</v>
      </c>
    </row>
    <row r="8" spans="2:71" ht="14.45" customHeight="1">
      <c r="B8" s="19"/>
      <c r="C8" s="20"/>
      <c r="D8" s="28" t="s">
        <v>23</v>
      </c>
      <c r="E8" s="20"/>
      <c r="F8" s="20"/>
      <c r="G8" s="20"/>
      <c r="H8" s="20"/>
      <c r="I8" s="20"/>
      <c r="J8" s="20"/>
      <c r="K8" s="26" t="s">
        <v>24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25</v>
      </c>
      <c r="AL8" s="20"/>
      <c r="AM8" s="20"/>
      <c r="AN8" s="29" t="s">
        <v>26</v>
      </c>
      <c r="AO8" s="20"/>
      <c r="AP8" s="20"/>
      <c r="AQ8" s="22"/>
      <c r="BE8" s="209"/>
      <c r="BS8" s="15" t="s">
        <v>27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9"/>
      <c r="BS9" s="15" t="s">
        <v>28</v>
      </c>
    </row>
    <row r="10" spans="2:71" ht="14.45" customHeight="1">
      <c r="B10" s="19"/>
      <c r="C10" s="20"/>
      <c r="D10" s="28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30</v>
      </c>
      <c r="AL10" s="20"/>
      <c r="AM10" s="20"/>
      <c r="AN10" s="26" t="s">
        <v>20</v>
      </c>
      <c r="AO10" s="20"/>
      <c r="AP10" s="20"/>
      <c r="AQ10" s="22"/>
      <c r="BE10" s="209"/>
      <c r="BS10" s="15" t="s">
        <v>18</v>
      </c>
    </row>
    <row r="11" spans="2:71" ht="18.4" customHeight="1">
      <c r="B11" s="19"/>
      <c r="C11" s="20"/>
      <c r="D11" s="20"/>
      <c r="E11" s="26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32</v>
      </c>
      <c r="AL11" s="20"/>
      <c r="AM11" s="20"/>
      <c r="AN11" s="26" t="s">
        <v>20</v>
      </c>
      <c r="AO11" s="20"/>
      <c r="AP11" s="20"/>
      <c r="AQ11" s="22"/>
      <c r="BE11" s="209"/>
      <c r="BS11" s="15" t="s">
        <v>18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9"/>
      <c r="BS12" s="15" t="s">
        <v>18</v>
      </c>
    </row>
    <row r="13" spans="2:71" ht="14.45" customHeight="1">
      <c r="B13" s="19"/>
      <c r="C13" s="20"/>
      <c r="D13" s="28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30</v>
      </c>
      <c r="AL13" s="20"/>
      <c r="AM13" s="20"/>
      <c r="AN13" s="30" t="s">
        <v>34</v>
      </c>
      <c r="AO13" s="20"/>
      <c r="AP13" s="20"/>
      <c r="AQ13" s="22"/>
      <c r="BE13" s="209"/>
      <c r="BS13" s="15" t="s">
        <v>18</v>
      </c>
    </row>
    <row r="14" spans="2:71" ht="13.5">
      <c r="B14" s="19"/>
      <c r="C14" s="20"/>
      <c r="D14" s="20"/>
      <c r="E14" s="215" t="s">
        <v>34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8" t="s">
        <v>32</v>
      </c>
      <c r="AL14" s="20"/>
      <c r="AM14" s="20"/>
      <c r="AN14" s="30" t="s">
        <v>34</v>
      </c>
      <c r="AO14" s="20"/>
      <c r="AP14" s="20"/>
      <c r="AQ14" s="22"/>
      <c r="BE14" s="209"/>
      <c r="BS14" s="15" t="s">
        <v>18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9"/>
      <c r="BS15" s="15" t="s">
        <v>4</v>
      </c>
    </row>
    <row r="16" spans="2:71" ht="14.45" customHeight="1">
      <c r="B16" s="19"/>
      <c r="C16" s="20"/>
      <c r="D16" s="28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30</v>
      </c>
      <c r="AL16" s="20"/>
      <c r="AM16" s="20"/>
      <c r="AN16" s="26" t="s">
        <v>20</v>
      </c>
      <c r="AO16" s="20"/>
      <c r="AP16" s="20"/>
      <c r="AQ16" s="22"/>
      <c r="BE16" s="209"/>
      <c r="BS16" s="15" t="s">
        <v>4</v>
      </c>
    </row>
    <row r="17" spans="2:71" ht="18.4" customHeight="1">
      <c r="B17" s="19"/>
      <c r="C17" s="20"/>
      <c r="D17" s="20"/>
      <c r="E17" s="26" t="s">
        <v>36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32</v>
      </c>
      <c r="AL17" s="20"/>
      <c r="AM17" s="20"/>
      <c r="AN17" s="26" t="s">
        <v>20</v>
      </c>
      <c r="AO17" s="20"/>
      <c r="AP17" s="20"/>
      <c r="AQ17" s="22"/>
      <c r="BE17" s="209"/>
      <c r="BS17" s="15" t="s">
        <v>37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9"/>
      <c r="BS18" s="15" t="s">
        <v>6</v>
      </c>
    </row>
    <row r="19" spans="2:71" ht="14.45" customHeight="1">
      <c r="B19" s="19"/>
      <c r="C19" s="20"/>
      <c r="D19" s="28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9"/>
      <c r="BS19" s="15" t="s">
        <v>6</v>
      </c>
    </row>
    <row r="20" spans="2:71" ht="22.5" customHeight="1">
      <c r="B20" s="19"/>
      <c r="C20" s="20"/>
      <c r="D20" s="20"/>
      <c r="E20" s="216" t="s">
        <v>20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0"/>
      <c r="AP20" s="20"/>
      <c r="AQ20" s="22"/>
      <c r="BE20" s="20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9"/>
    </row>
    <row r="22" spans="2:57" ht="6.9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9"/>
    </row>
    <row r="23" spans="2:57" s="1" customFormat="1" ht="25.9" customHeight="1">
      <c r="B23" s="32"/>
      <c r="C23" s="33"/>
      <c r="D23" s="34" t="s">
        <v>39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17">
        <f>ROUND(AG51,2)</f>
        <v>0</v>
      </c>
      <c r="AL23" s="218"/>
      <c r="AM23" s="218"/>
      <c r="AN23" s="218"/>
      <c r="AO23" s="218"/>
      <c r="AP23" s="33"/>
      <c r="AQ23" s="36"/>
      <c r="BE23" s="210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10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9" t="s">
        <v>40</v>
      </c>
      <c r="M25" s="220"/>
      <c r="N25" s="220"/>
      <c r="O25" s="220"/>
      <c r="P25" s="33"/>
      <c r="Q25" s="33"/>
      <c r="R25" s="33"/>
      <c r="S25" s="33"/>
      <c r="T25" s="33"/>
      <c r="U25" s="33"/>
      <c r="V25" s="33"/>
      <c r="W25" s="219" t="s">
        <v>41</v>
      </c>
      <c r="X25" s="220"/>
      <c r="Y25" s="220"/>
      <c r="Z25" s="220"/>
      <c r="AA25" s="220"/>
      <c r="AB25" s="220"/>
      <c r="AC25" s="220"/>
      <c r="AD25" s="220"/>
      <c r="AE25" s="220"/>
      <c r="AF25" s="33"/>
      <c r="AG25" s="33"/>
      <c r="AH25" s="33"/>
      <c r="AI25" s="33"/>
      <c r="AJ25" s="33"/>
      <c r="AK25" s="219" t="s">
        <v>42</v>
      </c>
      <c r="AL25" s="220"/>
      <c r="AM25" s="220"/>
      <c r="AN25" s="220"/>
      <c r="AO25" s="220"/>
      <c r="AP25" s="33"/>
      <c r="AQ25" s="36"/>
      <c r="BE25" s="210"/>
    </row>
    <row r="26" spans="2:57" s="2" customFormat="1" ht="14.45" customHeight="1">
      <c r="B26" s="38"/>
      <c r="C26" s="39"/>
      <c r="D26" s="40" t="s">
        <v>43</v>
      </c>
      <c r="E26" s="39"/>
      <c r="F26" s="40" t="s">
        <v>44</v>
      </c>
      <c r="G26" s="39"/>
      <c r="H26" s="39"/>
      <c r="I26" s="39"/>
      <c r="J26" s="39"/>
      <c r="K26" s="39"/>
      <c r="L26" s="221">
        <v>0.21</v>
      </c>
      <c r="M26" s="222"/>
      <c r="N26" s="222"/>
      <c r="O26" s="222"/>
      <c r="P26" s="39"/>
      <c r="Q26" s="39"/>
      <c r="R26" s="39"/>
      <c r="S26" s="39"/>
      <c r="T26" s="39"/>
      <c r="U26" s="39"/>
      <c r="V26" s="39"/>
      <c r="W26" s="223">
        <f>ROUND(AZ51,2)</f>
        <v>0</v>
      </c>
      <c r="X26" s="222"/>
      <c r="Y26" s="222"/>
      <c r="Z26" s="222"/>
      <c r="AA26" s="222"/>
      <c r="AB26" s="222"/>
      <c r="AC26" s="222"/>
      <c r="AD26" s="222"/>
      <c r="AE26" s="222"/>
      <c r="AF26" s="39"/>
      <c r="AG26" s="39"/>
      <c r="AH26" s="39"/>
      <c r="AI26" s="39"/>
      <c r="AJ26" s="39"/>
      <c r="AK26" s="223">
        <f>ROUND(AV51,2)</f>
        <v>0</v>
      </c>
      <c r="AL26" s="222"/>
      <c r="AM26" s="222"/>
      <c r="AN26" s="222"/>
      <c r="AO26" s="222"/>
      <c r="AP26" s="39"/>
      <c r="AQ26" s="41"/>
      <c r="BE26" s="211"/>
    </row>
    <row r="27" spans="2:57" s="2" customFormat="1" ht="14.45" customHeight="1">
      <c r="B27" s="38"/>
      <c r="C27" s="39"/>
      <c r="D27" s="39"/>
      <c r="E27" s="39"/>
      <c r="F27" s="40" t="s">
        <v>45</v>
      </c>
      <c r="G27" s="39"/>
      <c r="H27" s="39"/>
      <c r="I27" s="39"/>
      <c r="J27" s="39"/>
      <c r="K27" s="39"/>
      <c r="L27" s="221">
        <v>0.15</v>
      </c>
      <c r="M27" s="222"/>
      <c r="N27" s="222"/>
      <c r="O27" s="222"/>
      <c r="P27" s="39"/>
      <c r="Q27" s="39"/>
      <c r="R27" s="39"/>
      <c r="S27" s="39"/>
      <c r="T27" s="39"/>
      <c r="U27" s="39"/>
      <c r="V27" s="39"/>
      <c r="W27" s="223">
        <f>ROUND(BA51,2)</f>
        <v>0</v>
      </c>
      <c r="X27" s="222"/>
      <c r="Y27" s="222"/>
      <c r="Z27" s="222"/>
      <c r="AA27" s="222"/>
      <c r="AB27" s="222"/>
      <c r="AC27" s="222"/>
      <c r="AD27" s="222"/>
      <c r="AE27" s="222"/>
      <c r="AF27" s="39"/>
      <c r="AG27" s="39"/>
      <c r="AH27" s="39"/>
      <c r="AI27" s="39"/>
      <c r="AJ27" s="39"/>
      <c r="AK27" s="223">
        <f>ROUND(AW51,2)</f>
        <v>0</v>
      </c>
      <c r="AL27" s="222"/>
      <c r="AM27" s="222"/>
      <c r="AN27" s="222"/>
      <c r="AO27" s="222"/>
      <c r="AP27" s="39"/>
      <c r="AQ27" s="41"/>
      <c r="BE27" s="211"/>
    </row>
    <row r="28" spans="2:57" s="2" customFormat="1" ht="14.45" customHeight="1" hidden="1">
      <c r="B28" s="38"/>
      <c r="C28" s="39"/>
      <c r="D28" s="39"/>
      <c r="E28" s="39"/>
      <c r="F28" s="40" t="s">
        <v>46</v>
      </c>
      <c r="G28" s="39"/>
      <c r="H28" s="39"/>
      <c r="I28" s="39"/>
      <c r="J28" s="39"/>
      <c r="K28" s="39"/>
      <c r="L28" s="221">
        <v>0.21</v>
      </c>
      <c r="M28" s="222"/>
      <c r="N28" s="222"/>
      <c r="O28" s="222"/>
      <c r="P28" s="39"/>
      <c r="Q28" s="39"/>
      <c r="R28" s="39"/>
      <c r="S28" s="39"/>
      <c r="T28" s="39"/>
      <c r="U28" s="39"/>
      <c r="V28" s="39"/>
      <c r="W28" s="223">
        <f>ROUND(BB51,2)</f>
        <v>0</v>
      </c>
      <c r="X28" s="222"/>
      <c r="Y28" s="222"/>
      <c r="Z28" s="222"/>
      <c r="AA28" s="222"/>
      <c r="AB28" s="222"/>
      <c r="AC28" s="222"/>
      <c r="AD28" s="222"/>
      <c r="AE28" s="222"/>
      <c r="AF28" s="39"/>
      <c r="AG28" s="39"/>
      <c r="AH28" s="39"/>
      <c r="AI28" s="39"/>
      <c r="AJ28" s="39"/>
      <c r="AK28" s="223">
        <v>0</v>
      </c>
      <c r="AL28" s="222"/>
      <c r="AM28" s="222"/>
      <c r="AN28" s="222"/>
      <c r="AO28" s="222"/>
      <c r="AP28" s="39"/>
      <c r="AQ28" s="41"/>
      <c r="BE28" s="211"/>
    </row>
    <row r="29" spans="2:57" s="2" customFormat="1" ht="14.45" customHeight="1" hidden="1">
      <c r="B29" s="38"/>
      <c r="C29" s="39"/>
      <c r="D29" s="39"/>
      <c r="E29" s="39"/>
      <c r="F29" s="40" t="s">
        <v>47</v>
      </c>
      <c r="G29" s="39"/>
      <c r="H29" s="39"/>
      <c r="I29" s="39"/>
      <c r="J29" s="39"/>
      <c r="K29" s="39"/>
      <c r="L29" s="221">
        <v>0.15</v>
      </c>
      <c r="M29" s="222"/>
      <c r="N29" s="222"/>
      <c r="O29" s="222"/>
      <c r="P29" s="39"/>
      <c r="Q29" s="39"/>
      <c r="R29" s="39"/>
      <c r="S29" s="39"/>
      <c r="T29" s="39"/>
      <c r="U29" s="39"/>
      <c r="V29" s="39"/>
      <c r="W29" s="223">
        <f>ROUND(BC51,2)</f>
        <v>0</v>
      </c>
      <c r="X29" s="222"/>
      <c r="Y29" s="222"/>
      <c r="Z29" s="222"/>
      <c r="AA29" s="222"/>
      <c r="AB29" s="222"/>
      <c r="AC29" s="222"/>
      <c r="AD29" s="222"/>
      <c r="AE29" s="222"/>
      <c r="AF29" s="39"/>
      <c r="AG29" s="39"/>
      <c r="AH29" s="39"/>
      <c r="AI29" s="39"/>
      <c r="AJ29" s="39"/>
      <c r="AK29" s="223">
        <v>0</v>
      </c>
      <c r="AL29" s="222"/>
      <c r="AM29" s="222"/>
      <c r="AN29" s="222"/>
      <c r="AO29" s="222"/>
      <c r="AP29" s="39"/>
      <c r="AQ29" s="41"/>
      <c r="BE29" s="211"/>
    </row>
    <row r="30" spans="2:57" s="2" customFormat="1" ht="14.45" customHeight="1" hidden="1">
      <c r="B30" s="38"/>
      <c r="C30" s="39"/>
      <c r="D30" s="39"/>
      <c r="E30" s="39"/>
      <c r="F30" s="40" t="s">
        <v>48</v>
      </c>
      <c r="G30" s="39"/>
      <c r="H30" s="39"/>
      <c r="I30" s="39"/>
      <c r="J30" s="39"/>
      <c r="K30" s="39"/>
      <c r="L30" s="221">
        <v>0</v>
      </c>
      <c r="M30" s="222"/>
      <c r="N30" s="222"/>
      <c r="O30" s="222"/>
      <c r="P30" s="39"/>
      <c r="Q30" s="39"/>
      <c r="R30" s="39"/>
      <c r="S30" s="39"/>
      <c r="T30" s="39"/>
      <c r="U30" s="39"/>
      <c r="V30" s="39"/>
      <c r="W30" s="223">
        <f>ROUND(BD51,2)</f>
        <v>0</v>
      </c>
      <c r="X30" s="222"/>
      <c r="Y30" s="222"/>
      <c r="Z30" s="222"/>
      <c r="AA30" s="222"/>
      <c r="AB30" s="222"/>
      <c r="AC30" s="222"/>
      <c r="AD30" s="222"/>
      <c r="AE30" s="222"/>
      <c r="AF30" s="39"/>
      <c r="AG30" s="39"/>
      <c r="AH30" s="39"/>
      <c r="AI30" s="39"/>
      <c r="AJ30" s="39"/>
      <c r="AK30" s="223">
        <v>0</v>
      </c>
      <c r="AL30" s="222"/>
      <c r="AM30" s="222"/>
      <c r="AN30" s="222"/>
      <c r="AO30" s="222"/>
      <c r="AP30" s="39"/>
      <c r="AQ30" s="41"/>
      <c r="BE30" s="211"/>
    </row>
    <row r="31" spans="2:57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10"/>
    </row>
    <row r="32" spans="2:57" s="1" customFormat="1" ht="25.9" customHeight="1">
      <c r="B32" s="32"/>
      <c r="C32" s="42"/>
      <c r="D32" s="43" t="s">
        <v>49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50</v>
      </c>
      <c r="U32" s="44"/>
      <c r="V32" s="44"/>
      <c r="W32" s="44"/>
      <c r="X32" s="224" t="s">
        <v>51</v>
      </c>
      <c r="Y32" s="225"/>
      <c r="Z32" s="225"/>
      <c r="AA32" s="225"/>
      <c r="AB32" s="225"/>
      <c r="AC32" s="44"/>
      <c r="AD32" s="44"/>
      <c r="AE32" s="44"/>
      <c r="AF32" s="44"/>
      <c r="AG32" s="44"/>
      <c r="AH32" s="44"/>
      <c r="AI32" s="44"/>
      <c r="AJ32" s="44"/>
      <c r="AK32" s="226">
        <f>SUM(AK23:AK30)</f>
        <v>0</v>
      </c>
      <c r="AL32" s="225"/>
      <c r="AM32" s="225"/>
      <c r="AN32" s="225"/>
      <c r="AO32" s="227"/>
      <c r="AP32" s="42"/>
      <c r="AQ32" s="46"/>
      <c r="BE32" s="210"/>
    </row>
    <row r="33" spans="2:43" s="1" customFormat="1" ht="6.9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9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9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2:44" s="1" customFormat="1" ht="36.95" customHeight="1">
      <c r="B39" s="32"/>
      <c r="C39" s="53" t="s">
        <v>52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2"/>
    </row>
    <row r="40" spans="2:44" s="1" customFormat="1" ht="6.95" customHeight="1">
      <c r="B40" s="32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2"/>
    </row>
    <row r="41" spans="2:44" s="3" customFormat="1" ht="14.45" customHeight="1">
      <c r="B41" s="55"/>
      <c r="C41" s="56" t="s">
        <v>13</v>
      </c>
      <c r="D41" s="57"/>
      <c r="E41" s="57"/>
      <c r="F41" s="57"/>
      <c r="G41" s="57"/>
      <c r="H41" s="57"/>
      <c r="I41" s="57"/>
      <c r="J41" s="57"/>
      <c r="K41" s="57"/>
      <c r="L41" s="57" t="str">
        <f>K5</f>
        <v>A42-15-P</v>
      </c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8"/>
    </row>
    <row r="42" spans="2:44" s="4" customFormat="1" ht="36.95" customHeight="1">
      <c r="B42" s="59"/>
      <c r="C42" s="60" t="s">
        <v>16</v>
      </c>
      <c r="D42" s="61"/>
      <c r="E42" s="61"/>
      <c r="F42" s="61"/>
      <c r="G42" s="61"/>
      <c r="H42" s="61"/>
      <c r="I42" s="61"/>
      <c r="J42" s="61"/>
      <c r="K42" s="61"/>
      <c r="L42" s="228" t="str">
        <f>K6</f>
        <v>Výstavba čtyř operačních sálů a sterilizace Krajské zdravotní a.s.Nemocnice Teplice o.z.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61"/>
      <c r="AQ42" s="61"/>
      <c r="AR42" s="62"/>
    </row>
    <row r="43" spans="2:44" s="1" customFormat="1" ht="6.95" customHeight="1">
      <c r="B43" s="3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2"/>
    </row>
    <row r="44" spans="2:44" s="1" customFormat="1" ht="13.5">
      <c r="B44" s="32"/>
      <c r="C44" s="56" t="s">
        <v>23</v>
      </c>
      <c r="D44" s="54"/>
      <c r="E44" s="54"/>
      <c r="F44" s="54"/>
      <c r="G44" s="54"/>
      <c r="H44" s="54"/>
      <c r="I44" s="54"/>
      <c r="J44" s="54"/>
      <c r="K44" s="54"/>
      <c r="L44" s="63" t="str">
        <f>IF(K8="","",K8)</f>
        <v>Teplice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6" t="s">
        <v>25</v>
      </c>
      <c r="AJ44" s="54"/>
      <c r="AK44" s="54"/>
      <c r="AL44" s="54"/>
      <c r="AM44" s="230" t="str">
        <f>IF(AN8="","",AN8)</f>
        <v>12. 10. 2016</v>
      </c>
      <c r="AN44" s="231"/>
      <c r="AO44" s="54"/>
      <c r="AP44" s="54"/>
      <c r="AQ44" s="54"/>
      <c r="AR44" s="52"/>
    </row>
    <row r="45" spans="2:44" s="1" customFormat="1" ht="6.95" customHeight="1">
      <c r="B45" s="32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2"/>
    </row>
    <row r="46" spans="2:56" s="1" customFormat="1" ht="13.5">
      <c r="B46" s="32"/>
      <c r="C46" s="56" t="s">
        <v>29</v>
      </c>
      <c r="D46" s="54"/>
      <c r="E46" s="54"/>
      <c r="F46" s="54"/>
      <c r="G46" s="54"/>
      <c r="H46" s="54"/>
      <c r="I46" s="54"/>
      <c r="J46" s="54"/>
      <c r="K46" s="54"/>
      <c r="L46" s="57" t="str">
        <f>IF(E11="","",E11)</f>
        <v>Krajská zdravotní a.s., Ústí nad Labem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6" t="s">
        <v>35</v>
      </c>
      <c r="AJ46" s="54"/>
      <c r="AK46" s="54"/>
      <c r="AL46" s="54"/>
      <c r="AM46" s="232" t="str">
        <f>IF(E17="","",E17)</f>
        <v>Atelier Penta v.o.s., Mrštíkova 12, Jihlava</v>
      </c>
      <c r="AN46" s="231"/>
      <c r="AO46" s="231"/>
      <c r="AP46" s="231"/>
      <c r="AQ46" s="54"/>
      <c r="AR46" s="52"/>
      <c r="AS46" s="233" t="s">
        <v>53</v>
      </c>
      <c r="AT46" s="234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5">
      <c r="B47" s="32"/>
      <c r="C47" s="56" t="s">
        <v>33</v>
      </c>
      <c r="D47" s="54"/>
      <c r="E47" s="54"/>
      <c r="F47" s="54"/>
      <c r="G47" s="54"/>
      <c r="H47" s="54"/>
      <c r="I47" s="54"/>
      <c r="J47" s="54"/>
      <c r="K47" s="54"/>
      <c r="L47" s="57" t="str">
        <f>IF(E14="Vyplň údaj","",E14)</f>
        <v/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2"/>
      <c r="AS47" s="235"/>
      <c r="AT47" s="236"/>
      <c r="AU47" s="67"/>
      <c r="AV47" s="67"/>
      <c r="AW47" s="67"/>
      <c r="AX47" s="67"/>
      <c r="AY47" s="67"/>
      <c r="AZ47" s="67"/>
      <c r="BA47" s="67"/>
      <c r="BB47" s="67"/>
      <c r="BC47" s="67"/>
      <c r="BD47" s="68"/>
    </row>
    <row r="48" spans="2:56" s="1" customFormat="1" ht="10.9" customHeight="1">
      <c r="B48" s="32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2"/>
      <c r="AS48" s="237"/>
      <c r="AT48" s="220"/>
      <c r="AU48" s="33"/>
      <c r="AV48" s="33"/>
      <c r="AW48" s="33"/>
      <c r="AX48" s="33"/>
      <c r="AY48" s="33"/>
      <c r="AZ48" s="33"/>
      <c r="BA48" s="33"/>
      <c r="BB48" s="33"/>
      <c r="BC48" s="33"/>
      <c r="BD48" s="69"/>
    </row>
    <row r="49" spans="2:56" s="1" customFormat="1" ht="29.25" customHeight="1">
      <c r="B49" s="32"/>
      <c r="C49" s="238" t="s">
        <v>54</v>
      </c>
      <c r="D49" s="239"/>
      <c r="E49" s="239"/>
      <c r="F49" s="239"/>
      <c r="G49" s="239"/>
      <c r="H49" s="70"/>
      <c r="I49" s="240" t="s">
        <v>55</v>
      </c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41" t="s">
        <v>56</v>
      </c>
      <c r="AH49" s="239"/>
      <c r="AI49" s="239"/>
      <c r="AJ49" s="239"/>
      <c r="AK49" s="239"/>
      <c r="AL49" s="239"/>
      <c r="AM49" s="239"/>
      <c r="AN49" s="240" t="s">
        <v>57</v>
      </c>
      <c r="AO49" s="239"/>
      <c r="AP49" s="239"/>
      <c r="AQ49" s="71" t="s">
        <v>58</v>
      </c>
      <c r="AR49" s="52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2:56" s="1" customFormat="1" ht="10.9" customHeight="1">
      <c r="B50" s="32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2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pans="2:90" s="4" customFormat="1" ht="32.45" customHeight="1">
      <c r="B51" s="59"/>
      <c r="C51" s="78" t="s">
        <v>71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245">
        <f>ROUND(AG52,2)</f>
        <v>0</v>
      </c>
      <c r="AH51" s="245"/>
      <c r="AI51" s="245"/>
      <c r="AJ51" s="245"/>
      <c r="AK51" s="245"/>
      <c r="AL51" s="245"/>
      <c r="AM51" s="245"/>
      <c r="AN51" s="246">
        <f>SUM(AG51,AT51)</f>
        <v>0</v>
      </c>
      <c r="AO51" s="246"/>
      <c r="AP51" s="246"/>
      <c r="AQ51" s="80" t="s">
        <v>20</v>
      </c>
      <c r="AR51" s="62"/>
      <c r="AS51" s="81">
        <f>ROUND(AS52,2)</f>
        <v>0</v>
      </c>
      <c r="AT51" s="82">
        <f>ROUND(SUM(AV51:AW51),2)</f>
        <v>0</v>
      </c>
      <c r="AU51" s="83">
        <f>ROUND(AU52,5)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ROUND(AZ52,2)</f>
        <v>0</v>
      </c>
      <c r="BA51" s="82">
        <f>ROUND(BA52,2)</f>
        <v>0</v>
      </c>
      <c r="BB51" s="82">
        <f>ROUND(BB52,2)</f>
        <v>0</v>
      </c>
      <c r="BC51" s="82">
        <f>ROUND(BC52,2)</f>
        <v>0</v>
      </c>
      <c r="BD51" s="84">
        <f>ROUND(BD52,2)</f>
        <v>0</v>
      </c>
      <c r="BS51" s="85" t="s">
        <v>72</v>
      </c>
      <c r="BT51" s="85" t="s">
        <v>73</v>
      </c>
      <c r="BU51" s="86" t="s">
        <v>74</v>
      </c>
      <c r="BV51" s="85" t="s">
        <v>75</v>
      </c>
      <c r="BW51" s="85" t="s">
        <v>5</v>
      </c>
      <c r="BX51" s="85" t="s">
        <v>76</v>
      </c>
      <c r="CL51" s="85" t="s">
        <v>20</v>
      </c>
    </row>
    <row r="52" spans="1:91" s="5" customFormat="1" ht="22.5" customHeight="1">
      <c r="A52" s="252" t="s">
        <v>517</v>
      </c>
      <c r="B52" s="87"/>
      <c r="C52" s="88"/>
      <c r="D52" s="244" t="s">
        <v>77</v>
      </c>
      <c r="E52" s="243"/>
      <c r="F52" s="243"/>
      <c r="G52" s="243"/>
      <c r="H52" s="243"/>
      <c r="I52" s="89"/>
      <c r="J52" s="244" t="s">
        <v>78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2">
        <f>'D2_51a - Lékařská technol...'!J27</f>
        <v>0</v>
      </c>
      <c r="AH52" s="243"/>
      <c r="AI52" s="243"/>
      <c r="AJ52" s="243"/>
      <c r="AK52" s="243"/>
      <c r="AL52" s="243"/>
      <c r="AM52" s="243"/>
      <c r="AN52" s="242">
        <f>SUM(AG52,AT52)</f>
        <v>0</v>
      </c>
      <c r="AO52" s="243"/>
      <c r="AP52" s="243"/>
      <c r="AQ52" s="90" t="s">
        <v>79</v>
      </c>
      <c r="AR52" s="91"/>
      <c r="AS52" s="92">
        <v>0</v>
      </c>
      <c r="AT52" s="93">
        <f>ROUND(SUM(AV52:AW52),2)</f>
        <v>0</v>
      </c>
      <c r="AU52" s="94">
        <f>'D2_51a - Lékařská technol...'!P77</f>
        <v>0</v>
      </c>
      <c r="AV52" s="93">
        <f>'D2_51a - Lékařská technol...'!J30</f>
        <v>0</v>
      </c>
      <c r="AW52" s="93">
        <f>'D2_51a - Lékařská technol...'!J31</f>
        <v>0</v>
      </c>
      <c r="AX52" s="93">
        <f>'D2_51a - Lékařská technol...'!J32</f>
        <v>0</v>
      </c>
      <c r="AY52" s="93">
        <f>'D2_51a - Lékařská technol...'!J33</f>
        <v>0</v>
      </c>
      <c r="AZ52" s="93">
        <f>'D2_51a - Lékařská technol...'!F30</f>
        <v>0</v>
      </c>
      <c r="BA52" s="93">
        <f>'D2_51a - Lékařská technol...'!F31</f>
        <v>0</v>
      </c>
      <c r="BB52" s="93">
        <f>'D2_51a - Lékařská technol...'!F32</f>
        <v>0</v>
      </c>
      <c r="BC52" s="93">
        <f>'D2_51a - Lékařská technol...'!F33</f>
        <v>0</v>
      </c>
      <c r="BD52" s="95">
        <f>'D2_51a - Lékařská technol...'!F34</f>
        <v>0</v>
      </c>
      <c r="BT52" s="96" t="s">
        <v>22</v>
      </c>
      <c r="BV52" s="96" t="s">
        <v>75</v>
      </c>
      <c r="BW52" s="96" t="s">
        <v>80</v>
      </c>
      <c r="BX52" s="96" t="s">
        <v>5</v>
      </c>
      <c r="CL52" s="96" t="s">
        <v>20</v>
      </c>
      <c r="CM52" s="96" t="s">
        <v>81</v>
      </c>
    </row>
    <row r="53" spans="2:44" s="1" customFormat="1" ht="30" customHeight="1">
      <c r="B53" s="32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2"/>
    </row>
    <row r="54" spans="2:44" s="1" customFormat="1" ht="6.9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52"/>
    </row>
  </sheetData>
  <sheetProtection password="CC35" sheet="1" objects="1" scenarios="1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2_51a - Lékařská technol...'!C2" tooltip="D2_51a - Lékařská technol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54"/>
      <c r="C1" s="254"/>
      <c r="D1" s="253" t="s">
        <v>1</v>
      </c>
      <c r="E1" s="254"/>
      <c r="F1" s="255" t="s">
        <v>518</v>
      </c>
      <c r="G1" s="259" t="s">
        <v>519</v>
      </c>
      <c r="H1" s="259"/>
      <c r="I1" s="260"/>
      <c r="J1" s="255" t="s">
        <v>520</v>
      </c>
      <c r="K1" s="253" t="s">
        <v>82</v>
      </c>
      <c r="L1" s="255" t="s">
        <v>521</v>
      </c>
      <c r="M1" s="255"/>
      <c r="N1" s="255"/>
      <c r="O1" s="255"/>
      <c r="P1" s="255"/>
      <c r="Q1" s="255"/>
      <c r="R1" s="255"/>
      <c r="S1" s="255"/>
      <c r="T1" s="255"/>
      <c r="U1" s="251"/>
      <c r="V1" s="25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80</v>
      </c>
    </row>
    <row r="3" spans="2:46" ht="6.95" customHeight="1">
      <c r="B3" s="16"/>
      <c r="C3" s="17"/>
      <c r="D3" s="17"/>
      <c r="E3" s="17"/>
      <c r="F3" s="17"/>
      <c r="G3" s="17"/>
      <c r="H3" s="17"/>
      <c r="I3" s="98"/>
      <c r="J3" s="17"/>
      <c r="K3" s="18"/>
      <c r="AT3" s="15" t="s">
        <v>81</v>
      </c>
    </row>
    <row r="4" spans="2:46" ht="36.95" customHeight="1">
      <c r="B4" s="19"/>
      <c r="C4" s="20"/>
      <c r="D4" s="21" t="s">
        <v>83</v>
      </c>
      <c r="E4" s="20"/>
      <c r="F4" s="20"/>
      <c r="G4" s="20"/>
      <c r="H4" s="20"/>
      <c r="I4" s="99"/>
      <c r="J4" s="20"/>
      <c r="K4" s="22"/>
      <c r="M4" s="23" t="s">
        <v>10</v>
      </c>
      <c r="AT4" s="15" t="s">
        <v>4</v>
      </c>
    </row>
    <row r="5" spans="2:11" ht="6.95" customHeight="1">
      <c r="B5" s="19"/>
      <c r="C5" s="20"/>
      <c r="D5" s="20"/>
      <c r="E5" s="20"/>
      <c r="F5" s="20"/>
      <c r="G5" s="20"/>
      <c r="H5" s="20"/>
      <c r="I5" s="99"/>
      <c r="J5" s="20"/>
      <c r="K5" s="22"/>
    </row>
    <row r="6" spans="2:11" ht="13.5">
      <c r="B6" s="19"/>
      <c r="C6" s="20"/>
      <c r="D6" s="28" t="s">
        <v>16</v>
      </c>
      <c r="E6" s="20"/>
      <c r="F6" s="20"/>
      <c r="G6" s="20"/>
      <c r="H6" s="20"/>
      <c r="I6" s="99"/>
      <c r="J6" s="20"/>
      <c r="K6" s="22"/>
    </row>
    <row r="7" spans="2:11" ht="22.5" customHeight="1">
      <c r="B7" s="19"/>
      <c r="C7" s="20"/>
      <c r="D7" s="20"/>
      <c r="E7" s="247" t="str">
        <f>'Rekapitulace stavby'!K6</f>
        <v>Výstavba čtyř operačních sálů a sterilizace Krajské zdravotní a.s.Nemocnice Teplice o.z.</v>
      </c>
      <c r="F7" s="213"/>
      <c r="G7" s="213"/>
      <c r="H7" s="213"/>
      <c r="I7" s="99"/>
      <c r="J7" s="20"/>
      <c r="K7" s="22"/>
    </row>
    <row r="8" spans="2:11" s="1" customFormat="1" ht="13.5">
      <c r="B8" s="32"/>
      <c r="C8" s="33"/>
      <c r="D8" s="28" t="s">
        <v>84</v>
      </c>
      <c r="E8" s="33"/>
      <c r="F8" s="33"/>
      <c r="G8" s="33"/>
      <c r="H8" s="33"/>
      <c r="I8" s="100"/>
      <c r="J8" s="33"/>
      <c r="K8" s="36"/>
    </row>
    <row r="9" spans="2:11" s="1" customFormat="1" ht="36.95" customHeight="1">
      <c r="B9" s="32"/>
      <c r="C9" s="33"/>
      <c r="D9" s="33"/>
      <c r="E9" s="248" t="s">
        <v>85</v>
      </c>
      <c r="F9" s="220"/>
      <c r="G9" s="220"/>
      <c r="H9" s="220"/>
      <c r="I9" s="100"/>
      <c r="J9" s="33"/>
      <c r="K9" s="36"/>
    </row>
    <row r="10" spans="2:11" s="1" customFormat="1" ht="13.5">
      <c r="B10" s="32"/>
      <c r="C10" s="33"/>
      <c r="D10" s="33"/>
      <c r="E10" s="33"/>
      <c r="F10" s="33"/>
      <c r="G10" s="33"/>
      <c r="H10" s="33"/>
      <c r="I10" s="100"/>
      <c r="J10" s="33"/>
      <c r="K10" s="36"/>
    </row>
    <row r="11" spans="2:11" s="1" customFormat="1" ht="14.45" customHeight="1">
      <c r="B11" s="32"/>
      <c r="C11" s="33"/>
      <c r="D11" s="28" t="s">
        <v>19</v>
      </c>
      <c r="E11" s="33"/>
      <c r="F11" s="26" t="s">
        <v>20</v>
      </c>
      <c r="G11" s="33"/>
      <c r="H11" s="33"/>
      <c r="I11" s="101" t="s">
        <v>21</v>
      </c>
      <c r="J11" s="26" t="s">
        <v>20</v>
      </c>
      <c r="K11" s="36"/>
    </row>
    <row r="12" spans="2:11" s="1" customFormat="1" ht="14.45" customHeight="1">
      <c r="B12" s="32"/>
      <c r="C12" s="33"/>
      <c r="D12" s="28" t="s">
        <v>23</v>
      </c>
      <c r="E12" s="33"/>
      <c r="F12" s="26" t="s">
        <v>24</v>
      </c>
      <c r="G12" s="33"/>
      <c r="H12" s="33"/>
      <c r="I12" s="101" t="s">
        <v>25</v>
      </c>
      <c r="J12" s="102" t="str">
        <f>'Rekapitulace stavby'!AN8</f>
        <v>12. 10. 2016</v>
      </c>
      <c r="K12" s="36"/>
    </row>
    <row r="13" spans="2:11" s="1" customFormat="1" ht="10.9" customHeight="1">
      <c r="B13" s="32"/>
      <c r="C13" s="33"/>
      <c r="D13" s="33"/>
      <c r="E13" s="33"/>
      <c r="F13" s="33"/>
      <c r="G13" s="33"/>
      <c r="H13" s="33"/>
      <c r="I13" s="100"/>
      <c r="J13" s="33"/>
      <c r="K13" s="36"/>
    </row>
    <row r="14" spans="2:11" s="1" customFormat="1" ht="14.45" customHeight="1">
      <c r="B14" s="32"/>
      <c r="C14" s="33"/>
      <c r="D14" s="28" t="s">
        <v>29</v>
      </c>
      <c r="E14" s="33"/>
      <c r="F14" s="33"/>
      <c r="G14" s="33"/>
      <c r="H14" s="33"/>
      <c r="I14" s="101" t="s">
        <v>30</v>
      </c>
      <c r="J14" s="26" t="s">
        <v>20</v>
      </c>
      <c r="K14" s="36"/>
    </row>
    <row r="15" spans="2:11" s="1" customFormat="1" ht="18" customHeight="1">
      <c r="B15" s="32"/>
      <c r="C15" s="33"/>
      <c r="D15" s="33"/>
      <c r="E15" s="26" t="s">
        <v>31</v>
      </c>
      <c r="F15" s="33"/>
      <c r="G15" s="33"/>
      <c r="H15" s="33"/>
      <c r="I15" s="101" t="s">
        <v>32</v>
      </c>
      <c r="J15" s="26" t="s">
        <v>20</v>
      </c>
      <c r="K15" s="36"/>
    </row>
    <row r="16" spans="2:11" s="1" customFormat="1" ht="6.95" customHeight="1">
      <c r="B16" s="32"/>
      <c r="C16" s="33"/>
      <c r="D16" s="33"/>
      <c r="E16" s="33"/>
      <c r="F16" s="33"/>
      <c r="G16" s="33"/>
      <c r="H16" s="33"/>
      <c r="I16" s="100"/>
      <c r="J16" s="33"/>
      <c r="K16" s="36"/>
    </row>
    <row r="17" spans="2:11" s="1" customFormat="1" ht="14.45" customHeight="1">
      <c r="B17" s="32"/>
      <c r="C17" s="33"/>
      <c r="D17" s="28" t="s">
        <v>33</v>
      </c>
      <c r="E17" s="33"/>
      <c r="F17" s="33"/>
      <c r="G17" s="33"/>
      <c r="H17" s="33"/>
      <c r="I17" s="101" t="s">
        <v>30</v>
      </c>
      <c r="J17" s="26" t="str">
        <f>IF('Rekapitulace stavby'!AN13="Vyplň údaj","",IF('Rekapitulace stavby'!AN13="","",'Rekapitulace stavby'!AN13))</f>
        <v/>
      </c>
      <c r="K17" s="36"/>
    </row>
    <row r="18" spans="2:11" s="1" customFormat="1" ht="18" customHeight="1">
      <c r="B18" s="32"/>
      <c r="C18" s="33"/>
      <c r="D18" s="33"/>
      <c r="E18" s="26" t="str">
        <f>IF('Rekapitulace stavby'!E14="Vyplň údaj","",IF('Rekapitulace stavby'!E14="","",'Rekapitulace stavby'!E14))</f>
        <v/>
      </c>
      <c r="F18" s="33"/>
      <c r="G18" s="33"/>
      <c r="H18" s="33"/>
      <c r="I18" s="101" t="s">
        <v>32</v>
      </c>
      <c r="J18" s="26" t="str">
        <f>IF('Rekapitulace stavby'!AN14="Vyplň údaj","",IF('Rekapitulace stavby'!AN14="","",'Rekapitulace stavby'!AN14))</f>
        <v/>
      </c>
      <c r="K18" s="36"/>
    </row>
    <row r="19" spans="2:11" s="1" customFormat="1" ht="6.95" customHeight="1">
      <c r="B19" s="32"/>
      <c r="C19" s="33"/>
      <c r="D19" s="33"/>
      <c r="E19" s="33"/>
      <c r="F19" s="33"/>
      <c r="G19" s="33"/>
      <c r="H19" s="33"/>
      <c r="I19" s="100"/>
      <c r="J19" s="33"/>
      <c r="K19" s="36"/>
    </row>
    <row r="20" spans="2:11" s="1" customFormat="1" ht="14.45" customHeight="1">
      <c r="B20" s="32"/>
      <c r="C20" s="33"/>
      <c r="D20" s="28" t="s">
        <v>35</v>
      </c>
      <c r="E20" s="33"/>
      <c r="F20" s="33"/>
      <c r="G20" s="33"/>
      <c r="H20" s="33"/>
      <c r="I20" s="101" t="s">
        <v>30</v>
      </c>
      <c r="J20" s="26" t="s">
        <v>20</v>
      </c>
      <c r="K20" s="36"/>
    </row>
    <row r="21" spans="2:11" s="1" customFormat="1" ht="18" customHeight="1">
      <c r="B21" s="32"/>
      <c r="C21" s="33"/>
      <c r="D21" s="33"/>
      <c r="E21" s="26" t="s">
        <v>36</v>
      </c>
      <c r="F21" s="33"/>
      <c r="G21" s="33"/>
      <c r="H21" s="33"/>
      <c r="I21" s="101" t="s">
        <v>32</v>
      </c>
      <c r="J21" s="26" t="s">
        <v>20</v>
      </c>
      <c r="K21" s="36"/>
    </row>
    <row r="22" spans="2:11" s="1" customFormat="1" ht="6.95" customHeight="1">
      <c r="B22" s="32"/>
      <c r="C22" s="33"/>
      <c r="D22" s="33"/>
      <c r="E22" s="33"/>
      <c r="F22" s="33"/>
      <c r="G22" s="33"/>
      <c r="H22" s="33"/>
      <c r="I22" s="100"/>
      <c r="J22" s="33"/>
      <c r="K22" s="36"/>
    </row>
    <row r="23" spans="2:11" s="1" customFormat="1" ht="14.45" customHeight="1">
      <c r="B23" s="32"/>
      <c r="C23" s="33"/>
      <c r="D23" s="28" t="s">
        <v>38</v>
      </c>
      <c r="E23" s="33"/>
      <c r="F23" s="33"/>
      <c r="G23" s="33"/>
      <c r="H23" s="33"/>
      <c r="I23" s="100"/>
      <c r="J23" s="33"/>
      <c r="K23" s="36"/>
    </row>
    <row r="24" spans="2:11" s="6" customFormat="1" ht="22.5" customHeight="1">
      <c r="B24" s="103"/>
      <c r="C24" s="104"/>
      <c r="D24" s="104"/>
      <c r="E24" s="216" t="s">
        <v>20</v>
      </c>
      <c r="F24" s="249"/>
      <c r="G24" s="249"/>
      <c r="H24" s="249"/>
      <c r="I24" s="105"/>
      <c r="J24" s="104"/>
      <c r="K24" s="106"/>
    </row>
    <row r="25" spans="2:11" s="1" customFormat="1" ht="6.95" customHeight="1">
      <c r="B25" s="32"/>
      <c r="C25" s="33"/>
      <c r="D25" s="33"/>
      <c r="E25" s="33"/>
      <c r="F25" s="33"/>
      <c r="G25" s="33"/>
      <c r="H25" s="33"/>
      <c r="I25" s="100"/>
      <c r="J25" s="33"/>
      <c r="K25" s="36"/>
    </row>
    <row r="26" spans="2:11" s="1" customFormat="1" ht="6.95" customHeight="1">
      <c r="B26" s="32"/>
      <c r="C26" s="33"/>
      <c r="D26" s="76"/>
      <c r="E26" s="76"/>
      <c r="F26" s="76"/>
      <c r="G26" s="76"/>
      <c r="H26" s="76"/>
      <c r="I26" s="107"/>
      <c r="J26" s="76"/>
      <c r="K26" s="108"/>
    </row>
    <row r="27" spans="2:11" s="1" customFormat="1" ht="25.35" customHeight="1">
      <c r="B27" s="32"/>
      <c r="C27" s="33"/>
      <c r="D27" s="109" t="s">
        <v>39</v>
      </c>
      <c r="E27" s="33"/>
      <c r="F27" s="33"/>
      <c r="G27" s="33"/>
      <c r="H27" s="33"/>
      <c r="I27" s="100"/>
      <c r="J27" s="110">
        <f>ROUND(J77,2)</f>
        <v>0</v>
      </c>
      <c r="K27" s="36"/>
    </row>
    <row r="28" spans="2:11" s="1" customFormat="1" ht="6.95" customHeight="1">
      <c r="B28" s="32"/>
      <c r="C28" s="33"/>
      <c r="D28" s="76"/>
      <c r="E28" s="76"/>
      <c r="F28" s="76"/>
      <c r="G28" s="76"/>
      <c r="H28" s="76"/>
      <c r="I28" s="107"/>
      <c r="J28" s="76"/>
      <c r="K28" s="108"/>
    </row>
    <row r="29" spans="2:11" s="1" customFormat="1" ht="14.45" customHeight="1">
      <c r="B29" s="32"/>
      <c r="C29" s="33"/>
      <c r="D29" s="33"/>
      <c r="E29" s="33"/>
      <c r="F29" s="37" t="s">
        <v>41</v>
      </c>
      <c r="G29" s="33"/>
      <c r="H29" s="33"/>
      <c r="I29" s="111" t="s">
        <v>40</v>
      </c>
      <c r="J29" s="37" t="s">
        <v>42</v>
      </c>
      <c r="K29" s="36"/>
    </row>
    <row r="30" spans="2:11" s="1" customFormat="1" ht="14.45" customHeight="1">
      <c r="B30" s="32"/>
      <c r="C30" s="33"/>
      <c r="D30" s="40" t="s">
        <v>43</v>
      </c>
      <c r="E30" s="40" t="s">
        <v>44</v>
      </c>
      <c r="F30" s="112">
        <f>ROUND(SUM(BE77:BE626),2)</f>
        <v>0</v>
      </c>
      <c r="G30" s="33"/>
      <c r="H30" s="33"/>
      <c r="I30" s="113">
        <v>0.21</v>
      </c>
      <c r="J30" s="112">
        <f>ROUND(ROUND((SUM(BE77:BE626)),2)*I30,2)</f>
        <v>0</v>
      </c>
      <c r="K30" s="36"/>
    </row>
    <row r="31" spans="2:11" s="1" customFormat="1" ht="14.45" customHeight="1">
      <c r="B31" s="32"/>
      <c r="C31" s="33"/>
      <c r="D31" s="33"/>
      <c r="E31" s="40" t="s">
        <v>45</v>
      </c>
      <c r="F31" s="112">
        <f>ROUND(SUM(BF77:BF626),2)</f>
        <v>0</v>
      </c>
      <c r="G31" s="33"/>
      <c r="H31" s="33"/>
      <c r="I31" s="113">
        <v>0.15</v>
      </c>
      <c r="J31" s="112">
        <f>ROUND(ROUND((SUM(BF77:BF626)),2)*I31,2)</f>
        <v>0</v>
      </c>
      <c r="K31" s="36"/>
    </row>
    <row r="32" spans="2:11" s="1" customFormat="1" ht="14.45" customHeight="1" hidden="1">
      <c r="B32" s="32"/>
      <c r="C32" s="33"/>
      <c r="D32" s="33"/>
      <c r="E32" s="40" t="s">
        <v>46</v>
      </c>
      <c r="F32" s="112">
        <f>ROUND(SUM(BG77:BG626),2)</f>
        <v>0</v>
      </c>
      <c r="G32" s="33"/>
      <c r="H32" s="33"/>
      <c r="I32" s="113">
        <v>0.21</v>
      </c>
      <c r="J32" s="112">
        <v>0</v>
      </c>
      <c r="K32" s="36"/>
    </row>
    <row r="33" spans="2:11" s="1" customFormat="1" ht="14.45" customHeight="1" hidden="1">
      <c r="B33" s="32"/>
      <c r="C33" s="33"/>
      <c r="D33" s="33"/>
      <c r="E33" s="40" t="s">
        <v>47</v>
      </c>
      <c r="F33" s="112">
        <f>ROUND(SUM(BH77:BH626),2)</f>
        <v>0</v>
      </c>
      <c r="G33" s="33"/>
      <c r="H33" s="33"/>
      <c r="I33" s="113">
        <v>0.15</v>
      </c>
      <c r="J33" s="112">
        <v>0</v>
      </c>
      <c r="K33" s="36"/>
    </row>
    <row r="34" spans="2:11" s="1" customFormat="1" ht="14.45" customHeight="1" hidden="1">
      <c r="B34" s="32"/>
      <c r="C34" s="33"/>
      <c r="D34" s="33"/>
      <c r="E34" s="40" t="s">
        <v>48</v>
      </c>
      <c r="F34" s="112">
        <f>ROUND(SUM(BI77:BI626),2)</f>
        <v>0</v>
      </c>
      <c r="G34" s="33"/>
      <c r="H34" s="33"/>
      <c r="I34" s="113">
        <v>0</v>
      </c>
      <c r="J34" s="112">
        <v>0</v>
      </c>
      <c r="K34" s="36"/>
    </row>
    <row r="35" spans="2:11" s="1" customFormat="1" ht="6.95" customHeight="1">
      <c r="B35" s="32"/>
      <c r="C35" s="33"/>
      <c r="D35" s="33"/>
      <c r="E35" s="33"/>
      <c r="F35" s="33"/>
      <c r="G35" s="33"/>
      <c r="H35" s="33"/>
      <c r="I35" s="100"/>
      <c r="J35" s="33"/>
      <c r="K35" s="36"/>
    </row>
    <row r="36" spans="2:11" s="1" customFormat="1" ht="25.35" customHeight="1">
      <c r="B36" s="32"/>
      <c r="C36" s="114"/>
      <c r="D36" s="115" t="s">
        <v>49</v>
      </c>
      <c r="E36" s="70"/>
      <c r="F36" s="70"/>
      <c r="G36" s="116" t="s">
        <v>50</v>
      </c>
      <c r="H36" s="117" t="s">
        <v>51</v>
      </c>
      <c r="I36" s="118"/>
      <c r="J36" s="119">
        <f>SUM(J27:J34)</f>
        <v>0</v>
      </c>
      <c r="K36" s="120"/>
    </row>
    <row r="37" spans="2:11" s="1" customFormat="1" ht="14.45" customHeight="1">
      <c r="B37" s="47"/>
      <c r="C37" s="48"/>
      <c r="D37" s="48"/>
      <c r="E37" s="48"/>
      <c r="F37" s="48"/>
      <c r="G37" s="48"/>
      <c r="H37" s="48"/>
      <c r="I37" s="121"/>
      <c r="J37" s="48"/>
      <c r="K37" s="49"/>
    </row>
    <row r="41" spans="2:11" s="1" customFormat="1" ht="6.95" customHeight="1">
      <c r="B41" s="122"/>
      <c r="C41" s="123"/>
      <c r="D41" s="123"/>
      <c r="E41" s="123"/>
      <c r="F41" s="123"/>
      <c r="G41" s="123"/>
      <c r="H41" s="123"/>
      <c r="I41" s="124"/>
      <c r="J41" s="123"/>
      <c r="K41" s="125"/>
    </row>
    <row r="42" spans="2:11" s="1" customFormat="1" ht="36.95" customHeight="1">
      <c r="B42" s="32"/>
      <c r="C42" s="21" t="s">
        <v>86</v>
      </c>
      <c r="D42" s="33"/>
      <c r="E42" s="33"/>
      <c r="F42" s="33"/>
      <c r="G42" s="33"/>
      <c r="H42" s="33"/>
      <c r="I42" s="100"/>
      <c r="J42" s="33"/>
      <c r="K42" s="36"/>
    </row>
    <row r="43" spans="2:11" s="1" customFormat="1" ht="6.95" customHeight="1">
      <c r="B43" s="32"/>
      <c r="C43" s="33"/>
      <c r="D43" s="33"/>
      <c r="E43" s="33"/>
      <c r="F43" s="33"/>
      <c r="G43" s="33"/>
      <c r="H43" s="33"/>
      <c r="I43" s="100"/>
      <c r="J43" s="33"/>
      <c r="K43" s="36"/>
    </row>
    <row r="44" spans="2:11" s="1" customFormat="1" ht="14.45" customHeight="1">
      <c r="B44" s="32"/>
      <c r="C44" s="28" t="s">
        <v>16</v>
      </c>
      <c r="D44" s="33"/>
      <c r="E44" s="33"/>
      <c r="F44" s="33"/>
      <c r="G44" s="33"/>
      <c r="H44" s="33"/>
      <c r="I44" s="100"/>
      <c r="J44" s="33"/>
      <c r="K44" s="36"/>
    </row>
    <row r="45" spans="2:11" s="1" customFormat="1" ht="22.5" customHeight="1">
      <c r="B45" s="32"/>
      <c r="C45" s="33"/>
      <c r="D45" s="33"/>
      <c r="E45" s="247" t="str">
        <f>E7</f>
        <v>Výstavba čtyř operačních sálů a sterilizace Krajské zdravotní a.s.Nemocnice Teplice o.z.</v>
      </c>
      <c r="F45" s="220"/>
      <c r="G45" s="220"/>
      <c r="H45" s="220"/>
      <c r="I45" s="100"/>
      <c r="J45" s="33"/>
      <c r="K45" s="36"/>
    </row>
    <row r="46" spans="2:11" s="1" customFormat="1" ht="14.45" customHeight="1">
      <c r="B46" s="32"/>
      <c r="C46" s="28" t="s">
        <v>84</v>
      </c>
      <c r="D46" s="33"/>
      <c r="E46" s="33"/>
      <c r="F46" s="33"/>
      <c r="G46" s="33"/>
      <c r="H46" s="33"/>
      <c r="I46" s="100"/>
      <c r="J46" s="33"/>
      <c r="K46" s="36"/>
    </row>
    <row r="47" spans="2:11" s="1" customFormat="1" ht="23.25" customHeight="1">
      <c r="B47" s="32"/>
      <c r="C47" s="33"/>
      <c r="D47" s="33"/>
      <c r="E47" s="248" t="str">
        <f>E9</f>
        <v>D2_51a - Lékařská technologie</v>
      </c>
      <c r="F47" s="220"/>
      <c r="G47" s="220"/>
      <c r="H47" s="220"/>
      <c r="I47" s="100"/>
      <c r="J47" s="33"/>
      <c r="K47" s="36"/>
    </row>
    <row r="48" spans="2:11" s="1" customFormat="1" ht="6.95" customHeight="1">
      <c r="B48" s="32"/>
      <c r="C48" s="33"/>
      <c r="D48" s="33"/>
      <c r="E48" s="33"/>
      <c r="F48" s="33"/>
      <c r="G48" s="33"/>
      <c r="H48" s="33"/>
      <c r="I48" s="100"/>
      <c r="J48" s="33"/>
      <c r="K48" s="36"/>
    </row>
    <row r="49" spans="2:11" s="1" customFormat="1" ht="18" customHeight="1">
      <c r="B49" s="32"/>
      <c r="C49" s="28" t="s">
        <v>23</v>
      </c>
      <c r="D49" s="33"/>
      <c r="E49" s="33"/>
      <c r="F49" s="26" t="str">
        <f>F12</f>
        <v>Teplice</v>
      </c>
      <c r="G49" s="33"/>
      <c r="H49" s="33"/>
      <c r="I49" s="101" t="s">
        <v>25</v>
      </c>
      <c r="J49" s="102" t="str">
        <f>IF(J12="","",J12)</f>
        <v>12. 10. 2016</v>
      </c>
      <c r="K49" s="36"/>
    </row>
    <row r="50" spans="2:11" s="1" customFormat="1" ht="6.95" customHeight="1">
      <c r="B50" s="32"/>
      <c r="C50" s="33"/>
      <c r="D50" s="33"/>
      <c r="E50" s="33"/>
      <c r="F50" s="33"/>
      <c r="G50" s="33"/>
      <c r="H50" s="33"/>
      <c r="I50" s="100"/>
      <c r="J50" s="33"/>
      <c r="K50" s="36"/>
    </row>
    <row r="51" spans="2:11" s="1" customFormat="1" ht="13.5">
      <c r="B51" s="32"/>
      <c r="C51" s="28" t="s">
        <v>29</v>
      </c>
      <c r="D51" s="33"/>
      <c r="E51" s="33"/>
      <c r="F51" s="26" t="str">
        <f>E15</f>
        <v>Krajská zdravotní a.s., Ústí nad Labem</v>
      </c>
      <c r="G51" s="33"/>
      <c r="H51" s="33"/>
      <c r="I51" s="101" t="s">
        <v>35</v>
      </c>
      <c r="J51" s="26" t="str">
        <f>E21</f>
        <v>Atelier Penta v.o.s., Mrštíkova 12, Jihlava</v>
      </c>
      <c r="K51" s="36"/>
    </row>
    <row r="52" spans="2:11" s="1" customFormat="1" ht="14.45" customHeight="1">
      <c r="B52" s="32"/>
      <c r="C52" s="28" t="s">
        <v>33</v>
      </c>
      <c r="D52" s="33"/>
      <c r="E52" s="33"/>
      <c r="F52" s="26" t="str">
        <f>IF(E18="","",E18)</f>
        <v/>
      </c>
      <c r="G52" s="33"/>
      <c r="H52" s="33"/>
      <c r="I52" s="100"/>
      <c r="J52" s="33"/>
      <c r="K52" s="36"/>
    </row>
    <row r="53" spans="2:11" s="1" customFormat="1" ht="10.35" customHeight="1">
      <c r="B53" s="32"/>
      <c r="C53" s="33"/>
      <c r="D53" s="33"/>
      <c r="E53" s="33"/>
      <c r="F53" s="33"/>
      <c r="G53" s="33"/>
      <c r="H53" s="33"/>
      <c r="I53" s="100"/>
      <c r="J53" s="33"/>
      <c r="K53" s="36"/>
    </row>
    <row r="54" spans="2:11" s="1" customFormat="1" ht="29.25" customHeight="1">
      <c r="B54" s="32"/>
      <c r="C54" s="126" t="s">
        <v>87</v>
      </c>
      <c r="D54" s="114"/>
      <c r="E54" s="114"/>
      <c r="F54" s="114"/>
      <c r="G54" s="114"/>
      <c r="H54" s="114"/>
      <c r="I54" s="127"/>
      <c r="J54" s="128" t="s">
        <v>88</v>
      </c>
      <c r="K54" s="129"/>
    </row>
    <row r="55" spans="2:11" s="1" customFormat="1" ht="10.35" customHeight="1">
      <c r="B55" s="32"/>
      <c r="C55" s="33"/>
      <c r="D55" s="33"/>
      <c r="E55" s="33"/>
      <c r="F55" s="33"/>
      <c r="G55" s="33"/>
      <c r="H55" s="33"/>
      <c r="I55" s="100"/>
      <c r="J55" s="33"/>
      <c r="K55" s="36"/>
    </row>
    <row r="56" spans="2:47" s="1" customFormat="1" ht="29.25" customHeight="1">
      <c r="B56" s="32"/>
      <c r="C56" s="130" t="s">
        <v>89</v>
      </c>
      <c r="D56" s="33"/>
      <c r="E56" s="33"/>
      <c r="F56" s="33"/>
      <c r="G56" s="33"/>
      <c r="H56" s="33"/>
      <c r="I56" s="100"/>
      <c r="J56" s="110">
        <f>J77</f>
        <v>0</v>
      </c>
      <c r="K56" s="36"/>
      <c r="AU56" s="15" t="s">
        <v>90</v>
      </c>
    </row>
    <row r="57" spans="2:11" s="7" customFormat="1" ht="24.95" customHeight="1">
      <c r="B57" s="131"/>
      <c r="C57" s="132"/>
      <c r="D57" s="133" t="s">
        <v>91</v>
      </c>
      <c r="E57" s="134"/>
      <c r="F57" s="134"/>
      <c r="G57" s="134"/>
      <c r="H57" s="134"/>
      <c r="I57" s="135"/>
      <c r="J57" s="136">
        <f>J586</f>
        <v>0</v>
      </c>
      <c r="K57" s="137"/>
    </row>
    <row r="58" spans="2:11" s="1" customFormat="1" ht="21.75" customHeight="1">
      <c r="B58" s="32"/>
      <c r="C58" s="33"/>
      <c r="D58" s="33"/>
      <c r="E58" s="33"/>
      <c r="F58" s="33"/>
      <c r="G58" s="33"/>
      <c r="H58" s="33"/>
      <c r="I58" s="100"/>
      <c r="J58" s="33"/>
      <c r="K58" s="36"/>
    </row>
    <row r="59" spans="2:11" s="1" customFormat="1" ht="6.95" customHeight="1">
      <c r="B59" s="47"/>
      <c r="C59" s="48"/>
      <c r="D59" s="48"/>
      <c r="E59" s="48"/>
      <c r="F59" s="48"/>
      <c r="G59" s="48"/>
      <c r="H59" s="48"/>
      <c r="I59" s="121"/>
      <c r="J59" s="48"/>
      <c r="K59" s="49"/>
    </row>
    <row r="63" spans="2:12" s="1" customFormat="1" ht="6.95" customHeight="1">
      <c r="B63" s="50"/>
      <c r="C63" s="51"/>
      <c r="D63" s="51"/>
      <c r="E63" s="51"/>
      <c r="F63" s="51"/>
      <c r="G63" s="51"/>
      <c r="H63" s="51"/>
      <c r="I63" s="124"/>
      <c r="J63" s="51"/>
      <c r="K63" s="51"/>
      <c r="L63" s="52"/>
    </row>
    <row r="64" spans="2:12" s="1" customFormat="1" ht="36.95" customHeight="1">
      <c r="B64" s="32"/>
      <c r="C64" s="53" t="s">
        <v>92</v>
      </c>
      <c r="D64" s="54"/>
      <c r="E64" s="54"/>
      <c r="F64" s="54"/>
      <c r="G64" s="54"/>
      <c r="H64" s="54"/>
      <c r="I64" s="138"/>
      <c r="J64" s="54"/>
      <c r="K64" s="54"/>
      <c r="L64" s="52"/>
    </row>
    <row r="65" spans="2:12" s="1" customFormat="1" ht="6.95" customHeight="1">
      <c r="B65" s="32"/>
      <c r="C65" s="54"/>
      <c r="D65" s="54"/>
      <c r="E65" s="54"/>
      <c r="F65" s="54"/>
      <c r="G65" s="54"/>
      <c r="H65" s="54"/>
      <c r="I65" s="138"/>
      <c r="J65" s="54"/>
      <c r="K65" s="54"/>
      <c r="L65" s="52"/>
    </row>
    <row r="66" spans="2:12" s="1" customFormat="1" ht="14.45" customHeight="1">
      <c r="B66" s="32"/>
      <c r="C66" s="56" t="s">
        <v>16</v>
      </c>
      <c r="D66" s="54"/>
      <c r="E66" s="54"/>
      <c r="F66" s="54"/>
      <c r="G66" s="54"/>
      <c r="H66" s="54"/>
      <c r="I66" s="138"/>
      <c r="J66" s="54"/>
      <c r="K66" s="54"/>
      <c r="L66" s="52"/>
    </row>
    <row r="67" spans="2:12" s="1" customFormat="1" ht="22.5" customHeight="1">
      <c r="B67" s="32"/>
      <c r="C67" s="54"/>
      <c r="D67" s="54"/>
      <c r="E67" s="250" t="str">
        <f>E7</f>
        <v>Výstavba čtyř operačních sálů a sterilizace Krajské zdravotní a.s.Nemocnice Teplice o.z.</v>
      </c>
      <c r="F67" s="231"/>
      <c r="G67" s="231"/>
      <c r="H67" s="231"/>
      <c r="I67" s="138"/>
      <c r="J67" s="54"/>
      <c r="K67" s="54"/>
      <c r="L67" s="52"/>
    </row>
    <row r="68" spans="2:12" s="1" customFormat="1" ht="14.45" customHeight="1">
      <c r="B68" s="32"/>
      <c r="C68" s="56" t="s">
        <v>84</v>
      </c>
      <c r="D68" s="54"/>
      <c r="E68" s="54"/>
      <c r="F68" s="54"/>
      <c r="G68" s="54"/>
      <c r="H68" s="54"/>
      <c r="I68" s="138"/>
      <c r="J68" s="54"/>
      <c r="K68" s="54"/>
      <c r="L68" s="52"/>
    </row>
    <row r="69" spans="2:12" s="1" customFormat="1" ht="23.25" customHeight="1">
      <c r="B69" s="32"/>
      <c r="C69" s="54"/>
      <c r="D69" s="54"/>
      <c r="E69" s="228" t="str">
        <f>E9</f>
        <v>D2_51a - Lékařská technologie</v>
      </c>
      <c r="F69" s="231"/>
      <c r="G69" s="231"/>
      <c r="H69" s="231"/>
      <c r="I69" s="138"/>
      <c r="J69" s="54"/>
      <c r="K69" s="54"/>
      <c r="L69" s="52"/>
    </row>
    <row r="70" spans="2:12" s="1" customFormat="1" ht="6.95" customHeight="1">
      <c r="B70" s="32"/>
      <c r="C70" s="54"/>
      <c r="D70" s="54"/>
      <c r="E70" s="54"/>
      <c r="F70" s="54"/>
      <c r="G70" s="54"/>
      <c r="H70" s="54"/>
      <c r="I70" s="138"/>
      <c r="J70" s="54"/>
      <c r="K70" s="54"/>
      <c r="L70" s="52"/>
    </row>
    <row r="71" spans="2:12" s="1" customFormat="1" ht="18" customHeight="1">
      <c r="B71" s="32"/>
      <c r="C71" s="56" t="s">
        <v>23</v>
      </c>
      <c r="D71" s="54"/>
      <c r="E71" s="54"/>
      <c r="F71" s="139" t="str">
        <f>F12</f>
        <v>Teplice</v>
      </c>
      <c r="G71" s="54"/>
      <c r="H71" s="54"/>
      <c r="I71" s="140" t="s">
        <v>25</v>
      </c>
      <c r="J71" s="64" t="str">
        <f>IF(J12="","",J12)</f>
        <v>12. 10. 2016</v>
      </c>
      <c r="K71" s="54"/>
      <c r="L71" s="52"/>
    </row>
    <row r="72" spans="2:12" s="1" customFormat="1" ht="6.95" customHeight="1">
      <c r="B72" s="32"/>
      <c r="C72" s="54"/>
      <c r="D72" s="54"/>
      <c r="E72" s="54"/>
      <c r="F72" s="54"/>
      <c r="G72" s="54"/>
      <c r="H72" s="54"/>
      <c r="I72" s="138"/>
      <c r="J72" s="54"/>
      <c r="K72" s="54"/>
      <c r="L72" s="52"/>
    </row>
    <row r="73" spans="2:12" s="1" customFormat="1" ht="13.5">
      <c r="B73" s="32"/>
      <c r="C73" s="56" t="s">
        <v>29</v>
      </c>
      <c r="D73" s="54"/>
      <c r="E73" s="54"/>
      <c r="F73" s="139" t="str">
        <f>E15</f>
        <v>Krajská zdravotní a.s., Ústí nad Labem</v>
      </c>
      <c r="G73" s="54"/>
      <c r="H73" s="54"/>
      <c r="I73" s="140" t="s">
        <v>35</v>
      </c>
      <c r="J73" s="139" t="str">
        <f>E21</f>
        <v>Atelier Penta v.o.s., Mrštíkova 12, Jihlava</v>
      </c>
      <c r="K73" s="54"/>
      <c r="L73" s="52"/>
    </row>
    <row r="74" spans="2:12" s="1" customFormat="1" ht="14.45" customHeight="1">
      <c r="B74" s="32"/>
      <c r="C74" s="56" t="s">
        <v>33</v>
      </c>
      <c r="D74" s="54"/>
      <c r="E74" s="54"/>
      <c r="F74" s="139" t="str">
        <f>IF(E18="","",E18)</f>
        <v/>
      </c>
      <c r="G74" s="54"/>
      <c r="H74" s="54"/>
      <c r="I74" s="138"/>
      <c r="J74" s="54"/>
      <c r="K74" s="54"/>
      <c r="L74" s="52"/>
    </row>
    <row r="75" spans="2:12" s="1" customFormat="1" ht="10.35" customHeight="1">
      <c r="B75" s="32"/>
      <c r="C75" s="54"/>
      <c r="D75" s="54"/>
      <c r="E75" s="54"/>
      <c r="F75" s="54"/>
      <c r="G75" s="54"/>
      <c r="H75" s="54"/>
      <c r="I75" s="138"/>
      <c r="J75" s="54"/>
      <c r="K75" s="54"/>
      <c r="L75" s="52"/>
    </row>
    <row r="76" spans="2:20" s="8" customFormat="1" ht="29.25" customHeight="1">
      <c r="B76" s="141"/>
      <c r="C76" s="142" t="s">
        <v>93</v>
      </c>
      <c r="D76" s="143" t="s">
        <v>58</v>
      </c>
      <c r="E76" s="143" t="s">
        <v>54</v>
      </c>
      <c r="F76" s="143" t="s">
        <v>94</v>
      </c>
      <c r="G76" s="143" t="s">
        <v>95</v>
      </c>
      <c r="H76" s="143" t="s">
        <v>96</v>
      </c>
      <c r="I76" s="144" t="s">
        <v>97</v>
      </c>
      <c r="J76" s="143" t="s">
        <v>88</v>
      </c>
      <c r="K76" s="145" t="s">
        <v>98</v>
      </c>
      <c r="L76" s="146"/>
      <c r="M76" s="72" t="s">
        <v>99</v>
      </c>
      <c r="N76" s="73" t="s">
        <v>43</v>
      </c>
      <c r="O76" s="73" t="s">
        <v>100</v>
      </c>
      <c r="P76" s="73" t="s">
        <v>101</v>
      </c>
      <c r="Q76" s="73" t="s">
        <v>102</v>
      </c>
      <c r="R76" s="73" t="s">
        <v>103</v>
      </c>
      <c r="S76" s="73" t="s">
        <v>104</v>
      </c>
      <c r="T76" s="74" t="s">
        <v>105</v>
      </c>
    </row>
    <row r="77" spans="2:63" s="1" customFormat="1" ht="29.25" customHeight="1">
      <c r="B77" s="32"/>
      <c r="C77" s="147" t="s">
        <v>89</v>
      </c>
      <c r="D77" s="54"/>
      <c r="E77" s="54"/>
      <c r="F77" s="54"/>
      <c r="G77" s="54"/>
      <c r="H77" s="54"/>
      <c r="I77" s="138"/>
      <c r="J77" s="148">
        <f>BK77</f>
        <v>0</v>
      </c>
      <c r="K77" s="54"/>
      <c r="L77" s="52"/>
      <c r="M77" s="75"/>
      <c r="N77" s="76"/>
      <c r="O77" s="76"/>
      <c r="P77" s="149">
        <f>P78+SUM(P79:P586)</f>
        <v>0</v>
      </c>
      <c r="Q77" s="76"/>
      <c r="R77" s="149">
        <f>R78+SUM(R79:R586)</f>
        <v>0</v>
      </c>
      <c r="S77" s="76"/>
      <c r="T77" s="150">
        <f>T78+SUM(T79:T586)</f>
        <v>0</v>
      </c>
      <c r="AT77" s="15" t="s">
        <v>72</v>
      </c>
      <c r="AU77" s="15" t="s">
        <v>90</v>
      </c>
      <c r="BK77" s="151">
        <f>BK78+SUM(BK79:BK586)</f>
        <v>0</v>
      </c>
    </row>
    <row r="78" spans="2:65" s="1" customFormat="1" ht="22.5" customHeight="1">
      <c r="B78" s="32"/>
      <c r="C78" s="152" t="s">
        <v>22</v>
      </c>
      <c r="D78" s="152" t="s">
        <v>106</v>
      </c>
      <c r="E78" s="153" t="s">
        <v>107</v>
      </c>
      <c r="F78" s="154" t="s">
        <v>108</v>
      </c>
      <c r="G78" s="155" t="s">
        <v>109</v>
      </c>
      <c r="H78" s="156">
        <v>3</v>
      </c>
      <c r="I78" s="157"/>
      <c r="J78" s="158">
        <f>ROUND(I78*H78,2)</f>
        <v>0</v>
      </c>
      <c r="K78" s="154" t="s">
        <v>20</v>
      </c>
      <c r="L78" s="52"/>
      <c r="M78" s="159" t="s">
        <v>20</v>
      </c>
      <c r="N78" s="160" t="s">
        <v>44</v>
      </c>
      <c r="O78" s="33"/>
      <c r="P78" s="161">
        <f>O78*H78</f>
        <v>0</v>
      </c>
      <c r="Q78" s="161">
        <v>0</v>
      </c>
      <c r="R78" s="161">
        <f>Q78*H78</f>
        <v>0</v>
      </c>
      <c r="S78" s="161">
        <v>0</v>
      </c>
      <c r="T78" s="162">
        <f>S78*H78</f>
        <v>0</v>
      </c>
      <c r="AR78" s="15" t="s">
        <v>110</v>
      </c>
      <c r="AT78" s="15" t="s">
        <v>106</v>
      </c>
      <c r="AU78" s="15" t="s">
        <v>73</v>
      </c>
      <c r="AY78" s="15" t="s">
        <v>111</v>
      </c>
      <c r="BE78" s="163">
        <f>IF(N78="základní",J78,0)</f>
        <v>0</v>
      </c>
      <c r="BF78" s="163">
        <f>IF(N78="snížená",J78,0)</f>
        <v>0</v>
      </c>
      <c r="BG78" s="163">
        <f>IF(N78="zákl. přenesená",J78,0)</f>
        <v>0</v>
      </c>
      <c r="BH78" s="163">
        <f>IF(N78="sníž. přenesená",J78,0)</f>
        <v>0</v>
      </c>
      <c r="BI78" s="163">
        <f>IF(N78="nulová",J78,0)</f>
        <v>0</v>
      </c>
      <c r="BJ78" s="15" t="s">
        <v>22</v>
      </c>
      <c r="BK78" s="163">
        <f>ROUND(I78*H78,2)</f>
        <v>0</v>
      </c>
      <c r="BL78" s="15" t="s">
        <v>110</v>
      </c>
      <c r="BM78" s="15" t="s">
        <v>22</v>
      </c>
    </row>
    <row r="79" spans="2:51" s="9" customFormat="1" ht="13.5">
      <c r="B79" s="164"/>
      <c r="C79" s="165"/>
      <c r="D79" s="166" t="s">
        <v>112</v>
      </c>
      <c r="E79" s="167" t="s">
        <v>20</v>
      </c>
      <c r="F79" s="168" t="s">
        <v>113</v>
      </c>
      <c r="G79" s="165"/>
      <c r="H79" s="169" t="s">
        <v>20</v>
      </c>
      <c r="I79" s="170"/>
      <c r="J79" s="165"/>
      <c r="K79" s="165"/>
      <c r="L79" s="171"/>
      <c r="M79" s="172"/>
      <c r="N79" s="173"/>
      <c r="O79" s="173"/>
      <c r="P79" s="173"/>
      <c r="Q79" s="173"/>
      <c r="R79" s="173"/>
      <c r="S79" s="173"/>
      <c r="T79" s="174"/>
      <c r="AT79" s="175" t="s">
        <v>112</v>
      </c>
      <c r="AU79" s="175" t="s">
        <v>73</v>
      </c>
      <c r="AV79" s="9" t="s">
        <v>22</v>
      </c>
      <c r="AW79" s="9" t="s">
        <v>37</v>
      </c>
      <c r="AX79" s="9" t="s">
        <v>73</v>
      </c>
      <c r="AY79" s="175" t="s">
        <v>111</v>
      </c>
    </row>
    <row r="80" spans="2:51" s="9" customFormat="1" ht="13.5">
      <c r="B80" s="164"/>
      <c r="C80" s="165"/>
      <c r="D80" s="166" t="s">
        <v>112</v>
      </c>
      <c r="E80" s="167" t="s">
        <v>20</v>
      </c>
      <c r="F80" s="168" t="s">
        <v>114</v>
      </c>
      <c r="G80" s="165"/>
      <c r="H80" s="169" t="s">
        <v>20</v>
      </c>
      <c r="I80" s="170"/>
      <c r="J80" s="165"/>
      <c r="K80" s="165"/>
      <c r="L80" s="171"/>
      <c r="M80" s="172"/>
      <c r="N80" s="173"/>
      <c r="O80" s="173"/>
      <c r="P80" s="173"/>
      <c r="Q80" s="173"/>
      <c r="R80" s="173"/>
      <c r="S80" s="173"/>
      <c r="T80" s="174"/>
      <c r="AT80" s="175" t="s">
        <v>112</v>
      </c>
      <c r="AU80" s="175" t="s">
        <v>73</v>
      </c>
      <c r="AV80" s="9" t="s">
        <v>22</v>
      </c>
      <c r="AW80" s="9" t="s">
        <v>37</v>
      </c>
      <c r="AX80" s="9" t="s">
        <v>73</v>
      </c>
      <c r="AY80" s="175" t="s">
        <v>111</v>
      </c>
    </row>
    <row r="81" spans="2:51" s="10" customFormat="1" ht="13.5">
      <c r="B81" s="176"/>
      <c r="C81" s="177"/>
      <c r="D81" s="178" t="s">
        <v>112</v>
      </c>
      <c r="E81" s="179" t="s">
        <v>20</v>
      </c>
      <c r="F81" s="180" t="s">
        <v>115</v>
      </c>
      <c r="G81" s="177"/>
      <c r="H81" s="181">
        <v>3</v>
      </c>
      <c r="I81" s="182"/>
      <c r="J81" s="177"/>
      <c r="K81" s="177"/>
      <c r="L81" s="183"/>
      <c r="M81" s="184"/>
      <c r="N81" s="185"/>
      <c r="O81" s="185"/>
      <c r="P81" s="185"/>
      <c r="Q81" s="185"/>
      <c r="R81" s="185"/>
      <c r="S81" s="185"/>
      <c r="T81" s="186"/>
      <c r="AT81" s="187" t="s">
        <v>112</v>
      </c>
      <c r="AU81" s="187" t="s">
        <v>73</v>
      </c>
      <c r="AV81" s="10" t="s">
        <v>81</v>
      </c>
      <c r="AW81" s="10" t="s">
        <v>37</v>
      </c>
      <c r="AX81" s="10" t="s">
        <v>22</v>
      </c>
      <c r="AY81" s="187" t="s">
        <v>111</v>
      </c>
    </row>
    <row r="82" spans="2:65" s="1" customFormat="1" ht="22.5" customHeight="1">
      <c r="B82" s="32"/>
      <c r="C82" s="152" t="s">
        <v>81</v>
      </c>
      <c r="D82" s="152" t="s">
        <v>106</v>
      </c>
      <c r="E82" s="153" t="s">
        <v>116</v>
      </c>
      <c r="F82" s="154" t="s">
        <v>117</v>
      </c>
      <c r="G82" s="155" t="s">
        <v>109</v>
      </c>
      <c r="H82" s="156">
        <v>3</v>
      </c>
      <c r="I82" s="157"/>
      <c r="J82" s="158">
        <f>ROUND(I82*H82,2)</f>
        <v>0</v>
      </c>
      <c r="K82" s="154" t="s">
        <v>20</v>
      </c>
      <c r="L82" s="52"/>
      <c r="M82" s="159" t="s">
        <v>20</v>
      </c>
      <c r="N82" s="160" t="s">
        <v>44</v>
      </c>
      <c r="O82" s="33"/>
      <c r="P82" s="161">
        <f>O82*H82</f>
        <v>0</v>
      </c>
      <c r="Q82" s="161">
        <v>0</v>
      </c>
      <c r="R82" s="161">
        <f>Q82*H82</f>
        <v>0</v>
      </c>
      <c r="S82" s="161">
        <v>0</v>
      </c>
      <c r="T82" s="162">
        <f>S82*H82</f>
        <v>0</v>
      </c>
      <c r="AR82" s="15" t="s">
        <v>110</v>
      </c>
      <c r="AT82" s="15" t="s">
        <v>106</v>
      </c>
      <c r="AU82" s="15" t="s">
        <v>73</v>
      </c>
      <c r="AY82" s="15" t="s">
        <v>111</v>
      </c>
      <c r="BE82" s="163">
        <f>IF(N82="základní",J82,0)</f>
        <v>0</v>
      </c>
      <c r="BF82" s="163">
        <f>IF(N82="snížená",J82,0)</f>
        <v>0</v>
      </c>
      <c r="BG82" s="163">
        <f>IF(N82="zákl. přenesená",J82,0)</f>
        <v>0</v>
      </c>
      <c r="BH82" s="163">
        <f>IF(N82="sníž. přenesená",J82,0)</f>
        <v>0</v>
      </c>
      <c r="BI82" s="163">
        <f>IF(N82="nulová",J82,0)</f>
        <v>0</v>
      </c>
      <c r="BJ82" s="15" t="s">
        <v>22</v>
      </c>
      <c r="BK82" s="163">
        <f>ROUND(I82*H82,2)</f>
        <v>0</v>
      </c>
      <c r="BL82" s="15" t="s">
        <v>110</v>
      </c>
      <c r="BM82" s="15" t="s">
        <v>81</v>
      </c>
    </row>
    <row r="83" spans="2:51" s="9" customFormat="1" ht="13.5">
      <c r="B83" s="164"/>
      <c r="C83" s="165"/>
      <c r="D83" s="166" t="s">
        <v>112</v>
      </c>
      <c r="E83" s="167" t="s">
        <v>20</v>
      </c>
      <c r="F83" s="168" t="s">
        <v>113</v>
      </c>
      <c r="G83" s="165"/>
      <c r="H83" s="169" t="s">
        <v>20</v>
      </c>
      <c r="I83" s="170"/>
      <c r="J83" s="165"/>
      <c r="K83" s="165"/>
      <c r="L83" s="171"/>
      <c r="M83" s="172"/>
      <c r="N83" s="173"/>
      <c r="O83" s="173"/>
      <c r="P83" s="173"/>
      <c r="Q83" s="173"/>
      <c r="R83" s="173"/>
      <c r="S83" s="173"/>
      <c r="T83" s="174"/>
      <c r="AT83" s="175" t="s">
        <v>112</v>
      </c>
      <c r="AU83" s="175" t="s">
        <v>73</v>
      </c>
      <c r="AV83" s="9" t="s">
        <v>22</v>
      </c>
      <c r="AW83" s="9" t="s">
        <v>37</v>
      </c>
      <c r="AX83" s="9" t="s">
        <v>73</v>
      </c>
      <c r="AY83" s="175" t="s">
        <v>111</v>
      </c>
    </row>
    <row r="84" spans="2:51" s="9" customFormat="1" ht="13.5">
      <c r="B84" s="164"/>
      <c r="C84" s="165"/>
      <c r="D84" s="166" t="s">
        <v>112</v>
      </c>
      <c r="E84" s="167" t="s">
        <v>20</v>
      </c>
      <c r="F84" s="168" t="s">
        <v>114</v>
      </c>
      <c r="G84" s="165"/>
      <c r="H84" s="169" t="s">
        <v>20</v>
      </c>
      <c r="I84" s="170"/>
      <c r="J84" s="165"/>
      <c r="K84" s="165"/>
      <c r="L84" s="171"/>
      <c r="M84" s="172"/>
      <c r="N84" s="173"/>
      <c r="O84" s="173"/>
      <c r="P84" s="173"/>
      <c r="Q84" s="173"/>
      <c r="R84" s="173"/>
      <c r="S84" s="173"/>
      <c r="T84" s="174"/>
      <c r="AT84" s="175" t="s">
        <v>112</v>
      </c>
      <c r="AU84" s="175" t="s">
        <v>73</v>
      </c>
      <c r="AV84" s="9" t="s">
        <v>22</v>
      </c>
      <c r="AW84" s="9" t="s">
        <v>37</v>
      </c>
      <c r="AX84" s="9" t="s">
        <v>73</v>
      </c>
      <c r="AY84" s="175" t="s">
        <v>111</v>
      </c>
    </row>
    <row r="85" spans="2:51" s="10" customFormat="1" ht="13.5">
      <c r="B85" s="176"/>
      <c r="C85" s="177"/>
      <c r="D85" s="178" t="s">
        <v>112</v>
      </c>
      <c r="E85" s="179" t="s">
        <v>20</v>
      </c>
      <c r="F85" s="180" t="s">
        <v>115</v>
      </c>
      <c r="G85" s="177"/>
      <c r="H85" s="181">
        <v>3</v>
      </c>
      <c r="I85" s="182"/>
      <c r="J85" s="177"/>
      <c r="K85" s="177"/>
      <c r="L85" s="183"/>
      <c r="M85" s="184"/>
      <c r="N85" s="185"/>
      <c r="O85" s="185"/>
      <c r="P85" s="185"/>
      <c r="Q85" s="185"/>
      <c r="R85" s="185"/>
      <c r="S85" s="185"/>
      <c r="T85" s="186"/>
      <c r="AT85" s="187" t="s">
        <v>112</v>
      </c>
      <c r="AU85" s="187" t="s">
        <v>73</v>
      </c>
      <c r="AV85" s="10" t="s">
        <v>81</v>
      </c>
      <c r="AW85" s="10" t="s">
        <v>37</v>
      </c>
      <c r="AX85" s="10" t="s">
        <v>22</v>
      </c>
      <c r="AY85" s="187" t="s">
        <v>111</v>
      </c>
    </row>
    <row r="86" spans="2:65" s="1" customFormat="1" ht="22.5" customHeight="1">
      <c r="B86" s="32"/>
      <c r="C86" s="152" t="s">
        <v>115</v>
      </c>
      <c r="D86" s="152" t="s">
        <v>106</v>
      </c>
      <c r="E86" s="153" t="s">
        <v>118</v>
      </c>
      <c r="F86" s="154" t="s">
        <v>119</v>
      </c>
      <c r="G86" s="155" t="s">
        <v>109</v>
      </c>
      <c r="H86" s="156">
        <v>4</v>
      </c>
      <c r="I86" s="157"/>
      <c r="J86" s="158">
        <f>ROUND(I86*H86,2)</f>
        <v>0</v>
      </c>
      <c r="K86" s="154" t="s">
        <v>20</v>
      </c>
      <c r="L86" s="52"/>
      <c r="M86" s="159" t="s">
        <v>20</v>
      </c>
      <c r="N86" s="160" t="s">
        <v>44</v>
      </c>
      <c r="O86" s="33"/>
      <c r="P86" s="161">
        <f>O86*H86</f>
        <v>0</v>
      </c>
      <c r="Q86" s="161">
        <v>0</v>
      </c>
      <c r="R86" s="161">
        <f>Q86*H86</f>
        <v>0</v>
      </c>
      <c r="S86" s="161">
        <v>0</v>
      </c>
      <c r="T86" s="162">
        <f>S86*H86</f>
        <v>0</v>
      </c>
      <c r="AR86" s="15" t="s">
        <v>110</v>
      </c>
      <c r="AT86" s="15" t="s">
        <v>106</v>
      </c>
      <c r="AU86" s="15" t="s">
        <v>73</v>
      </c>
      <c r="AY86" s="15" t="s">
        <v>111</v>
      </c>
      <c r="BE86" s="163">
        <f>IF(N86="základní",J86,0)</f>
        <v>0</v>
      </c>
      <c r="BF86" s="163">
        <f>IF(N86="snížená",J86,0)</f>
        <v>0</v>
      </c>
      <c r="BG86" s="163">
        <f>IF(N86="zákl. přenesená",J86,0)</f>
        <v>0</v>
      </c>
      <c r="BH86" s="163">
        <f>IF(N86="sníž. přenesená",J86,0)</f>
        <v>0</v>
      </c>
      <c r="BI86" s="163">
        <f>IF(N86="nulová",J86,0)</f>
        <v>0</v>
      </c>
      <c r="BJ86" s="15" t="s">
        <v>22</v>
      </c>
      <c r="BK86" s="163">
        <f>ROUND(I86*H86,2)</f>
        <v>0</v>
      </c>
      <c r="BL86" s="15" t="s">
        <v>110</v>
      </c>
      <c r="BM86" s="15" t="s">
        <v>115</v>
      </c>
    </row>
    <row r="87" spans="2:51" s="9" customFormat="1" ht="13.5">
      <c r="B87" s="164"/>
      <c r="C87" s="165"/>
      <c r="D87" s="166" t="s">
        <v>112</v>
      </c>
      <c r="E87" s="167" t="s">
        <v>20</v>
      </c>
      <c r="F87" s="168" t="s">
        <v>113</v>
      </c>
      <c r="G87" s="165"/>
      <c r="H87" s="169" t="s">
        <v>20</v>
      </c>
      <c r="I87" s="170"/>
      <c r="J87" s="165"/>
      <c r="K87" s="165"/>
      <c r="L87" s="171"/>
      <c r="M87" s="172"/>
      <c r="N87" s="173"/>
      <c r="O87" s="173"/>
      <c r="P87" s="173"/>
      <c r="Q87" s="173"/>
      <c r="R87" s="173"/>
      <c r="S87" s="173"/>
      <c r="T87" s="174"/>
      <c r="AT87" s="175" t="s">
        <v>112</v>
      </c>
      <c r="AU87" s="175" t="s">
        <v>73</v>
      </c>
      <c r="AV87" s="9" t="s">
        <v>22</v>
      </c>
      <c r="AW87" s="9" t="s">
        <v>37</v>
      </c>
      <c r="AX87" s="9" t="s">
        <v>73</v>
      </c>
      <c r="AY87" s="175" t="s">
        <v>111</v>
      </c>
    </row>
    <row r="88" spans="2:51" s="9" customFormat="1" ht="13.5">
      <c r="B88" s="164"/>
      <c r="C88" s="165"/>
      <c r="D88" s="166" t="s">
        <v>112</v>
      </c>
      <c r="E88" s="167" t="s">
        <v>20</v>
      </c>
      <c r="F88" s="168" t="s">
        <v>114</v>
      </c>
      <c r="G88" s="165"/>
      <c r="H88" s="169" t="s">
        <v>20</v>
      </c>
      <c r="I88" s="170"/>
      <c r="J88" s="165"/>
      <c r="K88" s="165"/>
      <c r="L88" s="171"/>
      <c r="M88" s="172"/>
      <c r="N88" s="173"/>
      <c r="O88" s="173"/>
      <c r="P88" s="173"/>
      <c r="Q88" s="173"/>
      <c r="R88" s="173"/>
      <c r="S88" s="173"/>
      <c r="T88" s="174"/>
      <c r="AT88" s="175" t="s">
        <v>112</v>
      </c>
      <c r="AU88" s="175" t="s">
        <v>73</v>
      </c>
      <c r="AV88" s="9" t="s">
        <v>22</v>
      </c>
      <c r="AW88" s="9" t="s">
        <v>37</v>
      </c>
      <c r="AX88" s="9" t="s">
        <v>73</v>
      </c>
      <c r="AY88" s="175" t="s">
        <v>111</v>
      </c>
    </row>
    <row r="89" spans="2:51" s="10" customFormat="1" ht="13.5">
      <c r="B89" s="176"/>
      <c r="C89" s="177"/>
      <c r="D89" s="178" t="s">
        <v>112</v>
      </c>
      <c r="E89" s="179" t="s">
        <v>20</v>
      </c>
      <c r="F89" s="180" t="s">
        <v>110</v>
      </c>
      <c r="G89" s="177"/>
      <c r="H89" s="181">
        <v>4</v>
      </c>
      <c r="I89" s="182"/>
      <c r="J89" s="177"/>
      <c r="K89" s="177"/>
      <c r="L89" s="183"/>
      <c r="M89" s="184"/>
      <c r="N89" s="185"/>
      <c r="O89" s="185"/>
      <c r="P89" s="185"/>
      <c r="Q89" s="185"/>
      <c r="R89" s="185"/>
      <c r="S89" s="185"/>
      <c r="T89" s="186"/>
      <c r="AT89" s="187" t="s">
        <v>112</v>
      </c>
      <c r="AU89" s="187" t="s">
        <v>73</v>
      </c>
      <c r="AV89" s="10" t="s">
        <v>81</v>
      </c>
      <c r="AW89" s="10" t="s">
        <v>37</v>
      </c>
      <c r="AX89" s="10" t="s">
        <v>22</v>
      </c>
      <c r="AY89" s="187" t="s">
        <v>111</v>
      </c>
    </row>
    <row r="90" spans="2:65" s="1" customFormat="1" ht="22.5" customHeight="1">
      <c r="B90" s="32"/>
      <c r="C90" s="152" t="s">
        <v>110</v>
      </c>
      <c r="D90" s="152" t="s">
        <v>106</v>
      </c>
      <c r="E90" s="153" t="s">
        <v>120</v>
      </c>
      <c r="F90" s="154" t="s">
        <v>121</v>
      </c>
      <c r="G90" s="155" t="s">
        <v>109</v>
      </c>
      <c r="H90" s="156">
        <v>7</v>
      </c>
      <c r="I90" s="157"/>
      <c r="J90" s="158">
        <f>ROUND(I90*H90,2)</f>
        <v>0</v>
      </c>
      <c r="K90" s="154" t="s">
        <v>20</v>
      </c>
      <c r="L90" s="52"/>
      <c r="M90" s="159" t="s">
        <v>20</v>
      </c>
      <c r="N90" s="160" t="s">
        <v>44</v>
      </c>
      <c r="O90" s="33"/>
      <c r="P90" s="161">
        <f>O90*H90</f>
        <v>0</v>
      </c>
      <c r="Q90" s="161">
        <v>0</v>
      </c>
      <c r="R90" s="161">
        <f>Q90*H90</f>
        <v>0</v>
      </c>
      <c r="S90" s="161">
        <v>0</v>
      </c>
      <c r="T90" s="162">
        <f>S90*H90</f>
        <v>0</v>
      </c>
      <c r="AR90" s="15" t="s">
        <v>110</v>
      </c>
      <c r="AT90" s="15" t="s">
        <v>106</v>
      </c>
      <c r="AU90" s="15" t="s">
        <v>73</v>
      </c>
      <c r="AY90" s="15" t="s">
        <v>111</v>
      </c>
      <c r="BE90" s="163">
        <f>IF(N90="základní",J90,0)</f>
        <v>0</v>
      </c>
      <c r="BF90" s="163">
        <f>IF(N90="snížená",J90,0)</f>
        <v>0</v>
      </c>
      <c r="BG90" s="163">
        <f>IF(N90="zákl. přenesená",J90,0)</f>
        <v>0</v>
      </c>
      <c r="BH90" s="163">
        <f>IF(N90="sníž. přenesená",J90,0)</f>
        <v>0</v>
      </c>
      <c r="BI90" s="163">
        <f>IF(N90="nulová",J90,0)</f>
        <v>0</v>
      </c>
      <c r="BJ90" s="15" t="s">
        <v>22</v>
      </c>
      <c r="BK90" s="163">
        <f>ROUND(I90*H90,2)</f>
        <v>0</v>
      </c>
      <c r="BL90" s="15" t="s">
        <v>110</v>
      </c>
      <c r="BM90" s="15" t="s">
        <v>110</v>
      </c>
    </row>
    <row r="91" spans="2:51" s="9" customFormat="1" ht="13.5">
      <c r="B91" s="164"/>
      <c r="C91" s="165"/>
      <c r="D91" s="166" t="s">
        <v>112</v>
      </c>
      <c r="E91" s="167" t="s">
        <v>20</v>
      </c>
      <c r="F91" s="168" t="s">
        <v>113</v>
      </c>
      <c r="G91" s="165"/>
      <c r="H91" s="169" t="s">
        <v>20</v>
      </c>
      <c r="I91" s="170"/>
      <c r="J91" s="165"/>
      <c r="K91" s="165"/>
      <c r="L91" s="171"/>
      <c r="M91" s="172"/>
      <c r="N91" s="173"/>
      <c r="O91" s="173"/>
      <c r="P91" s="173"/>
      <c r="Q91" s="173"/>
      <c r="R91" s="173"/>
      <c r="S91" s="173"/>
      <c r="T91" s="174"/>
      <c r="AT91" s="175" t="s">
        <v>112</v>
      </c>
      <c r="AU91" s="175" t="s">
        <v>73</v>
      </c>
      <c r="AV91" s="9" t="s">
        <v>22</v>
      </c>
      <c r="AW91" s="9" t="s">
        <v>37</v>
      </c>
      <c r="AX91" s="9" t="s">
        <v>73</v>
      </c>
      <c r="AY91" s="175" t="s">
        <v>111</v>
      </c>
    </row>
    <row r="92" spans="2:51" s="9" customFormat="1" ht="13.5">
      <c r="B92" s="164"/>
      <c r="C92" s="165"/>
      <c r="D92" s="166" t="s">
        <v>112</v>
      </c>
      <c r="E92" s="167" t="s">
        <v>20</v>
      </c>
      <c r="F92" s="168" t="s">
        <v>114</v>
      </c>
      <c r="G92" s="165"/>
      <c r="H92" s="169" t="s">
        <v>20</v>
      </c>
      <c r="I92" s="170"/>
      <c r="J92" s="165"/>
      <c r="K92" s="165"/>
      <c r="L92" s="171"/>
      <c r="M92" s="172"/>
      <c r="N92" s="173"/>
      <c r="O92" s="173"/>
      <c r="P92" s="173"/>
      <c r="Q92" s="173"/>
      <c r="R92" s="173"/>
      <c r="S92" s="173"/>
      <c r="T92" s="174"/>
      <c r="AT92" s="175" t="s">
        <v>112</v>
      </c>
      <c r="AU92" s="175" t="s">
        <v>73</v>
      </c>
      <c r="AV92" s="9" t="s">
        <v>22</v>
      </c>
      <c r="AW92" s="9" t="s">
        <v>37</v>
      </c>
      <c r="AX92" s="9" t="s">
        <v>73</v>
      </c>
      <c r="AY92" s="175" t="s">
        <v>111</v>
      </c>
    </row>
    <row r="93" spans="2:51" s="10" customFormat="1" ht="13.5">
      <c r="B93" s="176"/>
      <c r="C93" s="177"/>
      <c r="D93" s="178" t="s">
        <v>112</v>
      </c>
      <c r="E93" s="179" t="s">
        <v>20</v>
      </c>
      <c r="F93" s="180" t="s">
        <v>122</v>
      </c>
      <c r="G93" s="177"/>
      <c r="H93" s="181">
        <v>7</v>
      </c>
      <c r="I93" s="182"/>
      <c r="J93" s="177"/>
      <c r="K93" s="177"/>
      <c r="L93" s="183"/>
      <c r="M93" s="184"/>
      <c r="N93" s="185"/>
      <c r="O93" s="185"/>
      <c r="P93" s="185"/>
      <c r="Q93" s="185"/>
      <c r="R93" s="185"/>
      <c r="S93" s="185"/>
      <c r="T93" s="186"/>
      <c r="AT93" s="187" t="s">
        <v>112</v>
      </c>
      <c r="AU93" s="187" t="s">
        <v>73</v>
      </c>
      <c r="AV93" s="10" t="s">
        <v>81</v>
      </c>
      <c r="AW93" s="10" t="s">
        <v>37</v>
      </c>
      <c r="AX93" s="10" t="s">
        <v>22</v>
      </c>
      <c r="AY93" s="187" t="s">
        <v>111</v>
      </c>
    </row>
    <row r="94" spans="2:65" s="1" customFormat="1" ht="22.5" customHeight="1">
      <c r="B94" s="32"/>
      <c r="C94" s="152" t="s">
        <v>123</v>
      </c>
      <c r="D94" s="152" t="s">
        <v>106</v>
      </c>
      <c r="E94" s="153" t="s">
        <v>124</v>
      </c>
      <c r="F94" s="154" t="s">
        <v>125</v>
      </c>
      <c r="G94" s="155" t="s">
        <v>109</v>
      </c>
      <c r="H94" s="156">
        <v>1</v>
      </c>
      <c r="I94" s="157"/>
      <c r="J94" s="158">
        <f>ROUND(I94*H94,2)</f>
        <v>0</v>
      </c>
      <c r="K94" s="154" t="s">
        <v>20</v>
      </c>
      <c r="L94" s="52"/>
      <c r="M94" s="159" t="s">
        <v>20</v>
      </c>
      <c r="N94" s="160" t="s">
        <v>44</v>
      </c>
      <c r="O94" s="33"/>
      <c r="P94" s="161">
        <f>O94*H94</f>
        <v>0</v>
      </c>
      <c r="Q94" s="161">
        <v>0</v>
      </c>
      <c r="R94" s="161">
        <f>Q94*H94</f>
        <v>0</v>
      </c>
      <c r="S94" s="161">
        <v>0</v>
      </c>
      <c r="T94" s="162">
        <f>S94*H94</f>
        <v>0</v>
      </c>
      <c r="AR94" s="15" t="s">
        <v>110</v>
      </c>
      <c r="AT94" s="15" t="s">
        <v>106</v>
      </c>
      <c r="AU94" s="15" t="s">
        <v>73</v>
      </c>
      <c r="AY94" s="15" t="s">
        <v>111</v>
      </c>
      <c r="BE94" s="163">
        <f>IF(N94="základní",J94,0)</f>
        <v>0</v>
      </c>
      <c r="BF94" s="163">
        <f>IF(N94="snížená",J94,0)</f>
        <v>0</v>
      </c>
      <c r="BG94" s="163">
        <f>IF(N94="zákl. přenesená",J94,0)</f>
        <v>0</v>
      </c>
      <c r="BH94" s="163">
        <f>IF(N94="sníž. přenesená",J94,0)</f>
        <v>0</v>
      </c>
      <c r="BI94" s="163">
        <f>IF(N94="nulová",J94,0)</f>
        <v>0</v>
      </c>
      <c r="BJ94" s="15" t="s">
        <v>22</v>
      </c>
      <c r="BK94" s="163">
        <f>ROUND(I94*H94,2)</f>
        <v>0</v>
      </c>
      <c r="BL94" s="15" t="s">
        <v>110</v>
      </c>
      <c r="BM94" s="15" t="s">
        <v>123</v>
      </c>
    </row>
    <row r="95" spans="2:51" s="9" customFormat="1" ht="13.5">
      <c r="B95" s="164"/>
      <c r="C95" s="165"/>
      <c r="D95" s="166" t="s">
        <v>112</v>
      </c>
      <c r="E95" s="167" t="s">
        <v>20</v>
      </c>
      <c r="F95" s="168" t="s">
        <v>113</v>
      </c>
      <c r="G95" s="165"/>
      <c r="H95" s="169" t="s">
        <v>20</v>
      </c>
      <c r="I95" s="170"/>
      <c r="J95" s="165"/>
      <c r="K95" s="165"/>
      <c r="L95" s="171"/>
      <c r="M95" s="172"/>
      <c r="N95" s="173"/>
      <c r="O95" s="173"/>
      <c r="P95" s="173"/>
      <c r="Q95" s="173"/>
      <c r="R95" s="173"/>
      <c r="S95" s="173"/>
      <c r="T95" s="174"/>
      <c r="AT95" s="175" t="s">
        <v>112</v>
      </c>
      <c r="AU95" s="175" t="s">
        <v>73</v>
      </c>
      <c r="AV95" s="9" t="s">
        <v>22</v>
      </c>
      <c r="AW95" s="9" t="s">
        <v>37</v>
      </c>
      <c r="AX95" s="9" t="s">
        <v>73</v>
      </c>
      <c r="AY95" s="175" t="s">
        <v>111</v>
      </c>
    </row>
    <row r="96" spans="2:51" s="9" customFormat="1" ht="13.5">
      <c r="B96" s="164"/>
      <c r="C96" s="165"/>
      <c r="D96" s="166" t="s">
        <v>112</v>
      </c>
      <c r="E96" s="167" t="s">
        <v>20</v>
      </c>
      <c r="F96" s="168" t="s">
        <v>114</v>
      </c>
      <c r="G96" s="165"/>
      <c r="H96" s="169" t="s">
        <v>20</v>
      </c>
      <c r="I96" s="170"/>
      <c r="J96" s="165"/>
      <c r="K96" s="165"/>
      <c r="L96" s="171"/>
      <c r="M96" s="172"/>
      <c r="N96" s="173"/>
      <c r="O96" s="173"/>
      <c r="P96" s="173"/>
      <c r="Q96" s="173"/>
      <c r="R96" s="173"/>
      <c r="S96" s="173"/>
      <c r="T96" s="174"/>
      <c r="AT96" s="175" t="s">
        <v>112</v>
      </c>
      <c r="AU96" s="175" t="s">
        <v>73</v>
      </c>
      <c r="AV96" s="9" t="s">
        <v>22</v>
      </c>
      <c r="AW96" s="9" t="s">
        <v>37</v>
      </c>
      <c r="AX96" s="9" t="s">
        <v>73</v>
      </c>
      <c r="AY96" s="175" t="s">
        <v>111</v>
      </c>
    </row>
    <row r="97" spans="2:51" s="10" customFormat="1" ht="13.5">
      <c r="B97" s="176"/>
      <c r="C97" s="177"/>
      <c r="D97" s="178" t="s">
        <v>112</v>
      </c>
      <c r="E97" s="179" t="s">
        <v>20</v>
      </c>
      <c r="F97" s="180" t="s">
        <v>22</v>
      </c>
      <c r="G97" s="177"/>
      <c r="H97" s="181">
        <v>1</v>
      </c>
      <c r="I97" s="182"/>
      <c r="J97" s="177"/>
      <c r="K97" s="177"/>
      <c r="L97" s="183"/>
      <c r="M97" s="184"/>
      <c r="N97" s="185"/>
      <c r="O97" s="185"/>
      <c r="P97" s="185"/>
      <c r="Q97" s="185"/>
      <c r="R97" s="185"/>
      <c r="S97" s="185"/>
      <c r="T97" s="186"/>
      <c r="AT97" s="187" t="s">
        <v>112</v>
      </c>
      <c r="AU97" s="187" t="s">
        <v>73</v>
      </c>
      <c r="AV97" s="10" t="s">
        <v>81</v>
      </c>
      <c r="AW97" s="10" t="s">
        <v>37</v>
      </c>
      <c r="AX97" s="10" t="s">
        <v>22</v>
      </c>
      <c r="AY97" s="187" t="s">
        <v>111</v>
      </c>
    </row>
    <row r="98" spans="2:65" s="1" customFormat="1" ht="22.5" customHeight="1">
      <c r="B98" s="32"/>
      <c r="C98" s="152" t="s">
        <v>126</v>
      </c>
      <c r="D98" s="152" t="s">
        <v>106</v>
      </c>
      <c r="E98" s="153" t="s">
        <v>127</v>
      </c>
      <c r="F98" s="154" t="s">
        <v>128</v>
      </c>
      <c r="G98" s="155" t="s">
        <v>109</v>
      </c>
      <c r="H98" s="156">
        <v>3</v>
      </c>
      <c r="I98" s="157"/>
      <c r="J98" s="158">
        <f>ROUND(I98*H98,2)</f>
        <v>0</v>
      </c>
      <c r="K98" s="154" t="s">
        <v>20</v>
      </c>
      <c r="L98" s="52"/>
      <c r="M98" s="159" t="s">
        <v>20</v>
      </c>
      <c r="N98" s="160" t="s">
        <v>44</v>
      </c>
      <c r="O98" s="33"/>
      <c r="P98" s="161">
        <f>O98*H98</f>
        <v>0</v>
      </c>
      <c r="Q98" s="161">
        <v>0</v>
      </c>
      <c r="R98" s="161">
        <f>Q98*H98</f>
        <v>0</v>
      </c>
      <c r="S98" s="161">
        <v>0</v>
      </c>
      <c r="T98" s="162">
        <f>S98*H98</f>
        <v>0</v>
      </c>
      <c r="AR98" s="15" t="s">
        <v>110</v>
      </c>
      <c r="AT98" s="15" t="s">
        <v>106</v>
      </c>
      <c r="AU98" s="15" t="s">
        <v>73</v>
      </c>
      <c r="AY98" s="15" t="s">
        <v>111</v>
      </c>
      <c r="BE98" s="163">
        <f>IF(N98="základní",J98,0)</f>
        <v>0</v>
      </c>
      <c r="BF98" s="163">
        <f>IF(N98="snížená",J98,0)</f>
        <v>0</v>
      </c>
      <c r="BG98" s="163">
        <f>IF(N98="zákl. přenesená",J98,0)</f>
        <v>0</v>
      </c>
      <c r="BH98" s="163">
        <f>IF(N98="sníž. přenesená",J98,0)</f>
        <v>0</v>
      </c>
      <c r="BI98" s="163">
        <f>IF(N98="nulová",J98,0)</f>
        <v>0</v>
      </c>
      <c r="BJ98" s="15" t="s">
        <v>22</v>
      </c>
      <c r="BK98" s="163">
        <f>ROUND(I98*H98,2)</f>
        <v>0</v>
      </c>
      <c r="BL98" s="15" t="s">
        <v>110</v>
      </c>
      <c r="BM98" s="15" t="s">
        <v>126</v>
      </c>
    </row>
    <row r="99" spans="2:51" s="9" customFormat="1" ht="13.5">
      <c r="B99" s="164"/>
      <c r="C99" s="165"/>
      <c r="D99" s="166" t="s">
        <v>112</v>
      </c>
      <c r="E99" s="167" t="s">
        <v>20</v>
      </c>
      <c r="F99" s="168" t="s">
        <v>113</v>
      </c>
      <c r="G99" s="165"/>
      <c r="H99" s="169" t="s">
        <v>20</v>
      </c>
      <c r="I99" s="170"/>
      <c r="J99" s="165"/>
      <c r="K99" s="165"/>
      <c r="L99" s="171"/>
      <c r="M99" s="172"/>
      <c r="N99" s="173"/>
      <c r="O99" s="173"/>
      <c r="P99" s="173"/>
      <c r="Q99" s="173"/>
      <c r="R99" s="173"/>
      <c r="S99" s="173"/>
      <c r="T99" s="174"/>
      <c r="AT99" s="175" t="s">
        <v>112</v>
      </c>
      <c r="AU99" s="175" t="s">
        <v>73</v>
      </c>
      <c r="AV99" s="9" t="s">
        <v>22</v>
      </c>
      <c r="AW99" s="9" t="s">
        <v>37</v>
      </c>
      <c r="AX99" s="9" t="s">
        <v>73</v>
      </c>
      <c r="AY99" s="175" t="s">
        <v>111</v>
      </c>
    </row>
    <row r="100" spans="2:51" s="9" customFormat="1" ht="13.5">
      <c r="B100" s="164"/>
      <c r="C100" s="165"/>
      <c r="D100" s="166" t="s">
        <v>112</v>
      </c>
      <c r="E100" s="167" t="s">
        <v>20</v>
      </c>
      <c r="F100" s="168" t="s">
        <v>114</v>
      </c>
      <c r="G100" s="165"/>
      <c r="H100" s="169" t="s">
        <v>20</v>
      </c>
      <c r="I100" s="170"/>
      <c r="J100" s="165"/>
      <c r="K100" s="165"/>
      <c r="L100" s="171"/>
      <c r="M100" s="172"/>
      <c r="N100" s="173"/>
      <c r="O100" s="173"/>
      <c r="P100" s="173"/>
      <c r="Q100" s="173"/>
      <c r="R100" s="173"/>
      <c r="S100" s="173"/>
      <c r="T100" s="174"/>
      <c r="AT100" s="175" t="s">
        <v>112</v>
      </c>
      <c r="AU100" s="175" t="s">
        <v>73</v>
      </c>
      <c r="AV100" s="9" t="s">
        <v>22</v>
      </c>
      <c r="AW100" s="9" t="s">
        <v>37</v>
      </c>
      <c r="AX100" s="9" t="s">
        <v>73</v>
      </c>
      <c r="AY100" s="175" t="s">
        <v>111</v>
      </c>
    </row>
    <row r="101" spans="2:51" s="10" customFormat="1" ht="13.5">
      <c r="B101" s="176"/>
      <c r="C101" s="177"/>
      <c r="D101" s="178" t="s">
        <v>112</v>
      </c>
      <c r="E101" s="179" t="s">
        <v>20</v>
      </c>
      <c r="F101" s="180" t="s">
        <v>115</v>
      </c>
      <c r="G101" s="177"/>
      <c r="H101" s="181">
        <v>3</v>
      </c>
      <c r="I101" s="182"/>
      <c r="J101" s="177"/>
      <c r="K101" s="177"/>
      <c r="L101" s="183"/>
      <c r="M101" s="184"/>
      <c r="N101" s="185"/>
      <c r="O101" s="185"/>
      <c r="P101" s="185"/>
      <c r="Q101" s="185"/>
      <c r="R101" s="185"/>
      <c r="S101" s="185"/>
      <c r="T101" s="186"/>
      <c r="AT101" s="187" t="s">
        <v>112</v>
      </c>
      <c r="AU101" s="187" t="s">
        <v>73</v>
      </c>
      <c r="AV101" s="10" t="s">
        <v>81</v>
      </c>
      <c r="AW101" s="10" t="s">
        <v>37</v>
      </c>
      <c r="AX101" s="10" t="s">
        <v>22</v>
      </c>
      <c r="AY101" s="187" t="s">
        <v>111</v>
      </c>
    </row>
    <row r="102" spans="2:65" s="1" customFormat="1" ht="22.5" customHeight="1">
      <c r="B102" s="32"/>
      <c r="C102" s="152" t="s">
        <v>122</v>
      </c>
      <c r="D102" s="152" t="s">
        <v>106</v>
      </c>
      <c r="E102" s="153" t="s">
        <v>129</v>
      </c>
      <c r="F102" s="154" t="s">
        <v>130</v>
      </c>
      <c r="G102" s="155" t="s">
        <v>109</v>
      </c>
      <c r="H102" s="156">
        <v>6</v>
      </c>
      <c r="I102" s="157"/>
      <c r="J102" s="158">
        <f>ROUND(I102*H102,2)</f>
        <v>0</v>
      </c>
      <c r="K102" s="154" t="s">
        <v>20</v>
      </c>
      <c r="L102" s="52"/>
      <c r="M102" s="159" t="s">
        <v>20</v>
      </c>
      <c r="N102" s="160" t="s">
        <v>44</v>
      </c>
      <c r="O102" s="33"/>
      <c r="P102" s="161">
        <f>O102*H102</f>
        <v>0</v>
      </c>
      <c r="Q102" s="161">
        <v>0</v>
      </c>
      <c r="R102" s="161">
        <f>Q102*H102</f>
        <v>0</v>
      </c>
      <c r="S102" s="161">
        <v>0</v>
      </c>
      <c r="T102" s="162">
        <f>S102*H102</f>
        <v>0</v>
      </c>
      <c r="AR102" s="15" t="s">
        <v>110</v>
      </c>
      <c r="AT102" s="15" t="s">
        <v>106</v>
      </c>
      <c r="AU102" s="15" t="s">
        <v>73</v>
      </c>
      <c r="AY102" s="15" t="s">
        <v>111</v>
      </c>
      <c r="BE102" s="163">
        <f>IF(N102="základní",J102,0)</f>
        <v>0</v>
      </c>
      <c r="BF102" s="163">
        <f>IF(N102="snížená",J102,0)</f>
        <v>0</v>
      </c>
      <c r="BG102" s="163">
        <f>IF(N102="zákl. přenesená",J102,0)</f>
        <v>0</v>
      </c>
      <c r="BH102" s="163">
        <f>IF(N102="sníž. přenesená",J102,0)</f>
        <v>0</v>
      </c>
      <c r="BI102" s="163">
        <f>IF(N102="nulová",J102,0)</f>
        <v>0</v>
      </c>
      <c r="BJ102" s="15" t="s">
        <v>22</v>
      </c>
      <c r="BK102" s="163">
        <f>ROUND(I102*H102,2)</f>
        <v>0</v>
      </c>
      <c r="BL102" s="15" t="s">
        <v>110</v>
      </c>
      <c r="BM102" s="15" t="s">
        <v>122</v>
      </c>
    </row>
    <row r="103" spans="2:51" s="9" customFormat="1" ht="13.5">
      <c r="B103" s="164"/>
      <c r="C103" s="165"/>
      <c r="D103" s="166" t="s">
        <v>112</v>
      </c>
      <c r="E103" s="167" t="s">
        <v>20</v>
      </c>
      <c r="F103" s="168" t="s">
        <v>113</v>
      </c>
      <c r="G103" s="165"/>
      <c r="H103" s="169" t="s">
        <v>20</v>
      </c>
      <c r="I103" s="170"/>
      <c r="J103" s="165"/>
      <c r="K103" s="165"/>
      <c r="L103" s="171"/>
      <c r="M103" s="172"/>
      <c r="N103" s="173"/>
      <c r="O103" s="173"/>
      <c r="P103" s="173"/>
      <c r="Q103" s="173"/>
      <c r="R103" s="173"/>
      <c r="S103" s="173"/>
      <c r="T103" s="174"/>
      <c r="AT103" s="175" t="s">
        <v>112</v>
      </c>
      <c r="AU103" s="175" t="s">
        <v>73</v>
      </c>
      <c r="AV103" s="9" t="s">
        <v>22</v>
      </c>
      <c r="AW103" s="9" t="s">
        <v>37</v>
      </c>
      <c r="AX103" s="9" t="s">
        <v>73</v>
      </c>
      <c r="AY103" s="175" t="s">
        <v>111</v>
      </c>
    </row>
    <row r="104" spans="2:51" s="9" customFormat="1" ht="13.5">
      <c r="B104" s="164"/>
      <c r="C104" s="165"/>
      <c r="D104" s="166" t="s">
        <v>112</v>
      </c>
      <c r="E104" s="167" t="s">
        <v>20</v>
      </c>
      <c r="F104" s="168" t="s">
        <v>114</v>
      </c>
      <c r="G104" s="165"/>
      <c r="H104" s="169" t="s">
        <v>20</v>
      </c>
      <c r="I104" s="170"/>
      <c r="J104" s="165"/>
      <c r="K104" s="165"/>
      <c r="L104" s="171"/>
      <c r="M104" s="172"/>
      <c r="N104" s="173"/>
      <c r="O104" s="173"/>
      <c r="P104" s="173"/>
      <c r="Q104" s="173"/>
      <c r="R104" s="173"/>
      <c r="S104" s="173"/>
      <c r="T104" s="174"/>
      <c r="AT104" s="175" t="s">
        <v>112</v>
      </c>
      <c r="AU104" s="175" t="s">
        <v>73</v>
      </c>
      <c r="AV104" s="9" t="s">
        <v>22</v>
      </c>
      <c r="AW104" s="9" t="s">
        <v>37</v>
      </c>
      <c r="AX104" s="9" t="s">
        <v>73</v>
      </c>
      <c r="AY104" s="175" t="s">
        <v>111</v>
      </c>
    </row>
    <row r="105" spans="2:51" s="10" customFormat="1" ht="13.5">
      <c r="B105" s="176"/>
      <c r="C105" s="177"/>
      <c r="D105" s="178" t="s">
        <v>112</v>
      </c>
      <c r="E105" s="179" t="s">
        <v>20</v>
      </c>
      <c r="F105" s="180" t="s">
        <v>126</v>
      </c>
      <c r="G105" s="177"/>
      <c r="H105" s="181">
        <v>6</v>
      </c>
      <c r="I105" s="182"/>
      <c r="J105" s="177"/>
      <c r="K105" s="177"/>
      <c r="L105" s="183"/>
      <c r="M105" s="184"/>
      <c r="N105" s="185"/>
      <c r="O105" s="185"/>
      <c r="P105" s="185"/>
      <c r="Q105" s="185"/>
      <c r="R105" s="185"/>
      <c r="S105" s="185"/>
      <c r="T105" s="186"/>
      <c r="AT105" s="187" t="s">
        <v>112</v>
      </c>
      <c r="AU105" s="187" t="s">
        <v>73</v>
      </c>
      <c r="AV105" s="10" t="s">
        <v>81</v>
      </c>
      <c r="AW105" s="10" t="s">
        <v>37</v>
      </c>
      <c r="AX105" s="10" t="s">
        <v>22</v>
      </c>
      <c r="AY105" s="187" t="s">
        <v>111</v>
      </c>
    </row>
    <row r="106" spans="2:65" s="1" customFormat="1" ht="22.5" customHeight="1">
      <c r="B106" s="32"/>
      <c r="C106" s="152" t="s">
        <v>131</v>
      </c>
      <c r="D106" s="152" t="s">
        <v>106</v>
      </c>
      <c r="E106" s="153" t="s">
        <v>132</v>
      </c>
      <c r="F106" s="154" t="s">
        <v>133</v>
      </c>
      <c r="G106" s="155" t="s">
        <v>109</v>
      </c>
      <c r="H106" s="156">
        <v>1</v>
      </c>
      <c r="I106" s="157"/>
      <c r="J106" s="158">
        <f>ROUND(I106*H106,2)</f>
        <v>0</v>
      </c>
      <c r="K106" s="154" t="s">
        <v>20</v>
      </c>
      <c r="L106" s="52"/>
      <c r="M106" s="159" t="s">
        <v>20</v>
      </c>
      <c r="N106" s="160" t="s">
        <v>44</v>
      </c>
      <c r="O106" s="33"/>
      <c r="P106" s="161">
        <f>O106*H106</f>
        <v>0</v>
      </c>
      <c r="Q106" s="161">
        <v>0</v>
      </c>
      <c r="R106" s="161">
        <f>Q106*H106</f>
        <v>0</v>
      </c>
      <c r="S106" s="161">
        <v>0</v>
      </c>
      <c r="T106" s="162">
        <f>S106*H106</f>
        <v>0</v>
      </c>
      <c r="AR106" s="15" t="s">
        <v>110</v>
      </c>
      <c r="AT106" s="15" t="s">
        <v>106</v>
      </c>
      <c r="AU106" s="15" t="s">
        <v>73</v>
      </c>
      <c r="AY106" s="15" t="s">
        <v>111</v>
      </c>
      <c r="BE106" s="163">
        <f>IF(N106="základní",J106,0)</f>
        <v>0</v>
      </c>
      <c r="BF106" s="163">
        <f>IF(N106="snížená",J106,0)</f>
        <v>0</v>
      </c>
      <c r="BG106" s="163">
        <f>IF(N106="zákl. přenesená",J106,0)</f>
        <v>0</v>
      </c>
      <c r="BH106" s="163">
        <f>IF(N106="sníž. přenesená",J106,0)</f>
        <v>0</v>
      </c>
      <c r="BI106" s="163">
        <f>IF(N106="nulová",J106,0)</f>
        <v>0</v>
      </c>
      <c r="BJ106" s="15" t="s">
        <v>22</v>
      </c>
      <c r="BK106" s="163">
        <f>ROUND(I106*H106,2)</f>
        <v>0</v>
      </c>
      <c r="BL106" s="15" t="s">
        <v>110</v>
      </c>
      <c r="BM106" s="15" t="s">
        <v>131</v>
      </c>
    </row>
    <row r="107" spans="2:51" s="9" customFormat="1" ht="13.5">
      <c r="B107" s="164"/>
      <c r="C107" s="165"/>
      <c r="D107" s="166" t="s">
        <v>112</v>
      </c>
      <c r="E107" s="167" t="s">
        <v>20</v>
      </c>
      <c r="F107" s="168" t="s">
        <v>113</v>
      </c>
      <c r="G107" s="165"/>
      <c r="H107" s="169" t="s">
        <v>20</v>
      </c>
      <c r="I107" s="170"/>
      <c r="J107" s="165"/>
      <c r="K107" s="165"/>
      <c r="L107" s="171"/>
      <c r="M107" s="172"/>
      <c r="N107" s="173"/>
      <c r="O107" s="173"/>
      <c r="P107" s="173"/>
      <c r="Q107" s="173"/>
      <c r="R107" s="173"/>
      <c r="S107" s="173"/>
      <c r="T107" s="174"/>
      <c r="AT107" s="175" t="s">
        <v>112</v>
      </c>
      <c r="AU107" s="175" t="s">
        <v>73</v>
      </c>
      <c r="AV107" s="9" t="s">
        <v>22</v>
      </c>
      <c r="AW107" s="9" t="s">
        <v>37</v>
      </c>
      <c r="AX107" s="9" t="s">
        <v>73</v>
      </c>
      <c r="AY107" s="175" t="s">
        <v>111</v>
      </c>
    </row>
    <row r="108" spans="2:51" s="9" customFormat="1" ht="13.5">
      <c r="B108" s="164"/>
      <c r="C108" s="165"/>
      <c r="D108" s="166" t="s">
        <v>112</v>
      </c>
      <c r="E108" s="167" t="s">
        <v>20</v>
      </c>
      <c r="F108" s="168" t="s">
        <v>114</v>
      </c>
      <c r="G108" s="165"/>
      <c r="H108" s="169" t="s">
        <v>20</v>
      </c>
      <c r="I108" s="170"/>
      <c r="J108" s="165"/>
      <c r="K108" s="165"/>
      <c r="L108" s="171"/>
      <c r="M108" s="172"/>
      <c r="N108" s="173"/>
      <c r="O108" s="173"/>
      <c r="P108" s="173"/>
      <c r="Q108" s="173"/>
      <c r="R108" s="173"/>
      <c r="S108" s="173"/>
      <c r="T108" s="174"/>
      <c r="AT108" s="175" t="s">
        <v>112</v>
      </c>
      <c r="AU108" s="175" t="s">
        <v>73</v>
      </c>
      <c r="AV108" s="9" t="s">
        <v>22</v>
      </c>
      <c r="AW108" s="9" t="s">
        <v>37</v>
      </c>
      <c r="AX108" s="9" t="s">
        <v>73</v>
      </c>
      <c r="AY108" s="175" t="s">
        <v>111</v>
      </c>
    </row>
    <row r="109" spans="2:51" s="10" customFormat="1" ht="13.5">
      <c r="B109" s="176"/>
      <c r="C109" s="177"/>
      <c r="D109" s="178" t="s">
        <v>112</v>
      </c>
      <c r="E109" s="179" t="s">
        <v>20</v>
      </c>
      <c r="F109" s="180" t="s">
        <v>22</v>
      </c>
      <c r="G109" s="177"/>
      <c r="H109" s="181">
        <v>1</v>
      </c>
      <c r="I109" s="182"/>
      <c r="J109" s="177"/>
      <c r="K109" s="177"/>
      <c r="L109" s="183"/>
      <c r="M109" s="184"/>
      <c r="N109" s="185"/>
      <c r="O109" s="185"/>
      <c r="P109" s="185"/>
      <c r="Q109" s="185"/>
      <c r="R109" s="185"/>
      <c r="S109" s="185"/>
      <c r="T109" s="186"/>
      <c r="AT109" s="187" t="s">
        <v>112</v>
      </c>
      <c r="AU109" s="187" t="s">
        <v>73</v>
      </c>
      <c r="AV109" s="10" t="s">
        <v>81</v>
      </c>
      <c r="AW109" s="10" t="s">
        <v>37</v>
      </c>
      <c r="AX109" s="10" t="s">
        <v>22</v>
      </c>
      <c r="AY109" s="187" t="s">
        <v>111</v>
      </c>
    </row>
    <row r="110" spans="2:65" s="1" customFormat="1" ht="22.5" customHeight="1">
      <c r="B110" s="32"/>
      <c r="C110" s="152" t="s">
        <v>134</v>
      </c>
      <c r="D110" s="152" t="s">
        <v>106</v>
      </c>
      <c r="E110" s="153" t="s">
        <v>135</v>
      </c>
      <c r="F110" s="154" t="s">
        <v>136</v>
      </c>
      <c r="G110" s="155" t="s">
        <v>109</v>
      </c>
      <c r="H110" s="156">
        <v>4</v>
      </c>
      <c r="I110" s="157"/>
      <c r="J110" s="158">
        <f>ROUND(I110*H110,2)</f>
        <v>0</v>
      </c>
      <c r="K110" s="154" t="s">
        <v>20</v>
      </c>
      <c r="L110" s="52"/>
      <c r="M110" s="159" t="s">
        <v>20</v>
      </c>
      <c r="N110" s="160" t="s">
        <v>44</v>
      </c>
      <c r="O110" s="33"/>
      <c r="P110" s="161">
        <f>O110*H110</f>
        <v>0</v>
      </c>
      <c r="Q110" s="161">
        <v>0</v>
      </c>
      <c r="R110" s="161">
        <f>Q110*H110</f>
        <v>0</v>
      </c>
      <c r="S110" s="161">
        <v>0</v>
      </c>
      <c r="T110" s="162">
        <f>S110*H110</f>
        <v>0</v>
      </c>
      <c r="AR110" s="15" t="s">
        <v>110</v>
      </c>
      <c r="AT110" s="15" t="s">
        <v>106</v>
      </c>
      <c r="AU110" s="15" t="s">
        <v>73</v>
      </c>
      <c r="AY110" s="15" t="s">
        <v>111</v>
      </c>
      <c r="BE110" s="163">
        <f>IF(N110="základní",J110,0)</f>
        <v>0</v>
      </c>
      <c r="BF110" s="163">
        <f>IF(N110="snížená",J110,0)</f>
        <v>0</v>
      </c>
      <c r="BG110" s="163">
        <f>IF(N110="zákl. přenesená",J110,0)</f>
        <v>0</v>
      </c>
      <c r="BH110" s="163">
        <f>IF(N110="sníž. přenesená",J110,0)</f>
        <v>0</v>
      </c>
      <c r="BI110" s="163">
        <f>IF(N110="nulová",J110,0)</f>
        <v>0</v>
      </c>
      <c r="BJ110" s="15" t="s">
        <v>22</v>
      </c>
      <c r="BK110" s="163">
        <f>ROUND(I110*H110,2)</f>
        <v>0</v>
      </c>
      <c r="BL110" s="15" t="s">
        <v>110</v>
      </c>
      <c r="BM110" s="15" t="s">
        <v>134</v>
      </c>
    </row>
    <row r="111" spans="2:51" s="9" customFormat="1" ht="13.5">
      <c r="B111" s="164"/>
      <c r="C111" s="165"/>
      <c r="D111" s="166" t="s">
        <v>112</v>
      </c>
      <c r="E111" s="167" t="s">
        <v>20</v>
      </c>
      <c r="F111" s="168" t="s">
        <v>113</v>
      </c>
      <c r="G111" s="165"/>
      <c r="H111" s="169" t="s">
        <v>20</v>
      </c>
      <c r="I111" s="170"/>
      <c r="J111" s="165"/>
      <c r="K111" s="165"/>
      <c r="L111" s="171"/>
      <c r="M111" s="172"/>
      <c r="N111" s="173"/>
      <c r="O111" s="173"/>
      <c r="P111" s="173"/>
      <c r="Q111" s="173"/>
      <c r="R111" s="173"/>
      <c r="S111" s="173"/>
      <c r="T111" s="174"/>
      <c r="AT111" s="175" t="s">
        <v>112</v>
      </c>
      <c r="AU111" s="175" t="s">
        <v>73</v>
      </c>
      <c r="AV111" s="9" t="s">
        <v>22</v>
      </c>
      <c r="AW111" s="9" t="s">
        <v>37</v>
      </c>
      <c r="AX111" s="9" t="s">
        <v>73</v>
      </c>
      <c r="AY111" s="175" t="s">
        <v>111</v>
      </c>
    </row>
    <row r="112" spans="2:51" s="9" customFormat="1" ht="13.5">
      <c r="B112" s="164"/>
      <c r="C112" s="165"/>
      <c r="D112" s="166" t="s">
        <v>112</v>
      </c>
      <c r="E112" s="167" t="s">
        <v>20</v>
      </c>
      <c r="F112" s="168" t="s">
        <v>114</v>
      </c>
      <c r="G112" s="165"/>
      <c r="H112" s="169" t="s">
        <v>20</v>
      </c>
      <c r="I112" s="170"/>
      <c r="J112" s="165"/>
      <c r="K112" s="165"/>
      <c r="L112" s="171"/>
      <c r="M112" s="172"/>
      <c r="N112" s="173"/>
      <c r="O112" s="173"/>
      <c r="P112" s="173"/>
      <c r="Q112" s="173"/>
      <c r="R112" s="173"/>
      <c r="S112" s="173"/>
      <c r="T112" s="174"/>
      <c r="AT112" s="175" t="s">
        <v>112</v>
      </c>
      <c r="AU112" s="175" t="s">
        <v>73</v>
      </c>
      <c r="AV112" s="9" t="s">
        <v>22</v>
      </c>
      <c r="AW112" s="9" t="s">
        <v>37</v>
      </c>
      <c r="AX112" s="9" t="s">
        <v>73</v>
      </c>
      <c r="AY112" s="175" t="s">
        <v>111</v>
      </c>
    </row>
    <row r="113" spans="2:51" s="10" customFormat="1" ht="13.5">
      <c r="B113" s="176"/>
      <c r="C113" s="177"/>
      <c r="D113" s="178" t="s">
        <v>112</v>
      </c>
      <c r="E113" s="179" t="s">
        <v>20</v>
      </c>
      <c r="F113" s="180" t="s">
        <v>110</v>
      </c>
      <c r="G113" s="177"/>
      <c r="H113" s="181">
        <v>4</v>
      </c>
      <c r="I113" s="182"/>
      <c r="J113" s="177"/>
      <c r="K113" s="177"/>
      <c r="L113" s="183"/>
      <c r="M113" s="184"/>
      <c r="N113" s="185"/>
      <c r="O113" s="185"/>
      <c r="P113" s="185"/>
      <c r="Q113" s="185"/>
      <c r="R113" s="185"/>
      <c r="S113" s="185"/>
      <c r="T113" s="186"/>
      <c r="AT113" s="187" t="s">
        <v>112</v>
      </c>
      <c r="AU113" s="187" t="s">
        <v>73</v>
      </c>
      <c r="AV113" s="10" t="s">
        <v>81</v>
      </c>
      <c r="AW113" s="10" t="s">
        <v>37</v>
      </c>
      <c r="AX113" s="10" t="s">
        <v>22</v>
      </c>
      <c r="AY113" s="187" t="s">
        <v>111</v>
      </c>
    </row>
    <row r="114" spans="2:65" s="1" customFormat="1" ht="22.5" customHeight="1">
      <c r="B114" s="32"/>
      <c r="C114" s="152" t="s">
        <v>27</v>
      </c>
      <c r="D114" s="152" t="s">
        <v>106</v>
      </c>
      <c r="E114" s="153" t="s">
        <v>137</v>
      </c>
      <c r="F114" s="154" t="s">
        <v>138</v>
      </c>
      <c r="G114" s="155" t="s">
        <v>109</v>
      </c>
      <c r="H114" s="156">
        <v>2</v>
      </c>
      <c r="I114" s="157"/>
      <c r="J114" s="158">
        <f>ROUND(I114*H114,2)</f>
        <v>0</v>
      </c>
      <c r="K114" s="154" t="s">
        <v>20</v>
      </c>
      <c r="L114" s="52"/>
      <c r="M114" s="159" t="s">
        <v>20</v>
      </c>
      <c r="N114" s="160" t="s">
        <v>44</v>
      </c>
      <c r="O114" s="33"/>
      <c r="P114" s="161">
        <f>O114*H114</f>
        <v>0</v>
      </c>
      <c r="Q114" s="161">
        <v>0</v>
      </c>
      <c r="R114" s="161">
        <f>Q114*H114</f>
        <v>0</v>
      </c>
      <c r="S114" s="161">
        <v>0</v>
      </c>
      <c r="T114" s="162">
        <f>S114*H114</f>
        <v>0</v>
      </c>
      <c r="AR114" s="15" t="s">
        <v>110</v>
      </c>
      <c r="AT114" s="15" t="s">
        <v>106</v>
      </c>
      <c r="AU114" s="15" t="s">
        <v>73</v>
      </c>
      <c r="AY114" s="15" t="s">
        <v>111</v>
      </c>
      <c r="BE114" s="163">
        <f>IF(N114="základní",J114,0)</f>
        <v>0</v>
      </c>
      <c r="BF114" s="163">
        <f>IF(N114="snížená",J114,0)</f>
        <v>0</v>
      </c>
      <c r="BG114" s="163">
        <f>IF(N114="zákl. přenesená",J114,0)</f>
        <v>0</v>
      </c>
      <c r="BH114" s="163">
        <f>IF(N114="sníž. přenesená",J114,0)</f>
        <v>0</v>
      </c>
      <c r="BI114" s="163">
        <f>IF(N114="nulová",J114,0)</f>
        <v>0</v>
      </c>
      <c r="BJ114" s="15" t="s">
        <v>22</v>
      </c>
      <c r="BK114" s="163">
        <f>ROUND(I114*H114,2)</f>
        <v>0</v>
      </c>
      <c r="BL114" s="15" t="s">
        <v>110</v>
      </c>
      <c r="BM114" s="15" t="s">
        <v>27</v>
      </c>
    </row>
    <row r="115" spans="2:51" s="9" customFormat="1" ht="13.5">
      <c r="B115" s="164"/>
      <c r="C115" s="165"/>
      <c r="D115" s="166" t="s">
        <v>112</v>
      </c>
      <c r="E115" s="167" t="s">
        <v>20</v>
      </c>
      <c r="F115" s="168" t="s">
        <v>113</v>
      </c>
      <c r="G115" s="165"/>
      <c r="H115" s="169" t="s">
        <v>20</v>
      </c>
      <c r="I115" s="170"/>
      <c r="J115" s="165"/>
      <c r="K115" s="165"/>
      <c r="L115" s="171"/>
      <c r="M115" s="172"/>
      <c r="N115" s="173"/>
      <c r="O115" s="173"/>
      <c r="P115" s="173"/>
      <c r="Q115" s="173"/>
      <c r="R115" s="173"/>
      <c r="S115" s="173"/>
      <c r="T115" s="174"/>
      <c r="AT115" s="175" t="s">
        <v>112</v>
      </c>
      <c r="AU115" s="175" t="s">
        <v>73</v>
      </c>
      <c r="AV115" s="9" t="s">
        <v>22</v>
      </c>
      <c r="AW115" s="9" t="s">
        <v>37</v>
      </c>
      <c r="AX115" s="9" t="s">
        <v>73</v>
      </c>
      <c r="AY115" s="175" t="s">
        <v>111</v>
      </c>
    </row>
    <row r="116" spans="2:51" s="9" customFormat="1" ht="13.5">
      <c r="B116" s="164"/>
      <c r="C116" s="165"/>
      <c r="D116" s="166" t="s">
        <v>112</v>
      </c>
      <c r="E116" s="167" t="s">
        <v>20</v>
      </c>
      <c r="F116" s="168" t="s">
        <v>114</v>
      </c>
      <c r="G116" s="165"/>
      <c r="H116" s="169" t="s">
        <v>20</v>
      </c>
      <c r="I116" s="170"/>
      <c r="J116" s="165"/>
      <c r="K116" s="165"/>
      <c r="L116" s="171"/>
      <c r="M116" s="172"/>
      <c r="N116" s="173"/>
      <c r="O116" s="173"/>
      <c r="P116" s="173"/>
      <c r="Q116" s="173"/>
      <c r="R116" s="173"/>
      <c r="S116" s="173"/>
      <c r="T116" s="174"/>
      <c r="AT116" s="175" t="s">
        <v>112</v>
      </c>
      <c r="AU116" s="175" t="s">
        <v>73</v>
      </c>
      <c r="AV116" s="9" t="s">
        <v>22</v>
      </c>
      <c r="AW116" s="9" t="s">
        <v>37</v>
      </c>
      <c r="AX116" s="9" t="s">
        <v>73</v>
      </c>
      <c r="AY116" s="175" t="s">
        <v>111</v>
      </c>
    </row>
    <row r="117" spans="2:51" s="10" customFormat="1" ht="13.5">
      <c r="B117" s="176"/>
      <c r="C117" s="177"/>
      <c r="D117" s="178" t="s">
        <v>112</v>
      </c>
      <c r="E117" s="179" t="s">
        <v>20</v>
      </c>
      <c r="F117" s="180" t="s">
        <v>81</v>
      </c>
      <c r="G117" s="177"/>
      <c r="H117" s="181">
        <v>2</v>
      </c>
      <c r="I117" s="182"/>
      <c r="J117" s="177"/>
      <c r="K117" s="177"/>
      <c r="L117" s="183"/>
      <c r="M117" s="184"/>
      <c r="N117" s="185"/>
      <c r="O117" s="185"/>
      <c r="P117" s="185"/>
      <c r="Q117" s="185"/>
      <c r="R117" s="185"/>
      <c r="S117" s="185"/>
      <c r="T117" s="186"/>
      <c r="AT117" s="187" t="s">
        <v>112</v>
      </c>
      <c r="AU117" s="187" t="s">
        <v>73</v>
      </c>
      <c r="AV117" s="10" t="s">
        <v>81</v>
      </c>
      <c r="AW117" s="10" t="s">
        <v>37</v>
      </c>
      <c r="AX117" s="10" t="s">
        <v>22</v>
      </c>
      <c r="AY117" s="187" t="s">
        <v>111</v>
      </c>
    </row>
    <row r="118" spans="2:65" s="1" customFormat="1" ht="22.5" customHeight="1">
      <c r="B118" s="32"/>
      <c r="C118" s="152" t="s">
        <v>139</v>
      </c>
      <c r="D118" s="152" t="s">
        <v>106</v>
      </c>
      <c r="E118" s="153" t="s">
        <v>140</v>
      </c>
      <c r="F118" s="154" t="s">
        <v>141</v>
      </c>
      <c r="G118" s="155" t="s">
        <v>109</v>
      </c>
      <c r="H118" s="156">
        <v>1</v>
      </c>
      <c r="I118" s="157"/>
      <c r="J118" s="158">
        <f>ROUND(I118*H118,2)</f>
        <v>0</v>
      </c>
      <c r="K118" s="154" t="s">
        <v>20</v>
      </c>
      <c r="L118" s="52"/>
      <c r="M118" s="159" t="s">
        <v>20</v>
      </c>
      <c r="N118" s="160" t="s">
        <v>44</v>
      </c>
      <c r="O118" s="33"/>
      <c r="P118" s="161">
        <f>O118*H118</f>
        <v>0</v>
      </c>
      <c r="Q118" s="161">
        <v>0</v>
      </c>
      <c r="R118" s="161">
        <f>Q118*H118</f>
        <v>0</v>
      </c>
      <c r="S118" s="161">
        <v>0</v>
      </c>
      <c r="T118" s="162">
        <f>S118*H118</f>
        <v>0</v>
      </c>
      <c r="AR118" s="15" t="s">
        <v>110</v>
      </c>
      <c r="AT118" s="15" t="s">
        <v>106</v>
      </c>
      <c r="AU118" s="15" t="s">
        <v>73</v>
      </c>
      <c r="AY118" s="15" t="s">
        <v>111</v>
      </c>
      <c r="BE118" s="163">
        <f>IF(N118="základní",J118,0)</f>
        <v>0</v>
      </c>
      <c r="BF118" s="163">
        <f>IF(N118="snížená",J118,0)</f>
        <v>0</v>
      </c>
      <c r="BG118" s="163">
        <f>IF(N118="zákl. přenesená",J118,0)</f>
        <v>0</v>
      </c>
      <c r="BH118" s="163">
        <f>IF(N118="sníž. přenesená",J118,0)</f>
        <v>0</v>
      </c>
      <c r="BI118" s="163">
        <f>IF(N118="nulová",J118,0)</f>
        <v>0</v>
      </c>
      <c r="BJ118" s="15" t="s">
        <v>22</v>
      </c>
      <c r="BK118" s="163">
        <f>ROUND(I118*H118,2)</f>
        <v>0</v>
      </c>
      <c r="BL118" s="15" t="s">
        <v>110</v>
      </c>
      <c r="BM118" s="15" t="s">
        <v>139</v>
      </c>
    </row>
    <row r="119" spans="2:51" s="9" customFormat="1" ht="13.5">
      <c r="B119" s="164"/>
      <c r="C119" s="165"/>
      <c r="D119" s="166" t="s">
        <v>112</v>
      </c>
      <c r="E119" s="167" t="s">
        <v>20</v>
      </c>
      <c r="F119" s="168" t="s">
        <v>113</v>
      </c>
      <c r="G119" s="165"/>
      <c r="H119" s="169" t="s">
        <v>20</v>
      </c>
      <c r="I119" s="170"/>
      <c r="J119" s="165"/>
      <c r="K119" s="165"/>
      <c r="L119" s="171"/>
      <c r="M119" s="172"/>
      <c r="N119" s="173"/>
      <c r="O119" s="173"/>
      <c r="P119" s="173"/>
      <c r="Q119" s="173"/>
      <c r="R119" s="173"/>
      <c r="S119" s="173"/>
      <c r="T119" s="174"/>
      <c r="AT119" s="175" t="s">
        <v>112</v>
      </c>
      <c r="AU119" s="175" t="s">
        <v>73</v>
      </c>
      <c r="AV119" s="9" t="s">
        <v>22</v>
      </c>
      <c r="AW119" s="9" t="s">
        <v>37</v>
      </c>
      <c r="AX119" s="9" t="s">
        <v>73</v>
      </c>
      <c r="AY119" s="175" t="s">
        <v>111</v>
      </c>
    </row>
    <row r="120" spans="2:51" s="9" customFormat="1" ht="13.5">
      <c r="B120" s="164"/>
      <c r="C120" s="165"/>
      <c r="D120" s="166" t="s">
        <v>112</v>
      </c>
      <c r="E120" s="167" t="s">
        <v>20</v>
      </c>
      <c r="F120" s="168" t="s">
        <v>114</v>
      </c>
      <c r="G120" s="165"/>
      <c r="H120" s="169" t="s">
        <v>20</v>
      </c>
      <c r="I120" s="170"/>
      <c r="J120" s="165"/>
      <c r="K120" s="165"/>
      <c r="L120" s="171"/>
      <c r="M120" s="172"/>
      <c r="N120" s="173"/>
      <c r="O120" s="173"/>
      <c r="P120" s="173"/>
      <c r="Q120" s="173"/>
      <c r="R120" s="173"/>
      <c r="S120" s="173"/>
      <c r="T120" s="174"/>
      <c r="AT120" s="175" t="s">
        <v>112</v>
      </c>
      <c r="AU120" s="175" t="s">
        <v>73</v>
      </c>
      <c r="AV120" s="9" t="s">
        <v>22</v>
      </c>
      <c r="AW120" s="9" t="s">
        <v>37</v>
      </c>
      <c r="AX120" s="9" t="s">
        <v>73</v>
      </c>
      <c r="AY120" s="175" t="s">
        <v>111</v>
      </c>
    </row>
    <row r="121" spans="2:51" s="10" customFormat="1" ht="13.5">
      <c r="B121" s="176"/>
      <c r="C121" s="177"/>
      <c r="D121" s="178" t="s">
        <v>112</v>
      </c>
      <c r="E121" s="179" t="s">
        <v>20</v>
      </c>
      <c r="F121" s="180" t="s">
        <v>22</v>
      </c>
      <c r="G121" s="177"/>
      <c r="H121" s="181">
        <v>1</v>
      </c>
      <c r="I121" s="182"/>
      <c r="J121" s="177"/>
      <c r="K121" s="177"/>
      <c r="L121" s="183"/>
      <c r="M121" s="184"/>
      <c r="N121" s="185"/>
      <c r="O121" s="185"/>
      <c r="P121" s="185"/>
      <c r="Q121" s="185"/>
      <c r="R121" s="185"/>
      <c r="S121" s="185"/>
      <c r="T121" s="186"/>
      <c r="AT121" s="187" t="s">
        <v>112</v>
      </c>
      <c r="AU121" s="187" t="s">
        <v>73</v>
      </c>
      <c r="AV121" s="10" t="s">
        <v>81</v>
      </c>
      <c r="AW121" s="10" t="s">
        <v>37</v>
      </c>
      <c r="AX121" s="10" t="s">
        <v>22</v>
      </c>
      <c r="AY121" s="187" t="s">
        <v>111</v>
      </c>
    </row>
    <row r="122" spans="2:65" s="1" customFormat="1" ht="22.5" customHeight="1">
      <c r="B122" s="32"/>
      <c r="C122" s="152" t="s">
        <v>142</v>
      </c>
      <c r="D122" s="152" t="s">
        <v>106</v>
      </c>
      <c r="E122" s="153" t="s">
        <v>143</v>
      </c>
      <c r="F122" s="154" t="s">
        <v>144</v>
      </c>
      <c r="G122" s="155" t="s">
        <v>109</v>
      </c>
      <c r="H122" s="156">
        <v>5</v>
      </c>
      <c r="I122" s="157"/>
      <c r="J122" s="158">
        <f>ROUND(I122*H122,2)</f>
        <v>0</v>
      </c>
      <c r="K122" s="154" t="s">
        <v>20</v>
      </c>
      <c r="L122" s="52"/>
      <c r="M122" s="159" t="s">
        <v>20</v>
      </c>
      <c r="N122" s="160" t="s">
        <v>44</v>
      </c>
      <c r="O122" s="33"/>
      <c r="P122" s="161">
        <f>O122*H122</f>
        <v>0</v>
      </c>
      <c r="Q122" s="161">
        <v>0</v>
      </c>
      <c r="R122" s="161">
        <f>Q122*H122</f>
        <v>0</v>
      </c>
      <c r="S122" s="161">
        <v>0</v>
      </c>
      <c r="T122" s="162">
        <f>S122*H122</f>
        <v>0</v>
      </c>
      <c r="AR122" s="15" t="s">
        <v>110</v>
      </c>
      <c r="AT122" s="15" t="s">
        <v>106</v>
      </c>
      <c r="AU122" s="15" t="s">
        <v>73</v>
      </c>
      <c r="AY122" s="15" t="s">
        <v>111</v>
      </c>
      <c r="BE122" s="163">
        <f>IF(N122="základní",J122,0)</f>
        <v>0</v>
      </c>
      <c r="BF122" s="163">
        <f>IF(N122="snížená",J122,0)</f>
        <v>0</v>
      </c>
      <c r="BG122" s="163">
        <f>IF(N122="zákl. přenesená",J122,0)</f>
        <v>0</v>
      </c>
      <c r="BH122" s="163">
        <f>IF(N122="sníž. přenesená",J122,0)</f>
        <v>0</v>
      </c>
      <c r="BI122" s="163">
        <f>IF(N122="nulová",J122,0)</f>
        <v>0</v>
      </c>
      <c r="BJ122" s="15" t="s">
        <v>22</v>
      </c>
      <c r="BK122" s="163">
        <f>ROUND(I122*H122,2)</f>
        <v>0</v>
      </c>
      <c r="BL122" s="15" t="s">
        <v>110</v>
      </c>
      <c r="BM122" s="15" t="s">
        <v>142</v>
      </c>
    </row>
    <row r="123" spans="2:51" s="9" customFormat="1" ht="13.5">
      <c r="B123" s="164"/>
      <c r="C123" s="165"/>
      <c r="D123" s="166" t="s">
        <v>112</v>
      </c>
      <c r="E123" s="167" t="s">
        <v>20</v>
      </c>
      <c r="F123" s="168" t="s">
        <v>113</v>
      </c>
      <c r="G123" s="165"/>
      <c r="H123" s="169" t="s">
        <v>20</v>
      </c>
      <c r="I123" s="170"/>
      <c r="J123" s="165"/>
      <c r="K123" s="165"/>
      <c r="L123" s="171"/>
      <c r="M123" s="172"/>
      <c r="N123" s="173"/>
      <c r="O123" s="173"/>
      <c r="P123" s="173"/>
      <c r="Q123" s="173"/>
      <c r="R123" s="173"/>
      <c r="S123" s="173"/>
      <c r="T123" s="174"/>
      <c r="AT123" s="175" t="s">
        <v>112</v>
      </c>
      <c r="AU123" s="175" t="s">
        <v>73</v>
      </c>
      <c r="AV123" s="9" t="s">
        <v>22</v>
      </c>
      <c r="AW123" s="9" t="s">
        <v>37</v>
      </c>
      <c r="AX123" s="9" t="s">
        <v>73</v>
      </c>
      <c r="AY123" s="175" t="s">
        <v>111</v>
      </c>
    </row>
    <row r="124" spans="2:51" s="9" customFormat="1" ht="13.5">
      <c r="B124" s="164"/>
      <c r="C124" s="165"/>
      <c r="D124" s="166" t="s">
        <v>112</v>
      </c>
      <c r="E124" s="167" t="s">
        <v>20</v>
      </c>
      <c r="F124" s="168" t="s">
        <v>114</v>
      </c>
      <c r="G124" s="165"/>
      <c r="H124" s="169" t="s">
        <v>20</v>
      </c>
      <c r="I124" s="170"/>
      <c r="J124" s="165"/>
      <c r="K124" s="165"/>
      <c r="L124" s="171"/>
      <c r="M124" s="172"/>
      <c r="N124" s="173"/>
      <c r="O124" s="173"/>
      <c r="P124" s="173"/>
      <c r="Q124" s="173"/>
      <c r="R124" s="173"/>
      <c r="S124" s="173"/>
      <c r="T124" s="174"/>
      <c r="AT124" s="175" t="s">
        <v>112</v>
      </c>
      <c r="AU124" s="175" t="s">
        <v>73</v>
      </c>
      <c r="AV124" s="9" t="s">
        <v>22</v>
      </c>
      <c r="AW124" s="9" t="s">
        <v>37</v>
      </c>
      <c r="AX124" s="9" t="s">
        <v>73</v>
      </c>
      <c r="AY124" s="175" t="s">
        <v>111</v>
      </c>
    </row>
    <row r="125" spans="2:51" s="10" customFormat="1" ht="13.5">
      <c r="B125" s="176"/>
      <c r="C125" s="177"/>
      <c r="D125" s="178" t="s">
        <v>112</v>
      </c>
      <c r="E125" s="179" t="s">
        <v>20</v>
      </c>
      <c r="F125" s="180" t="s">
        <v>123</v>
      </c>
      <c r="G125" s="177"/>
      <c r="H125" s="181">
        <v>5</v>
      </c>
      <c r="I125" s="182"/>
      <c r="J125" s="177"/>
      <c r="K125" s="177"/>
      <c r="L125" s="183"/>
      <c r="M125" s="184"/>
      <c r="N125" s="185"/>
      <c r="O125" s="185"/>
      <c r="P125" s="185"/>
      <c r="Q125" s="185"/>
      <c r="R125" s="185"/>
      <c r="S125" s="185"/>
      <c r="T125" s="186"/>
      <c r="AT125" s="187" t="s">
        <v>112</v>
      </c>
      <c r="AU125" s="187" t="s">
        <v>73</v>
      </c>
      <c r="AV125" s="10" t="s">
        <v>81</v>
      </c>
      <c r="AW125" s="10" t="s">
        <v>37</v>
      </c>
      <c r="AX125" s="10" t="s">
        <v>22</v>
      </c>
      <c r="AY125" s="187" t="s">
        <v>111</v>
      </c>
    </row>
    <row r="126" spans="2:65" s="1" customFormat="1" ht="22.5" customHeight="1">
      <c r="B126" s="32"/>
      <c r="C126" s="152" t="s">
        <v>145</v>
      </c>
      <c r="D126" s="152" t="s">
        <v>106</v>
      </c>
      <c r="E126" s="153" t="s">
        <v>146</v>
      </c>
      <c r="F126" s="154" t="s">
        <v>147</v>
      </c>
      <c r="G126" s="155" t="s">
        <v>109</v>
      </c>
      <c r="H126" s="156">
        <v>1</v>
      </c>
      <c r="I126" s="157"/>
      <c r="J126" s="158">
        <f>ROUND(I126*H126,2)</f>
        <v>0</v>
      </c>
      <c r="K126" s="154" t="s">
        <v>20</v>
      </c>
      <c r="L126" s="52"/>
      <c r="M126" s="159" t="s">
        <v>20</v>
      </c>
      <c r="N126" s="160" t="s">
        <v>44</v>
      </c>
      <c r="O126" s="33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AR126" s="15" t="s">
        <v>110</v>
      </c>
      <c r="AT126" s="15" t="s">
        <v>106</v>
      </c>
      <c r="AU126" s="15" t="s">
        <v>73</v>
      </c>
      <c r="AY126" s="15" t="s">
        <v>111</v>
      </c>
      <c r="BE126" s="163">
        <f>IF(N126="základní",J126,0)</f>
        <v>0</v>
      </c>
      <c r="BF126" s="163">
        <f>IF(N126="snížená",J126,0)</f>
        <v>0</v>
      </c>
      <c r="BG126" s="163">
        <f>IF(N126="zákl. přenesená",J126,0)</f>
        <v>0</v>
      </c>
      <c r="BH126" s="163">
        <f>IF(N126="sníž. přenesená",J126,0)</f>
        <v>0</v>
      </c>
      <c r="BI126" s="163">
        <f>IF(N126="nulová",J126,0)</f>
        <v>0</v>
      </c>
      <c r="BJ126" s="15" t="s">
        <v>22</v>
      </c>
      <c r="BK126" s="163">
        <f>ROUND(I126*H126,2)</f>
        <v>0</v>
      </c>
      <c r="BL126" s="15" t="s">
        <v>110</v>
      </c>
      <c r="BM126" s="15" t="s">
        <v>145</v>
      </c>
    </row>
    <row r="127" spans="2:51" s="9" customFormat="1" ht="13.5">
      <c r="B127" s="164"/>
      <c r="C127" s="165"/>
      <c r="D127" s="166" t="s">
        <v>112</v>
      </c>
      <c r="E127" s="167" t="s">
        <v>20</v>
      </c>
      <c r="F127" s="168" t="s">
        <v>113</v>
      </c>
      <c r="G127" s="165"/>
      <c r="H127" s="169" t="s">
        <v>20</v>
      </c>
      <c r="I127" s="170"/>
      <c r="J127" s="165"/>
      <c r="K127" s="165"/>
      <c r="L127" s="171"/>
      <c r="M127" s="172"/>
      <c r="N127" s="173"/>
      <c r="O127" s="173"/>
      <c r="P127" s="173"/>
      <c r="Q127" s="173"/>
      <c r="R127" s="173"/>
      <c r="S127" s="173"/>
      <c r="T127" s="174"/>
      <c r="AT127" s="175" t="s">
        <v>112</v>
      </c>
      <c r="AU127" s="175" t="s">
        <v>73</v>
      </c>
      <c r="AV127" s="9" t="s">
        <v>22</v>
      </c>
      <c r="AW127" s="9" t="s">
        <v>37</v>
      </c>
      <c r="AX127" s="9" t="s">
        <v>73</v>
      </c>
      <c r="AY127" s="175" t="s">
        <v>111</v>
      </c>
    </row>
    <row r="128" spans="2:51" s="9" customFormat="1" ht="13.5">
      <c r="B128" s="164"/>
      <c r="C128" s="165"/>
      <c r="D128" s="166" t="s">
        <v>112</v>
      </c>
      <c r="E128" s="167" t="s">
        <v>20</v>
      </c>
      <c r="F128" s="168" t="s">
        <v>114</v>
      </c>
      <c r="G128" s="165"/>
      <c r="H128" s="169" t="s">
        <v>20</v>
      </c>
      <c r="I128" s="170"/>
      <c r="J128" s="165"/>
      <c r="K128" s="165"/>
      <c r="L128" s="171"/>
      <c r="M128" s="172"/>
      <c r="N128" s="173"/>
      <c r="O128" s="173"/>
      <c r="P128" s="173"/>
      <c r="Q128" s="173"/>
      <c r="R128" s="173"/>
      <c r="S128" s="173"/>
      <c r="T128" s="174"/>
      <c r="AT128" s="175" t="s">
        <v>112</v>
      </c>
      <c r="AU128" s="175" t="s">
        <v>73</v>
      </c>
      <c r="AV128" s="9" t="s">
        <v>22</v>
      </c>
      <c r="AW128" s="9" t="s">
        <v>37</v>
      </c>
      <c r="AX128" s="9" t="s">
        <v>73</v>
      </c>
      <c r="AY128" s="175" t="s">
        <v>111</v>
      </c>
    </row>
    <row r="129" spans="2:51" s="10" customFormat="1" ht="13.5">
      <c r="B129" s="176"/>
      <c r="C129" s="177"/>
      <c r="D129" s="178" t="s">
        <v>112</v>
      </c>
      <c r="E129" s="179" t="s">
        <v>20</v>
      </c>
      <c r="F129" s="180" t="s">
        <v>22</v>
      </c>
      <c r="G129" s="177"/>
      <c r="H129" s="181">
        <v>1</v>
      </c>
      <c r="I129" s="182"/>
      <c r="J129" s="177"/>
      <c r="K129" s="177"/>
      <c r="L129" s="183"/>
      <c r="M129" s="184"/>
      <c r="N129" s="185"/>
      <c r="O129" s="185"/>
      <c r="P129" s="185"/>
      <c r="Q129" s="185"/>
      <c r="R129" s="185"/>
      <c r="S129" s="185"/>
      <c r="T129" s="186"/>
      <c r="AT129" s="187" t="s">
        <v>112</v>
      </c>
      <c r="AU129" s="187" t="s">
        <v>73</v>
      </c>
      <c r="AV129" s="10" t="s">
        <v>81</v>
      </c>
      <c r="AW129" s="10" t="s">
        <v>37</v>
      </c>
      <c r="AX129" s="10" t="s">
        <v>22</v>
      </c>
      <c r="AY129" s="187" t="s">
        <v>111</v>
      </c>
    </row>
    <row r="130" spans="2:65" s="1" customFormat="1" ht="22.5" customHeight="1">
      <c r="B130" s="32"/>
      <c r="C130" s="152" t="s">
        <v>148</v>
      </c>
      <c r="D130" s="152" t="s">
        <v>106</v>
      </c>
      <c r="E130" s="153" t="s">
        <v>149</v>
      </c>
      <c r="F130" s="154" t="s">
        <v>150</v>
      </c>
      <c r="G130" s="155" t="s">
        <v>109</v>
      </c>
      <c r="H130" s="156">
        <v>17</v>
      </c>
      <c r="I130" s="157"/>
      <c r="J130" s="158">
        <f>ROUND(I130*H130,2)</f>
        <v>0</v>
      </c>
      <c r="K130" s="154" t="s">
        <v>20</v>
      </c>
      <c r="L130" s="52"/>
      <c r="M130" s="159" t="s">
        <v>20</v>
      </c>
      <c r="N130" s="160" t="s">
        <v>44</v>
      </c>
      <c r="O130" s="33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AR130" s="15" t="s">
        <v>110</v>
      </c>
      <c r="AT130" s="15" t="s">
        <v>106</v>
      </c>
      <c r="AU130" s="15" t="s">
        <v>73</v>
      </c>
      <c r="AY130" s="15" t="s">
        <v>111</v>
      </c>
      <c r="BE130" s="163">
        <f>IF(N130="základní",J130,0)</f>
        <v>0</v>
      </c>
      <c r="BF130" s="163">
        <f>IF(N130="snížená",J130,0)</f>
        <v>0</v>
      </c>
      <c r="BG130" s="163">
        <f>IF(N130="zákl. přenesená",J130,0)</f>
        <v>0</v>
      </c>
      <c r="BH130" s="163">
        <f>IF(N130="sníž. přenesená",J130,0)</f>
        <v>0</v>
      </c>
      <c r="BI130" s="163">
        <f>IF(N130="nulová",J130,0)</f>
        <v>0</v>
      </c>
      <c r="BJ130" s="15" t="s">
        <v>22</v>
      </c>
      <c r="BK130" s="163">
        <f>ROUND(I130*H130,2)</f>
        <v>0</v>
      </c>
      <c r="BL130" s="15" t="s">
        <v>110</v>
      </c>
      <c r="BM130" s="15" t="s">
        <v>148</v>
      </c>
    </row>
    <row r="131" spans="2:51" s="9" customFormat="1" ht="13.5">
      <c r="B131" s="164"/>
      <c r="C131" s="165"/>
      <c r="D131" s="166" t="s">
        <v>112</v>
      </c>
      <c r="E131" s="167" t="s">
        <v>20</v>
      </c>
      <c r="F131" s="168" t="s">
        <v>113</v>
      </c>
      <c r="G131" s="165"/>
      <c r="H131" s="169" t="s">
        <v>20</v>
      </c>
      <c r="I131" s="170"/>
      <c r="J131" s="165"/>
      <c r="K131" s="165"/>
      <c r="L131" s="171"/>
      <c r="M131" s="172"/>
      <c r="N131" s="173"/>
      <c r="O131" s="173"/>
      <c r="P131" s="173"/>
      <c r="Q131" s="173"/>
      <c r="R131" s="173"/>
      <c r="S131" s="173"/>
      <c r="T131" s="174"/>
      <c r="AT131" s="175" t="s">
        <v>112</v>
      </c>
      <c r="AU131" s="175" t="s">
        <v>73</v>
      </c>
      <c r="AV131" s="9" t="s">
        <v>22</v>
      </c>
      <c r="AW131" s="9" t="s">
        <v>37</v>
      </c>
      <c r="AX131" s="9" t="s">
        <v>73</v>
      </c>
      <c r="AY131" s="175" t="s">
        <v>111</v>
      </c>
    </row>
    <row r="132" spans="2:51" s="9" customFormat="1" ht="13.5">
      <c r="B132" s="164"/>
      <c r="C132" s="165"/>
      <c r="D132" s="166" t="s">
        <v>112</v>
      </c>
      <c r="E132" s="167" t="s">
        <v>20</v>
      </c>
      <c r="F132" s="168" t="s">
        <v>114</v>
      </c>
      <c r="G132" s="165"/>
      <c r="H132" s="169" t="s">
        <v>20</v>
      </c>
      <c r="I132" s="170"/>
      <c r="J132" s="165"/>
      <c r="K132" s="165"/>
      <c r="L132" s="171"/>
      <c r="M132" s="172"/>
      <c r="N132" s="173"/>
      <c r="O132" s="173"/>
      <c r="P132" s="173"/>
      <c r="Q132" s="173"/>
      <c r="R132" s="173"/>
      <c r="S132" s="173"/>
      <c r="T132" s="174"/>
      <c r="AT132" s="175" t="s">
        <v>112</v>
      </c>
      <c r="AU132" s="175" t="s">
        <v>73</v>
      </c>
      <c r="AV132" s="9" t="s">
        <v>22</v>
      </c>
      <c r="AW132" s="9" t="s">
        <v>37</v>
      </c>
      <c r="AX132" s="9" t="s">
        <v>73</v>
      </c>
      <c r="AY132" s="175" t="s">
        <v>111</v>
      </c>
    </row>
    <row r="133" spans="2:51" s="10" customFormat="1" ht="13.5">
      <c r="B133" s="176"/>
      <c r="C133" s="177"/>
      <c r="D133" s="178" t="s">
        <v>112</v>
      </c>
      <c r="E133" s="179" t="s">
        <v>20</v>
      </c>
      <c r="F133" s="180" t="s">
        <v>151</v>
      </c>
      <c r="G133" s="177"/>
      <c r="H133" s="181">
        <v>17</v>
      </c>
      <c r="I133" s="182"/>
      <c r="J133" s="177"/>
      <c r="K133" s="177"/>
      <c r="L133" s="183"/>
      <c r="M133" s="184"/>
      <c r="N133" s="185"/>
      <c r="O133" s="185"/>
      <c r="P133" s="185"/>
      <c r="Q133" s="185"/>
      <c r="R133" s="185"/>
      <c r="S133" s="185"/>
      <c r="T133" s="186"/>
      <c r="AT133" s="187" t="s">
        <v>112</v>
      </c>
      <c r="AU133" s="187" t="s">
        <v>73</v>
      </c>
      <c r="AV133" s="10" t="s">
        <v>81</v>
      </c>
      <c r="AW133" s="10" t="s">
        <v>37</v>
      </c>
      <c r="AX133" s="10" t="s">
        <v>22</v>
      </c>
      <c r="AY133" s="187" t="s">
        <v>111</v>
      </c>
    </row>
    <row r="134" spans="2:65" s="1" customFormat="1" ht="22.5" customHeight="1">
      <c r="B134" s="32"/>
      <c r="C134" s="152" t="s">
        <v>8</v>
      </c>
      <c r="D134" s="152" t="s">
        <v>106</v>
      </c>
      <c r="E134" s="153" t="s">
        <v>152</v>
      </c>
      <c r="F134" s="154" t="s">
        <v>153</v>
      </c>
      <c r="G134" s="155" t="s">
        <v>109</v>
      </c>
      <c r="H134" s="156">
        <v>19</v>
      </c>
      <c r="I134" s="157"/>
      <c r="J134" s="158">
        <f>ROUND(I134*H134,2)</f>
        <v>0</v>
      </c>
      <c r="K134" s="154" t="s">
        <v>20</v>
      </c>
      <c r="L134" s="52"/>
      <c r="M134" s="159" t="s">
        <v>20</v>
      </c>
      <c r="N134" s="160" t="s">
        <v>44</v>
      </c>
      <c r="O134" s="33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5" t="s">
        <v>110</v>
      </c>
      <c r="AT134" s="15" t="s">
        <v>106</v>
      </c>
      <c r="AU134" s="15" t="s">
        <v>73</v>
      </c>
      <c r="AY134" s="15" t="s">
        <v>111</v>
      </c>
      <c r="BE134" s="163">
        <f>IF(N134="základní",J134,0)</f>
        <v>0</v>
      </c>
      <c r="BF134" s="163">
        <f>IF(N134="snížená",J134,0)</f>
        <v>0</v>
      </c>
      <c r="BG134" s="163">
        <f>IF(N134="zákl. přenesená",J134,0)</f>
        <v>0</v>
      </c>
      <c r="BH134" s="163">
        <f>IF(N134="sníž. přenesená",J134,0)</f>
        <v>0</v>
      </c>
      <c r="BI134" s="163">
        <f>IF(N134="nulová",J134,0)</f>
        <v>0</v>
      </c>
      <c r="BJ134" s="15" t="s">
        <v>22</v>
      </c>
      <c r="BK134" s="163">
        <f>ROUND(I134*H134,2)</f>
        <v>0</v>
      </c>
      <c r="BL134" s="15" t="s">
        <v>110</v>
      </c>
      <c r="BM134" s="15" t="s">
        <v>8</v>
      </c>
    </row>
    <row r="135" spans="2:51" s="9" customFormat="1" ht="13.5">
      <c r="B135" s="164"/>
      <c r="C135" s="165"/>
      <c r="D135" s="166" t="s">
        <v>112</v>
      </c>
      <c r="E135" s="167" t="s">
        <v>20</v>
      </c>
      <c r="F135" s="168" t="s">
        <v>113</v>
      </c>
      <c r="G135" s="165"/>
      <c r="H135" s="169" t="s">
        <v>20</v>
      </c>
      <c r="I135" s="170"/>
      <c r="J135" s="165"/>
      <c r="K135" s="165"/>
      <c r="L135" s="171"/>
      <c r="M135" s="172"/>
      <c r="N135" s="173"/>
      <c r="O135" s="173"/>
      <c r="P135" s="173"/>
      <c r="Q135" s="173"/>
      <c r="R135" s="173"/>
      <c r="S135" s="173"/>
      <c r="T135" s="174"/>
      <c r="AT135" s="175" t="s">
        <v>112</v>
      </c>
      <c r="AU135" s="175" t="s">
        <v>73</v>
      </c>
      <c r="AV135" s="9" t="s">
        <v>22</v>
      </c>
      <c r="AW135" s="9" t="s">
        <v>37</v>
      </c>
      <c r="AX135" s="9" t="s">
        <v>73</v>
      </c>
      <c r="AY135" s="175" t="s">
        <v>111</v>
      </c>
    </row>
    <row r="136" spans="2:51" s="9" customFormat="1" ht="13.5">
      <c r="B136" s="164"/>
      <c r="C136" s="165"/>
      <c r="D136" s="166" t="s">
        <v>112</v>
      </c>
      <c r="E136" s="167" t="s">
        <v>20</v>
      </c>
      <c r="F136" s="168" t="s">
        <v>114</v>
      </c>
      <c r="G136" s="165"/>
      <c r="H136" s="169" t="s">
        <v>20</v>
      </c>
      <c r="I136" s="170"/>
      <c r="J136" s="165"/>
      <c r="K136" s="165"/>
      <c r="L136" s="171"/>
      <c r="M136" s="172"/>
      <c r="N136" s="173"/>
      <c r="O136" s="173"/>
      <c r="P136" s="173"/>
      <c r="Q136" s="173"/>
      <c r="R136" s="173"/>
      <c r="S136" s="173"/>
      <c r="T136" s="174"/>
      <c r="AT136" s="175" t="s">
        <v>112</v>
      </c>
      <c r="AU136" s="175" t="s">
        <v>73</v>
      </c>
      <c r="AV136" s="9" t="s">
        <v>22</v>
      </c>
      <c r="AW136" s="9" t="s">
        <v>37</v>
      </c>
      <c r="AX136" s="9" t="s">
        <v>73</v>
      </c>
      <c r="AY136" s="175" t="s">
        <v>111</v>
      </c>
    </row>
    <row r="137" spans="2:51" s="10" customFormat="1" ht="13.5">
      <c r="B137" s="176"/>
      <c r="C137" s="177"/>
      <c r="D137" s="178" t="s">
        <v>112</v>
      </c>
      <c r="E137" s="179" t="s">
        <v>20</v>
      </c>
      <c r="F137" s="180" t="s">
        <v>154</v>
      </c>
      <c r="G137" s="177"/>
      <c r="H137" s="181">
        <v>19</v>
      </c>
      <c r="I137" s="182"/>
      <c r="J137" s="177"/>
      <c r="K137" s="177"/>
      <c r="L137" s="183"/>
      <c r="M137" s="184"/>
      <c r="N137" s="185"/>
      <c r="O137" s="185"/>
      <c r="P137" s="185"/>
      <c r="Q137" s="185"/>
      <c r="R137" s="185"/>
      <c r="S137" s="185"/>
      <c r="T137" s="186"/>
      <c r="AT137" s="187" t="s">
        <v>112</v>
      </c>
      <c r="AU137" s="187" t="s">
        <v>73</v>
      </c>
      <c r="AV137" s="10" t="s">
        <v>81</v>
      </c>
      <c r="AW137" s="10" t="s">
        <v>37</v>
      </c>
      <c r="AX137" s="10" t="s">
        <v>22</v>
      </c>
      <c r="AY137" s="187" t="s">
        <v>111</v>
      </c>
    </row>
    <row r="138" spans="2:65" s="1" customFormat="1" ht="22.5" customHeight="1">
      <c r="B138" s="32"/>
      <c r="C138" s="152" t="s">
        <v>155</v>
      </c>
      <c r="D138" s="152" t="s">
        <v>106</v>
      </c>
      <c r="E138" s="153" t="s">
        <v>156</v>
      </c>
      <c r="F138" s="154" t="s">
        <v>157</v>
      </c>
      <c r="G138" s="155" t="s">
        <v>109</v>
      </c>
      <c r="H138" s="156">
        <v>2</v>
      </c>
      <c r="I138" s="157"/>
      <c r="J138" s="158">
        <f>ROUND(I138*H138,2)</f>
        <v>0</v>
      </c>
      <c r="K138" s="154" t="s">
        <v>20</v>
      </c>
      <c r="L138" s="52"/>
      <c r="M138" s="159" t="s">
        <v>20</v>
      </c>
      <c r="N138" s="160" t="s">
        <v>44</v>
      </c>
      <c r="O138" s="33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5" t="s">
        <v>110</v>
      </c>
      <c r="AT138" s="15" t="s">
        <v>106</v>
      </c>
      <c r="AU138" s="15" t="s">
        <v>73</v>
      </c>
      <c r="AY138" s="15" t="s">
        <v>111</v>
      </c>
      <c r="BE138" s="163">
        <f>IF(N138="základní",J138,0)</f>
        <v>0</v>
      </c>
      <c r="BF138" s="163">
        <f>IF(N138="snížená",J138,0)</f>
        <v>0</v>
      </c>
      <c r="BG138" s="163">
        <f>IF(N138="zákl. přenesená",J138,0)</f>
        <v>0</v>
      </c>
      <c r="BH138" s="163">
        <f>IF(N138="sníž. přenesená",J138,0)</f>
        <v>0</v>
      </c>
      <c r="BI138" s="163">
        <f>IF(N138="nulová",J138,0)</f>
        <v>0</v>
      </c>
      <c r="BJ138" s="15" t="s">
        <v>22</v>
      </c>
      <c r="BK138" s="163">
        <f>ROUND(I138*H138,2)</f>
        <v>0</v>
      </c>
      <c r="BL138" s="15" t="s">
        <v>110</v>
      </c>
      <c r="BM138" s="15" t="s">
        <v>155</v>
      </c>
    </row>
    <row r="139" spans="2:51" s="9" customFormat="1" ht="13.5">
      <c r="B139" s="164"/>
      <c r="C139" s="165"/>
      <c r="D139" s="166" t="s">
        <v>112</v>
      </c>
      <c r="E139" s="167" t="s">
        <v>20</v>
      </c>
      <c r="F139" s="168" t="s">
        <v>113</v>
      </c>
      <c r="G139" s="165"/>
      <c r="H139" s="169" t="s">
        <v>20</v>
      </c>
      <c r="I139" s="170"/>
      <c r="J139" s="165"/>
      <c r="K139" s="165"/>
      <c r="L139" s="171"/>
      <c r="M139" s="172"/>
      <c r="N139" s="173"/>
      <c r="O139" s="173"/>
      <c r="P139" s="173"/>
      <c r="Q139" s="173"/>
      <c r="R139" s="173"/>
      <c r="S139" s="173"/>
      <c r="T139" s="174"/>
      <c r="AT139" s="175" t="s">
        <v>112</v>
      </c>
      <c r="AU139" s="175" t="s">
        <v>73</v>
      </c>
      <c r="AV139" s="9" t="s">
        <v>22</v>
      </c>
      <c r="AW139" s="9" t="s">
        <v>37</v>
      </c>
      <c r="AX139" s="9" t="s">
        <v>73</v>
      </c>
      <c r="AY139" s="175" t="s">
        <v>111</v>
      </c>
    </row>
    <row r="140" spans="2:51" s="9" customFormat="1" ht="13.5">
      <c r="B140" s="164"/>
      <c r="C140" s="165"/>
      <c r="D140" s="166" t="s">
        <v>112</v>
      </c>
      <c r="E140" s="167" t="s">
        <v>20</v>
      </c>
      <c r="F140" s="168" t="s">
        <v>114</v>
      </c>
      <c r="G140" s="165"/>
      <c r="H140" s="169" t="s">
        <v>20</v>
      </c>
      <c r="I140" s="170"/>
      <c r="J140" s="165"/>
      <c r="K140" s="165"/>
      <c r="L140" s="171"/>
      <c r="M140" s="172"/>
      <c r="N140" s="173"/>
      <c r="O140" s="173"/>
      <c r="P140" s="173"/>
      <c r="Q140" s="173"/>
      <c r="R140" s="173"/>
      <c r="S140" s="173"/>
      <c r="T140" s="174"/>
      <c r="AT140" s="175" t="s">
        <v>112</v>
      </c>
      <c r="AU140" s="175" t="s">
        <v>73</v>
      </c>
      <c r="AV140" s="9" t="s">
        <v>22</v>
      </c>
      <c r="AW140" s="9" t="s">
        <v>37</v>
      </c>
      <c r="AX140" s="9" t="s">
        <v>73</v>
      </c>
      <c r="AY140" s="175" t="s">
        <v>111</v>
      </c>
    </row>
    <row r="141" spans="2:51" s="10" customFormat="1" ht="13.5">
      <c r="B141" s="176"/>
      <c r="C141" s="177"/>
      <c r="D141" s="178" t="s">
        <v>112</v>
      </c>
      <c r="E141" s="179" t="s">
        <v>20</v>
      </c>
      <c r="F141" s="180" t="s">
        <v>81</v>
      </c>
      <c r="G141" s="177"/>
      <c r="H141" s="181">
        <v>2</v>
      </c>
      <c r="I141" s="182"/>
      <c r="J141" s="177"/>
      <c r="K141" s="177"/>
      <c r="L141" s="183"/>
      <c r="M141" s="184"/>
      <c r="N141" s="185"/>
      <c r="O141" s="185"/>
      <c r="P141" s="185"/>
      <c r="Q141" s="185"/>
      <c r="R141" s="185"/>
      <c r="S141" s="185"/>
      <c r="T141" s="186"/>
      <c r="AT141" s="187" t="s">
        <v>112</v>
      </c>
      <c r="AU141" s="187" t="s">
        <v>73</v>
      </c>
      <c r="AV141" s="10" t="s">
        <v>81</v>
      </c>
      <c r="AW141" s="10" t="s">
        <v>37</v>
      </c>
      <c r="AX141" s="10" t="s">
        <v>22</v>
      </c>
      <c r="AY141" s="187" t="s">
        <v>111</v>
      </c>
    </row>
    <row r="142" spans="2:65" s="1" customFormat="1" ht="22.5" customHeight="1">
      <c r="B142" s="32"/>
      <c r="C142" s="152" t="s">
        <v>151</v>
      </c>
      <c r="D142" s="152" t="s">
        <v>106</v>
      </c>
      <c r="E142" s="153" t="s">
        <v>158</v>
      </c>
      <c r="F142" s="154" t="s">
        <v>159</v>
      </c>
      <c r="G142" s="155" t="s">
        <v>109</v>
      </c>
      <c r="H142" s="156">
        <v>1</v>
      </c>
      <c r="I142" s="157"/>
      <c r="J142" s="158">
        <f>ROUND(I142*H142,2)</f>
        <v>0</v>
      </c>
      <c r="K142" s="154" t="s">
        <v>20</v>
      </c>
      <c r="L142" s="52"/>
      <c r="M142" s="159" t="s">
        <v>20</v>
      </c>
      <c r="N142" s="160" t="s">
        <v>44</v>
      </c>
      <c r="O142" s="33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5" t="s">
        <v>110</v>
      </c>
      <c r="AT142" s="15" t="s">
        <v>106</v>
      </c>
      <c r="AU142" s="15" t="s">
        <v>73</v>
      </c>
      <c r="AY142" s="15" t="s">
        <v>111</v>
      </c>
      <c r="BE142" s="163">
        <f>IF(N142="základní",J142,0)</f>
        <v>0</v>
      </c>
      <c r="BF142" s="163">
        <f>IF(N142="snížená",J142,0)</f>
        <v>0</v>
      </c>
      <c r="BG142" s="163">
        <f>IF(N142="zákl. přenesená",J142,0)</f>
        <v>0</v>
      </c>
      <c r="BH142" s="163">
        <f>IF(N142="sníž. přenesená",J142,0)</f>
        <v>0</v>
      </c>
      <c r="BI142" s="163">
        <f>IF(N142="nulová",J142,0)</f>
        <v>0</v>
      </c>
      <c r="BJ142" s="15" t="s">
        <v>22</v>
      </c>
      <c r="BK142" s="163">
        <f>ROUND(I142*H142,2)</f>
        <v>0</v>
      </c>
      <c r="BL142" s="15" t="s">
        <v>110</v>
      </c>
      <c r="BM142" s="15" t="s">
        <v>151</v>
      </c>
    </row>
    <row r="143" spans="2:51" s="9" customFormat="1" ht="13.5">
      <c r="B143" s="164"/>
      <c r="C143" s="165"/>
      <c r="D143" s="166" t="s">
        <v>112</v>
      </c>
      <c r="E143" s="167" t="s">
        <v>20</v>
      </c>
      <c r="F143" s="168" t="s">
        <v>113</v>
      </c>
      <c r="G143" s="165"/>
      <c r="H143" s="169" t="s">
        <v>20</v>
      </c>
      <c r="I143" s="170"/>
      <c r="J143" s="165"/>
      <c r="K143" s="165"/>
      <c r="L143" s="171"/>
      <c r="M143" s="172"/>
      <c r="N143" s="173"/>
      <c r="O143" s="173"/>
      <c r="P143" s="173"/>
      <c r="Q143" s="173"/>
      <c r="R143" s="173"/>
      <c r="S143" s="173"/>
      <c r="T143" s="174"/>
      <c r="AT143" s="175" t="s">
        <v>112</v>
      </c>
      <c r="AU143" s="175" t="s">
        <v>73</v>
      </c>
      <c r="AV143" s="9" t="s">
        <v>22</v>
      </c>
      <c r="AW143" s="9" t="s">
        <v>37</v>
      </c>
      <c r="AX143" s="9" t="s">
        <v>73</v>
      </c>
      <c r="AY143" s="175" t="s">
        <v>111</v>
      </c>
    </row>
    <row r="144" spans="2:51" s="9" customFormat="1" ht="13.5">
      <c r="B144" s="164"/>
      <c r="C144" s="165"/>
      <c r="D144" s="166" t="s">
        <v>112</v>
      </c>
      <c r="E144" s="167" t="s">
        <v>20</v>
      </c>
      <c r="F144" s="168" t="s">
        <v>114</v>
      </c>
      <c r="G144" s="165"/>
      <c r="H144" s="169" t="s">
        <v>20</v>
      </c>
      <c r="I144" s="170"/>
      <c r="J144" s="165"/>
      <c r="K144" s="165"/>
      <c r="L144" s="171"/>
      <c r="M144" s="172"/>
      <c r="N144" s="173"/>
      <c r="O144" s="173"/>
      <c r="P144" s="173"/>
      <c r="Q144" s="173"/>
      <c r="R144" s="173"/>
      <c r="S144" s="173"/>
      <c r="T144" s="174"/>
      <c r="AT144" s="175" t="s">
        <v>112</v>
      </c>
      <c r="AU144" s="175" t="s">
        <v>73</v>
      </c>
      <c r="AV144" s="9" t="s">
        <v>22</v>
      </c>
      <c r="AW144" s="9" t="s">
        <v>37</v>
      </c>
      <c r="AX144" s="9" t="s">
        <v>73</v>
      </c>
      <c r="AY144" s="175" t="s">
        <v>111</v>
      </c>
    </row>
    <row r="145" spans="2:51" s="10" customFormat="1" ht="13.5">
      <c r="B145" s="176"/>
      <c r="C145" s="177"/>
      <c r="D145" s="178" t="s">
        <v>112</v>
      </c>
      <c r="E145" s="179" t="s">
        <v>20</v>
      </c>
      <c r="F145" s="180" t="s">
        <v>22</v>
      </c>
      <c r="G145" s="177"/>
      <c r="H145" s="181">
        <v>1</v>
      </c>
      <c r="I145" s="182"/>
      <c r="J145" s="177"/>
      <c r="K145" s="177"/>
      <c r="L145" s="183"/>
      <c r="M145" s="184"/>
      <c r="N145" s="185"/>
      <c r="O145" s="185"/>
      <c r="P145" s="185"/>
      <c r="Q145" s="185"/>
      <c r="R145" s="185"/>
      <c r="S145" s="185"/>
      <c r="T145" s="186"/>
      <c r="AT145" s="187" t="s">
        <v>112</v>
      </c>
      <c r="AU145" s="187" t="s">
        <v>73</v>
      </c>
      <c r="AV145" s="10" t="s">
        <v>81</v>
      </c>
      <c r="AW145" s="10" t="s">
        <v>37</v>
      </c>
      <c r="AX145" s="10" t="s">
        <v>22</v>
      </c>
      <c r="AY145" s="187" t="s">
        <v>111</v>
      </c>
    </row>
    <row r="146" spans="2:65" s="1" customFormat="1" ht="22.5" customHeight="1">
      <c r="B146" s="32"/>
      <c r="C146" s="152" t="s">
        <v>160</v>
      </c>
      <c r="D146" s="152" t="s">
        <v>106</v>
      </c>
      <c r="E146" s="153" t="s">
        <v>161</v>
      </c>
      <c r="F146" s="154" t="s">
        <v>162</v>
      </c>
      <c r="G146" s="155" t="s">
        <v>109</v>
      </c>
      <c r="H146" s="156">
        <v>2</v>
      </c>
      <c r="I146" s="157"/>
      <c r="J146" s="158">
        <f>ROUND(I146*H146,2)</f>
        <v>0</v>
      </c>
      <c r="K146" s="154" t="s">
        <v>20</v>
      </c>
      <c r="L146" s="52"/>
      <c r="M146" s="159" t="s">
        <v>20</v>
      </c>
      <c r="N146" s="160" t="s">
        <v>44</v>
      </c>
      <c r="O146" s="33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5" t="s">
        <v>110</v>
      </c>
      <c r="AT146" s="15" t="s">
        <v>106</v>
      </c>
      <c r="AU146" s="15" t="s">
        <v>73</v>
      </c>
      <c r="AY146" s="15" t="s">
        <v>111</v>
      </c>
      <c r="BE146" s="163">
        <f>IF(N146="základní",J146,0)</f>
        <v>0</v>
      </c>
      <c r="BF146" s="163">
        <f>IF(N146="snížená",J146,0)</f>
        <v>0</v>
      </c>
      <c r="BG146" s="163">
        <f>IF(N146="zákl. přenesená",J146,0)</f>
        <v>0</v>
      </c>
      <c r="BH146" s="163">
        <f>IF(N146="sníž. přenesená",J146,0)</f>
        <v>0</v>
      </c>
      <c r="BI146" s="163">
        <f>IF(N146="nulová",J146,0)</f>
        <v>0</v>
      </c>
      <c r="BJ146" s="15" t="s">
        <v>22</v>
      </c>
      <c r="BK146" s="163">
        <f>ROUND(I146*H146,2)</f>
        <v>0</v>
      </c>
      <c r="BL146" s="15" t="s">
        <v>110</v>
      </c>
      <c r="BM146" s="15" t="s">
        <v>160</v>
      </c>
    </row>
    <row r="147" spans="2:51" s="9" customFormat="1" ht="13.5">
      <c r="B147" s="164"/>
      <c r="C147" s="165"/>
      <c r="D147" s="166" t="s">
        <v>112</v>
      </c>
      <c r="E147" s="167" t="s">
        <v>20</v>
      </c>
      <c r="F147" s="168" t="s">
        <v>113</v>
      </c>
      <c r="G147" s="165"/>
      <c r="H147" s="169" t="s">
        <v>20</v>
      </c>
      <c r="I147" s="170"/>
      <c r="J147" s="165"/>
      <c r="K147" s="165"/>
      <c r="L147" s="171"/>
      <c r="M147" s="172"/>
      <c r="N147" s="173"/>
      <c r="O147" s="173"/>
      <c r="P147" s="173"/>
      <c r="Q147" s="173"/>
      <c r="R147" s="173"/>
      <c r="S147" s="173"/>
      <c r="T147" s="174"/>
      <c r="AT147" s="175" t="s">
        <v>112</v>
      </c>
      <c r="AU147" s="175" t="s">
        <v>73</v>
      </c>
      <c r="AV147" s="9" t="s">
        <v>22</v>
      </c>
      <c r="AW147" s="9" t="s">
        <v>37</v>
      </c>
      <c r="AX147" s="9" t="s">
        <v>73</v>
      </c>
      <c r="AY147" s="175" t="s">
        <v>111</v>
      </c>
    </row>
    <row r="148" spans="2:51" s="9" customFormat="1" ht="13.5">
      <c r="B148" s="164"/>
      <c r="C148" s="165"/>
      <c r="D148" s="166" t="s">
        <v>112</v>
      </c>
      <c r="E148" s="167" t="s">
        <v>20</v>
      </c>
      <c r="F148" s="168" t="s">
        <v>114</v>
      </c>
      <c r="G148" s="165"/>
      <c r="H148" s="169" t="s">
        <v>20</v>
      </c>
      <c r="I148" s="170"/>
      <c r="J148" s="165"/>
      <c r="K148" s="165"/>
      <c r="L148" s="171"/>
      <c r="M148" s="172"/>
      <c r="N148" s="173"/>
      <c r="O148" s="173"/>
      <c r="P148" s="173"/>
      <c r="Q148" s="173"/>
      <c r="R148" s="173"/>
      <c r="S148" s="173"/>
      <c r="T148" s="174"/>
      <c r="AT148" s="175" t="s">
        <v>112</v>
      </c>
      <c r="AU148" s="175" t="s">
        <v>73</v>
      </c>
      <c r="AV148" s="9" t="s">
        <v>22</v>
      </c>
      <c r="AW148" s="9" t="s">
        <v>37</v>
      </c>
      <c r="AX148" s="9" t="s">
        <v>73</v>
      </c>
      <c r="AY148" s="175" t="s">
        <v>111</v>
      </c>
    </row>
    <row r="149" spans="2:51" s="10" customFormat="1" ht="13.5">
      <c r="B149" s="176"/>
      <c r="C149" s="177"/>
      <c r="D149" s="178" t="s">
        <v>112</v>
      </c>
      <c r="E149" s="179" t="s">
        <v>20</v>
      </c>
      <c r="F149" s="180" t="s">
        <v>81</v>
      </c>
      <c r="G149" s="177"/>
      <c r="H149" s="181">
        <v>2</v>
      </c>
      <c r="I149" s="182"/>
      <c r="J149" s="177"/>
      <c r="K149" s="177"/>
      <c r="L149" s="183"/>
      <c r="M149" s="184"/>
      <c r="N149" s="185"/>
      <c r="O149" s="185"/>
      <c r="P149" s="185"/>
      <c r="Q149" s="185"/>
      <c r="R149" s="185"/>
      <c r="S149" s="185"/>
      <c r="T149" s="186"/>
      <c r="AT149" s="187" t="s">
        <v>112</v>
      </c>
      <c r="AU149" s="187" t="s">
        <v>73</v>
      </c>
      <c r="AV149" s="10" t="s">
        <v>81</v>
      </c>
      <c r="AW149" s="10" t="s">
        <v>37</v>
      </c>
      <c r="AX149" s="10" t="s">
        <v>22</v>
      </c>
      <c r="AY149" s="187" t="s">
        <v>111</v>
      </c>
    </row>
    <row r="150" spans="2:65" s="1" customFormat="1" ht="22.5" customHeight="1">
      <c r="B150" s="32"/>
      <c r="C150" s="152" t="s">
        <v>154</v>
      </c>
      <c r="D150" s="152" t="s">
        <v>106</v>
      </c>
      <c r="E150" s="153" t="s">
        <v>163</v>
      </c>
      <c r="F150" s="154" t="s">
        <v>164</v>
      </c>
      <c r="G150" s="155" t="s">
        <v>109</v>
      </c>
      <c r="H150" s="156">
        <v>8</v>
      </c>
      <c r="I150" s="157"/>
      <c r="J150" s="158">
        <f>ROUND(I150*H150,2)</f>
        <v>0</v>
      </c>
      <c r="K150" s="154" t="s">
        <v>20</v>
      </c>
      <c r="L150" s="52"/>
      <c r="M150" s="159" t="s">
        <v>20</v>
      </c>
      <c r="N150" s="160" t="s">
        <v>44</v>
      </c>
      <c r="O150" s="33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AR150" s="15" t="s">
        <v>110</v>
      </c>
      <c r="AT150" s="15" t="s">
        <v>106</v>
      </c>
      <c r="AU150" s="15" t="s">
        <v>73</v>
      </c>
      <c r="AY150" s="15" t="s">
        <v>111</v>
      </c>
      <c r="BE150" s="163">
        <f>IF(N150="základní",J150,0)</f>
        <v>0</v>
      </c>
      <c r="BF150" s="163">
        <f>IF(N150="snížená",J150,0)</f>
        <v>0</v>
      </c>
      <c r="BG150" s="163">
        <f>IF(N150="zákl. přenesená",J150,0)</f>
        <v>0</v>
      </c>
      <c r="BH150" s="163">
        <f>IF(N150="sníž. přenesená",J150,0)</f>
        <v>0</v>
      </c>
      <c r="BI150" s="163">
        <f>IF(N150="nulová",J150,0)</f>
        <v>0</v>
      </c>
      <c r="BJ150" s="15" t="s">
        <v>22</v>
      </c>
      <c r="BK150" s="163">
        <f>ROUND(I150*H150,2)</f>
        <v>0</v>
      </c>
      <c r="BL150" s="15" t="s">
        <v>110</v>
      </c>
      <c r="BM150" s="15" t="s">
        <v>154</v>
      </c>
    </row>
    <row r="151" spans="2:51" s="9" customFormat="1" ht="13.5">
      <c r="B151" s="164"/>
      <c r="C151" s="165"/>
      <c r="D151" s="166" t="s">
        <v>112</v>
      </c>
      <c r="E151" s="167" t="s">
        <v>20</v>
      </c>
      <c r="F151" s="168" t="s">
        <v>113</v>
      </c>
      <c r="G151" s="165"/>
      <c r="H151" s="169" t="s">
        <v>20</v>
      </c>
      <c r="I151" s="170"/>
      <c r="J151" s="165"/>
      <c r="K151" s="165"/>
      <c r="L151" s="171"/>
      <c r="M151" s="172"/>
      <c r="N151" s="173"/>
      <c r="O151" s="173"/>
      <c r="P151" s="173"/>
      <c r="Q151" s="173"/>
      <c r="R151" s="173"/>
      <c r="S151" s="173"/>
      <c r="T151" s="174"/>
      <c r="AT151" s="175" t="s">
        <v>112</v>
      </c>
      <c r="AU151" s="175" t="s">
        <v>73</v>
      </c>
      <c r="AV151" s="9" t="s">
        <v>22</v>
      </c>
      <c r="AW151" s="9" t="s">
        <v>37</v>
      </c>
      <c r="AX151" s="9" t="s">
        <v>73</v>
      </c>
      <c r="AY151" s="175" t="s">
        <v>111</v>
      </c>
    </row>
    <row r="152" spans="2:51" s="9" customFormat="1" ht="13.5">
      <c r="B152" s="164"/>
      <c r="C152" s="165"/>
      <c r="D152" s="166" t="s">
        <v>112</v>
      </c>
      <c r="E152" s="167" t="s">
        <v>20</v>
      </c>
      <c r="F152" s="168" t="s">
        <v>114</v>
      </c>
      <c r="G152" s="165"/>
      <c r="H152" s="169" t="s">
        <v>20</v>
      </c>
      <c r="I152" s="170"/>
      <c r="J152" s="165"/>
      <c r="K152" s="165"/>
      <c r="L152" s="171"/>
      <c r="M152" s="172"/>
      <c r="N152" s="173"/>
      <c r="O152" s="173"/>
      <c r="P152" s="173"/>
      <c r="Q152" s="173"/>
      <c r="R152" s="173"/>
      <c r="S152" s="173"/>
      <c r="T152" s="174"/>
      <c r="AT152" s="175" t="s">
        <v>112</v>
      </c>
      <c r="AU152" s="175" t="s">
        <v>73</v>
      </c>
      <c r="AV152" s="9" t="s">
        <v>22</v>
      </c>
      <c r="AW152" s="9" t="s">
        <v>37</v>
      </c>
      <c r="AX152" s="9" t="s">
        <v>73</v>
      </c>
      <c r="AY152" s="175" t="s">
        <v>111</v>
      </c>
    </row>
    <row r="153" spans="2:51" s="10" customFormat="1" ht="13.5">
      <c r="B153" s="176"/>
      <c r="C153" s="177"/>
      <c r="D153" s="178" t="s">
        <v>112</v>
      </c>
      <c r="E153" s="179" t="s">
        <v>20</v>
      </c>
      <c r="F153" s="180" t="s">
        <v>131</v>
      </c>
      <c r="G153" s="177"/>
      <c r="H153" s="181">
        <v>8</v>
      </c>
      <c r="I153" s="182"/>
      <c r="J153" s="177"/>
      <c r="K153" s="177"/>
      <c r="L153" s="183"/>
      <c r="M153" s="184"/>
      <c r="N153" s="185"/>
      <c r="O153" s="185"/>
      <c r="P153" s="185"/>
      <c r="Q153" s="185"/>
      <c r="R153" s="185"/>
      <c r="S153" s="185"/>
      <c r="T153" s="186"/>
      <c r="AT153" s="187" t="s">
        <v>112</v>
      </c>
      <c r="AU153" s="187" t="s">
        <v>73</v>
      </c>
      <c r="AV153" s="10" t="s">
        <v>81</v>
      </c>
      <c r="AW153" s="10" t="s">
        <v>37</v>
      </c>
      <c r="AX153" s="10" t="s">
        <v>22</v>
      </c>
      <c r="AY153" s="187" t="s">
        <v>111</v>
      </c>
    </row>
    <row r="154" spans="2:65" s="1" customFormat="1" ht="22.5" customHeight="1">
      <c r="B154" s="32"/>
      <c r="C154" s="152" t="s">
        <v>165</v>
      </c>
      <c r="D154" s="152" t="s">
        <v>106</v>
      </c>
      <c r="E154" s="153" t="s">
        <v>166</v>
      </c>
      <c r="F154" s="154" t="s">
        <v>167</v>
      </c>
      <c r="G154" s="155" t="s">
        <v>109</v>
      </c>
      <c r="H154" s="156">
        <v>1</v>
      </c>
      <c r="I154" s="157"/>
      <c r="J154" s="158">
        <f>ROUND(I154*H154,2)</f>
        <v>0</v>
      </c>
      <c r="K154" s="154" t="s">
        <v>20</v>
      </c>
      <c r="L154" s="52"/>
      <c r="M154" s="159" t="s">
        <v>20</v>
      </c>
      <c r="N154" s="160" t="s">
        <v>44</v>
      </c>
      <c r="O154" s="33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AR154" s="15" t="s">
        <v>110</v>
      </c>
      <c r="AT154" s="15" t="s">
        <v>106</v>
      </c>
      <c r="AU154" s="15" t="s">
        <v>73</v>
      </c>
      <c r="AY154" s="15" t="s">
        <v>111</v>
      </c>
      <c r="BE154" s="163">
        <f>IF(N154="základní",J154,0)</f>
        <v>0</v>
      </c>
      <c r="BF154" s="163">
        <f>IF(N154="snížená",J154,0)</f>
        <v>0</v>
      </c>
      <c r="BG154" s="163">
        <f>IF(N154="zákl. přenesená",J154,0)</f>
        <v>0</v>
      </c>
      <c r="BH154" s="163">
        <f>IF(N154="sníž. přenesená",J154,0)</f>
        <v>0</v>
      </c>
      <c r="BI154" s="163">
        <f>IF(N154="nulová",J154,0)</f>
        <v>0</v>
      </c>
      <c r="BJ154" s="15" t="s">
        <v>22</v>
      </c>
      <c r="BK154" s="163">
        <f>ROUND(I154*H154,2)</f>
        <v>0</v>
      </c>
      <c r="BL154" s="15" t="s">
        <v>110</v>
      </c>
      <c r="BM154" s="15" t="s">
        <v>165</v>
      </c>
    </row>
    <row r="155" spans="2:51" s="9" customFormat="1" ht="13.5">
      <c r="B155" s="164"/>
      <c r="C155" s="165"/>
      <c r="D155" s="166" t="s">
        <v>112</v>
      </c>
      <c r="E155" s="167" t="s">
        <v>20</v>
      </c>
      <c r="F155" s="168" t="s">
        <v>113</v>
      </c>
      <c r="G155" s="165"/>
      <c r="H155" s="169" t="s">
        <v>20</v>
      </c>
      <c r="I155" s="170"/>
      <c r="J155" s="165"/>
      <c r="K155" s="165"/>
      <c r="L155" s="171"/>
      <c r="M155" s="172"/>
      <c r="N155" s="173"/>
      <c r="O155" s="173"/>
      <c r="P155" s="173"/>
      <c r="Q155" s="173"/>
      <c r="R155" s="173"/>
      <c r="S155" s="173"/>
      <c r="T155" s="174"/>
      <c r="AT155" s="175" t="s">
        <v>112</v>
      </c>
      <c r="AU155" s="175" t="s">
        <v>73</v>
      </c>
      <c r="AV155" s="9" t="s">
        <v>22</v>
      </c>
      <c r="AW155" s="9" t="s">
        <v>37</v>
      </c>
      <c r="AX155" s="9" t="s">
        <v>73</v>
      </c>
      <c r="AY155" s="175" t="s">
        <v>111</v>
      </c>
    </row>
    <row r="156" spans="2:51" s="9" customFormat="1" ht="13.5">
      <c r="B156" s="164"/>
      <c r="C156" s="165"/>
      <c r="D156" s="166" t="s">
        <v>112</v>
      </c>
      <c r="E156" s="167" t="s">
        <v>20</v>
      </c>
      <c r="F156" s="168" t="s">
        <v>114</v>
      </c>
      <c r="G156" s="165"/>
      <c r="H156" s="169" t="s">
        <v>20</v>
      </c>
      <c r="I156" s="170"/>
      <c r="J156" s="165"/>
      <c r="K156" s="165"/>
      <c r="L156" s="171"/>
      <c r="M156" s="172"/>
      <c r="N156" s="173"/>
      <c r="O156" s="173"/>
      <c r="P156" s="173"/>
      <c r="Q156" s="173"/>
      <c r="R156" s="173"/>
      <c r="S156" s="173"/>
      <c r="T156" s="174"/>
      <c r="AT156" s="175" t="s">
        <v>112</v>
      </c>
      <c r="AU156" s="175" t="s">
        <v>73</v>
      </c>
      <c r="AV156" s="9" t="s">
        <v>22</v>
      </c>
      <c r="AW156" s="9" t="s">
        <v>37</v>
      </c>
      <c r="AX156" s="9" t="s">
        <v>73</v>
      </c>
      <c r="AY156" s="175" t="s">
        <v>111</v>
      </c>
    </row>
    <row r="157" spans="2:51" s="10" customFormat="1" ht="13.5">
      <c r="B157" s="176"/>
      <c r="C157" s="177"/>
      <c r="D157" s="178" t="s">
        <v>112</v>
      </c>
      <c r="E157" s="179" t="s">
        <v>20</v>
      </c>
      <c r="F157" s="180" t="s">
        <v>22</v>
      </c>
      <c r="G157" s="177"/>
      <c r="H157" s="181">
        <v>1</v>
      </c>
      <c r="I157" s="182"/>
      <c r="J157" s="177"/>
      <c r="K157" s="177"/>
      <c r="L157" s="183"/>
      <c r="M157" s="184"/>
      <c r="N157" s="185"/>
      <c r="O157" s="185"/>
      <c r="P157" s="185"/>
      <c r="Q157" s="185"/>
      <c r="R157" s="185"/>
      <c r="S157" s="185"/>
      <c r="T157" s="186"/>
      <c r="AT157" s="187" t="s">
        <v>112</v>
      </c>
      <c r="AU157" s="187" t="s">
        <v>73</v>
      </c>
      <c r="AV157" s="10" t="s">
        <v>81</v>
      </c>
      <c r="AW157" s="10" t="s">
        <v>37</v>
      </c>
      <c r="AX157" s="10" t="s">
        <v>22</v>
      </c>
      <c r="AY157" s="187" t="s">
        <v>111</v>
      </c>
    </row>
    <row r="158" spans="2:65" s="1" customFormat="1" ht="22.5" customHeight="1">
      <c r="B158" s="32"/>
      <c r="C158" s="152" t="s">
        <v>7</v>
      </c>
      <c r="D158" s="152" t="s">
        <v>106</v>
      </c>
      <c r="E158" s="153" t="s">
        <v>168</v>
      </c>
      <c r="F158" s="154" t="s">
        <v>169</v>
      </c>
      <c r="G158" s="155" t="s">
        <v>109</v>
      </c>
      <c r="H158" s="156">
        <v>2</v>
      </c>
      <c r="I158" s="157"/>
      <c r="J158" s="158">
        <f>ROUND(I158*H158,2)</f>
        <v>0</v>
      </c>
      <c r="K158" s="154" t="s">
        <v>20</v>
      </c>
      <c r="L158" s="52"/>
      <c r="M158" s="159" t="s">
        <v>20</v>
      </c>
      <c r="N158" s="160" t="s">
        <v>44</v>
      </c>
      <c r="O158" s="33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5" t="s">
        <v>110</v>
      </c>
      <c r="AT158" s="15" t="s">
        <v>106</v>
      </c>
      <c r="AU158" s="15" t="s">
        <v>73</v>
      </c>
      <c r="AY158" s="15" t="s">
        <v>111</v>
      </c>
      <c r="BE158" s="163">
        <f>IF(N158="základní",J158,0)</f>
        <v>0</v>
      </c>
      <c r="BF158" s="163">
        <f>IF(N158="snížená",J158,0)</f>
        <v>0</v>
      </c>
      <c r="BG158" s="163">
        <f>IF(N158="zákl. přenesená",J158,0)</f>
        <v>0</v>
      </c>
      <c r="BH158" s="163">
        <f>IF(N158="sníž. přenesená",J158,0)</f>
        <v>0</v>
      </c>
      <c r="BI158" s="163">
        <f>IF(N158="nulová",J158,0)</f>
        <v>0</v>
      </c>
      <c r="BJ158" s="15" t="s">
        <v>22</v>
      </c>
      <c r="BK158" s="163">
        <f>ROUND(I158*H158,2)</f>
        <v>0</v>
      </c>
      <c r="BL158" s="15" t="s">
        <v>110</v>
      </c>
      <c r="BM158" s="15" t="s">
        <v>7</v>
      </c>
    </row>
    <row r="159" spans="2:51" s="9" customFormat="1" ht="13.5">
      <c r="B159" s="164"/>
      <c r="C159" s="165"/>
      <c r="D159" s="166" t="s">
        <v>112</v>
      </c>
      <c r="E159" s="167" t="s">
        <v>20</v>
      </c>
      <c r="F159" s="168" t="s">
        <v>113</v>
      </c>
      <c r="G159" s="165"/>
      <c r="H159" s="169" t="s">
        <v>20</v>
      </c>
      <c r="I159" s="170"/>
      <c r="J159" s="165"/>
      <c r="K159" s="165"/>
      <c r="L159" s="171"/>
      <c r="M159" s="172"/>
      <c r="N159" s="173"/>
      <c r="O159" s="173"/>
      <c r="P159" s="173"/>
      <c r="Q159" s="173"/>
      <c r="R159" s="173"/>
      <c r="S159" s="173"/>
      <c r="T159" s="174"/>
      <c r="AT159" s="175" t="s">
        <v>112</v>
      </c>
      <c r="AU159" s="175" t="s">
        <v>73</v>
      </c>
      <c r="AV159" s="9" t="s">
        <v>22</v>
      </c>
      <c r="AW159" s="9" t="s">
        <v>37</v>
      </c>
      <c r="AX159" s="9" t="s">
        <v>73</v>
      </c>
      <c r="AY159" s="175" t="s">
        <v>111</v>
      </c>
    </row>
    <row r="160" spans="2:51" s="9" customFormat="1" ht="13.5">
      <c r="B160" s="164"/>
      <c r="C160" s="165"/>
      <c r="D160" s="166" t="s">
        <v>112</v>
      </c>
      <c r="E160" s="167" t="s">
        <v>20</v>
      </c>
      <c r="F160" s="168" t="s">
        <v>114</v>
      </c>
      <c r="G160" s="165"/>
      <c r="H160" s="169" t="s">
        <v>20</v>
      </c>
      <c r="I160" s="170"/>
      <c r="J160" s="165"/>
      <c r="K160" s="165"/>
      <c r="L160" s="171"/>
      <c r="M160" s="172"/>
      <c r="N160" s="173"/>
      <c r="O160" s="173"/>
      <c r="P160" s="173"/>
      <c r="Q160" s="173"/>
      <c r="R160" s="173"/>
      <c r="S160" s="173"/>
      <c r="T160" s="174"/>
      <c r="AT160" s="175" t="s">
        <v>112</v>
      </c>
      <c r="AU160" s="175" t="s">
        <v>73</v>
      </c>
      <c r="AV160" s="9" t="s">
        <v>22</v>
      </c>
      <c r="AW160" s="9" t="s">
        <v>37</v>
      </c>
      <c r="AX160" s="9" t="s">
        <v>73</v>
      </c>
      <c r="AY160" s="175" t="s">
        <v>111</v>
      </c>
    </row>
    <row r="161" spans="2:51" s="10" customFormat="1" ht="13.5">
      <c r="B161" s="176"/>
      <c r="C161" s="177"/>
      <c r="D161" s="178" t="s">
        <v>112</v>
      </c>
      <c r="E161" s="179" t="s">
        <v>20</v>
      </c>
      <c r="F161" s="180" t="s">
        <v>81</v>
      </c>
      <c r="G161" s="177"/>
      <c r="H161" s="181">
        <v>2</v>
      </c>
      <c r="I161" s="182"/>
      <c r="J161" s="177"/>
      <c r="K161" s="177"/>
      <c r="L161" s="183"/>
      <c r="M161" s="184"/>
      <c r="N161" s="185"/>
      <c r="O161" s="185"/>
      <c r="P161" s="185"/>
      <c r="Q161" s="185"/>
      <c r="R161" s="185"/>
      <c r="S161" s="185"/>
      <c r="T161" s="186"/>
      <c r="AT161" s="187" t="s">
        <v>112</v>
      </c>
      <c r="AU161" s="187" t="s">
        <v>73</v>
      </c>
      <c r="AV161" s="10" t="s">
        <v>81</v>
      </c>
      <c r="AW161" s="10" t="s">
        <v>37</v>
      </c>
      <c r="AX161" s="10" t="s">
        <v>22</v>
      </c>
      <c r="AY161" s="187" t="s">
        <v>111</v>
      </c>
    </row>
    <row r="162" spans="2:65" s="1" customFormat="1" ht="22.5" customHeight="1">
      <c r="B162" s="32"/>
      <c r="C162" s="152" t="s">
        <v>170</v>
      </c>
      <c r="D162" s="152" t="s">
        <v>106</v>
      </c>
      <c r="E162" s="153" t="s">
        <v>171</v>
      </c>
      <c r="F162" s="154" t="s">
        <v>172</v>
      </c>
      <c r="G162" s="155" t="s">
        <v>109</v>
      </c>
      <c r="H162" s="156">
        <v>7</v>
      </c>
      <c r="I162" s="157"/>
      <c r="J162" s="158">
        <f>ROUND(I162*H162,2)</f>
        <v>0</v>
      </c>
      <c r="K162" s="154" t="s">
        <v>20</v>
      </c>
      <c r="L162" s="52"/>
      <c r="M162" s="159" t="s">
        <v>20</v>
      </c>
      <c r="N162" s="160" t="s">
        <v>44</v>
      </c>
      <c r="O162" s="33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AR162" s="15" t="s">
        <v>110</v>
      </c>
      <c r="AT162" s="15" t="s">
        <v>106</v>
      </c>
      <c r="AU162" s="15" t="s">
        <v>73</v>
      </c>
      <c r="AY162" s="15" t="s">
        <v>111</v>
      </c>
      <c r="BE162" s="163">
        <f>IF(N162="základní",J162,0)</f>
        <v>0</v>
      </c>
      <c r="BF162" s="163">
        <f>IF(N162="snížená",J162,0)</f>
        <v>0</v>
      </c>
      <c r="BG162" s="163">
        <f>IF(N162="zákl. přenesená",J162,0)</f>
        <v>0</v>
      </c>
      <c r="BH162" s="163">
        <f>IF(N162="sníž. přenesená",J162,0)</f>
        <v>0</v>
      </c>
      <c r="BI162" s="163">
        <f>IF(N162="nulová",J162,0)</f>
        <v>0</v>
      </c>
      <c r="BJ162" s="15" t="s">
        <v>22</v>
      </c>
      <c r="BK162" s="163">
        <f>ROUND(I162*H162,2)</f>
        <v>0</v>
      </c>
      <c r="BL162" s="15" t="s">
        <v>110</v>
      </c>
      <c r="BM162" s="15" t="s">
        <v>170</v>
      </c>
    </row>
    <row r="163" spans="2:51" s="9" customFormat="1" ht="13.5">
      <c r="B163" s="164"/>
      <c r="C163" s="165"/>
      <c r="D163" s="166" t="s">
        <v>112</v>
      </c>
      <c r="E163" s="167" t="s">
        <v>20</v>
      </c>
      <c r="F163" s="168" t="s">
        <v>113</v>
      </c>
      <c r="G163" s="165"/>
      <c r="H163" s="169" t="s">
        <v>20</v>
      </c>
      <c r="I163" s="170"/>
      <c r="J163" s="165"/>
      <c r="K163" s="165"/>
      <c r="L163" s="171"/>
      <c r="M163" s="172"/>
      <c r="N163" s="173"/>
      <c r="O163" s="173"/>
      <c r="P163" s="173"/>
      <c r="Q163" s="173"/>
      <c r="R163" s="173"/>
      <c r="S163" s="173"/>
      <c r="T163" s="174"/>
      <c r="AT163" s="175" t="s">
        <v>112</v>
      </c>
      <c r="AU163" s="175" t="s">
        <v>73</v>
      </c>
      <c r="AV163" s="9" t="s">
        <v>22</v>
      </c>
      <c r="AW163" s="9" t="s">
        <v>37</v>
      </c>
      <c r="AX163" s="9" t="s">
        <v>73</v>
      </c>
      <c r="AY163" s="175" t="s">
        <v>111</v>
      </c>
    </row>
    <row r="164" spans="2:51" s="9" customFormat="1" ht="13.5">
      <c r="B164" s="164"/>
      <c r="C164" s="165"/>
      <c r="D164" s="166" t="s">
        <v>112</v>
      </c>
      <c r="E164" s="167" t="s">
        <v>20</v>
      </c>
      <c r="F164" s="168" t="s">
        <v>114</v>
      </c>
      <c r="G164" s="165"/>
      <c r="H164" s="169" t="s">
        <v>20</v>
      </c>
      <c r="I164" s="170"/>
      <c r="J164" s="165"/>
      <c r="K164" s="165"/>
      <c r="L164" s="171"/>
      <c r="M164" s="172"/>
      <c r="N164" s="173"/>
      <c r="O164" s="173"/>
      <c r="P164" s="173"/>
      <c r="Q164" s="173"/>
      <c r="R164" s="173"/>
      <c r="S164" s="173"/>
      <c r="T164" s="174"/>
      <c r="AT164" s="175" t="s">
        <v>112</v>
      </c>
      <c r="AU164" s="175" t="s">
        <v>73</v>
      </c>
      <c r="AV164" s="9" t="s">
        <v>22</v>
      </c>
      <c r="AW164" s="9" t="s">
        <v>37</v>
      </c>
      <c r="AX164" s="9" t="s">
        <v>73</v>
      </c>
      <c r="AY164" s="175" t="s">
        <v>111</v>
      </c>
    </row>
    <row r="165" spans="2:51" s="10" customFormat="1" ht="13.5">
      <c r="B165" s="176"/>
      <c r="C165" s="177"/>
      <c r="D165" s="178" t="s">
        <v>112</v>
      </c>
      <c r="E165" s="179" t="s">
        <v>20</v>
      </c>
      <c r="F165" s="180" t="s">
        <v>122</v>
      </c>
      <c r="G165" s="177"/>
      <c r="H165" s="181">
        <v>7</v>
      </c>
      <c r="I165" s="182"/>
      <c r="J165" s="177"/>
      <c r="K165" s="177"/>
      <c r="L165" s="183"/>
      <c r="M165" s="184"/>
      <c r="N165" s="185"/>
      <c r="O165" s="185"/>
      <c r="P165" s="185"/>
      <c r="Q165" s="185"/>
      <c r="R165" s="185"/>
      <c r="S165" s="185"/>
      <c r="T165" s="186"/>
      <c r="AT165" s="187" t="s">
        <v>112</v>
      </c>
      <c r="AU165" s="187" t="s">
        <v>73</v>
      </c>
      <c r="AV165" s="10" t="s">
        <v>81</v>
      </c>
      <c r="AW165" s="10" t="s">
        <v>37</v>
      </c>
      <c r="AX165" s="10" t="s">
        <v>22</v>
      </c>
      <c r="AY165" s="187" t="s">
        <v>111</v>
      </c>
    </row>
    <row r="166" spans="2:65" s="1" customFormat="1" ht="22.5" customHeight="1">
      <c r="B166" s="32"/>
      <c r="C166" s="152" t="s">
        <v>173</v>
      </c>
      <c r="D166" s="152" t="s">
        <v>106</v>
      </c>
      <c r="E166" s="153" t="s">
        <v>174</v>
      </c>
      <c r="F166" s="154" t="s">
        <v>175</v>
      </c>
      <c r="G166" s="155" t="s">
        <v>109</v>
      </c>
      <c r="H166" s="156">
        <v>13</v>
      </c>
      <c r="I166" s="157"/>
      <c r="J166" s="158">
        <f>ROUND(I166*H166,2)</f>
        <v>0</v>
      </c>
      <c r="K166" s="154" t="s">
        <v>20</v>
      </c>
      <c r="L166" s="52"/>
      <c r="M166" s="159" t="s">
        <v>20</v>
      </c>
      <c r="N166" s="160" t="s">
        <v>44</v>
      </c>
      <c r="O166" s="33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AR166" s="15" t="s">
        <v>110</v>
      </c>
      <c r="AT166" s="15" t="s">
        <v>106</v>
      </c>
      <c r="AU166" s="15" t="s">
        <v>73</v>
      </c>
      <c r="AY166" s="15" t="s">
        <v>111</v>
      </c>
      <c r="BE166" s="163">
        <f>IF(N166="základní",J166,0)</f>
        <v>0</v>
      </c>
      <c r="BF166" s="163">
        <f>IF(N166="snížená",J166,0)</f>
        <v>0</v>
      </c>
      <c r="BG166" s="163">
        <f>IF(N166="zákl. přenesená",J166,0)</f>
        <v>0</v>
      </c>
      <c r="BH166" s="163">
        <f>IF(N166="sníž. přenesená",J166,0)</f>
        <v>0</v>
      </c>
      <c r="BI166" s="163">
        <f>IF(N166="nulová",J166,0)</f>
        <v>0</v>
      </c>
      <c r="BJ166" s="15" t="s">
        <v>22</v>
      </c>
      <c r="BK166" s="163">
        <f>ROUND(I166*H166,2)</f>
        <v>0</v>
      </c>
      <c r="BL166" s="15" t="s">
        <v>110</v>
      </c>
      <c r="BM166" s="15" t="s">
        <v>173</v>
      </c>
    </row>
    <row r="167" spans="2:51" s="9" customFormat="1" ht="13.5">
      <c r="B167" s="164"/>
      <c r="C167" s="165"/>
      <c r="D167" s="166" t="s">
        <v>112</v>
      </c>
      <c r="E167" s="167" t="s">
        <v>20</v>
      </c>
      <c r="F167" s="168" t="s">
        <v>113</v>
      </c>
      <c r="G167" s="165"/>
      <c r="H167" s="169" t="s">
        <v>20</v>
      </c>
      <c r="I167" s="170"/>
      <c r="J167" s="165"/>
      <c r="K167" s="165"/>
      <c r="L167" s="171"/>
      <c r="M167" s="172"/>
      <c r="N167" s="173"/>
      <c r="O167" s="173"/>
      <c r="P167" s="173"/>
      <c r="Q167" s="173"/>
      <c r="R167" s="173"/>
      <c r="S167" s="173"/>
      <c r="T167" s="174"/>
      <c r="AT167" s="175" t="s">
        <v>112</v>
      </c>
      <c r="AU167" s="175" t="s">
        <v>73</v>
      </c>
      <c r="AV167" s="9" t="s">
        <v>22</v>
      </c>
      <c r="AW167" s="9" t="s">
        <v>37</v>
      </c>
      <c r="AX167" s="9" t="s">
        <v>73</v>
      </c>
      <c r="AY167" s="175" t="s">
        <v>111</v>
      </c>
    </row>
    <row r="168" spans="2:51" s="9" customFormat="1" ht="13.5">
      <c r="B168" s="164"/>
      <c r="C168" s="165"/>
      <c r="D168" s="166" t="s">
        <v>112</v>
      </c>
      <c r="E168" s="167" t="s">
        <v>20</v>
      </c>
      <c r="F168" s="168" t="s">
        <v>114</v>
      </c>
      <c r="G168" s="165"/>
      <c r="H168" s="169" t="s">
        <v>20</v>
      </c>
      <c r="I168" s="170"/>
      <c r="J168" s="165"/>
      <c r="K168" s="165"/>
      <c r="L168" s="171"/>
      <c r="M168" s="172"/>
      <c r="N168" s="173"/>
      <c r="O168" s="173"/>
      <c r="P168" s="173"/>
      <c r="Q168" s="173"/>
      <c r="R168" s="173"/>
      <c r="S168" s="173"/>
      <c r="T168" s="174"/>
      <c r="AT168" s="175" t="s">
        <v>112</v>
      </c>
      <c r="AU168" s="175" t="s">
        <v>73</v>
      </c>
      <c r="AV168" s="9" t="s">
        <v>22</v>
      </c>
      <c r="AW168" s="9" t="s">
        <v>37</v>
      </c>
      <c r="AX168" s="9" t="s">
        <v>73</v>
      </c>
      <c r="AY168" s="175" t="s">
        <v>111</v>
      </c>
    </row>
    <row r="169" spans="2:51" s="10" customFormat="1" ht="13.5">
      <c r="B169" s="176"/>
      <c r="C169" s="177"/>
      <c r="D169" s="178" t="s">
        <v>112</v>
      </c>
      <c r="E169" s="179" t="s">
        <v>20</v>
      </c>
      <c r="F169" s="180" t="s">
        <v>145</v>
      </c>
      <c r="G169" s="177"/>
      <c r="H169" s="181">
        <v>13</v>
      </c>
      <c r="I169" s="182"/>
      <c r="J169" s="177"/>
      <c r="K169" s="177"/>
      <c r="L169" s="183"/>
      <c r="M169" s="184"/>
      <c r="N169" s="185"/>
      <c r="O169" s="185"/>
      <c r="P169" s="185"/>
      <c r="Q169" s="185"/>
      <c r="R169" s="185"/>
      <c r="S169" s="185"/>
      <c r="T169" s="186"/>
      <c r="AT169" s="187" t="s">
        <v>112</v>
      </c>
      <c r="AU169" s="187" t="s">
        <v>73</v>
      </c>
      <c r="AV169" s="10" t="s">
        <v>81</v>
      </c>
      <c r="AW169" s="10" t="s">
        <v>37</v>
      </c>
      <c r="AX169" s="10" t="s">
        <v>22</v>
      </c>
      <c r="AY169" s="187" t="s">
        <v>111</v>
      </c>
    </row>
    <row r="170" spans="2:65" s="1" customFormat="1" ht="22.5" customHeight="1">
      <c r="B170" s="32"/>
      <c r="C170" s="152" t="s">
        <v>176</v>
      </c>
      <c r="D170" s="152" t="s">
        <v>106</v>
      </c>
      <c r="E170" s="153" t="s">
        <v>177</v>
      </c>
      <c r="F170" s="154" t="s">
        <v>178</v>
      </c>
      <c r="G170" s="155" t="s">
        <v>109</v>
      </c>
      <c r="H170" s="156">
        <v>1</v>
      </c>
      <c r="I170" s="157"/>
      <c r="J170" s="158">
        <f>ROUND(I170*H170,2)</f>
        <v>0</v>
      </c>
      <c r="K170" s="154" t="s">
        <v>20</v>
      </c>
      <c r="L170" s="52"/>
      <c r="M170" s="159" t="s">
        <v>20</v>
      </c>
      <c r="N170" s="160" t="s">
        <v>44</v>
      </c>
      <c r="O170" s="33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AR170" s="15" t="s">
        <v>110</v>
      </c>
      <c r="AT170" s="15" t="s">
        <v>106</v>
      </c>
      <c r="AU170" s="15" t="s">
        <v>73</v>
      </c>
      <c r="AY170" s="15" t="s">
        <v>111</v>
      </c>
      <c r="BE170" s="163">
        <f>IF(N170="základní",J170,0)</f>
        <v>0</v>
      </c>
      <c r="BF170" s="163">
        <f>IF(N170="snížená",J170,0)</f>
        <v>0</v>
      </c>
      <c r="BG170" s="163">
        <f>IF(N170="zákl. přenesená",J170,0)</f>
        <v>0</v>
      </c>
      <c r="BH170" s="163">
        <f>IF(N170="sníž. přenesená",J170,0)</f>
        <v>0</v>
      </c>
      <c r="BI170" s="163">
        <f>IF(N170="nulová",J170,0)</f>
        <v>0</v>
      </c>
      <c r="BJ170" s="15" t="s">
        <v>22</v>
      </c>
      <c r="BK170" s="163">
        <f>ROUND(I170*H170,2)</f>
        <v>0</v>
      </c>
      <c r="BL170" s="15" t="s">
        <v>110</v>
      </c>
      <c r="BM170" s="15" t="s">
        <v>176</v>
      </c>
    </row>
    <row r="171" spans="2:51" s="9" customFormat="1" ht="13.5">
      <c r="B171" s="164"/>
      <c r="C171" s="165"/>
      <c r="D171" s="166" t="s">
        <v>112</v>
      </c>
      <c r="E171" s="167" t="s">
        <v>20</v>
      </c>
      <c r="F171" s="168" t="s">
        <v>113</v>
      </c>
      <c r="G171" s="165"/>
      <c r="H171" s="169" t="s">
        <v>20</v>
      </c>
      <c r="I171" s="170"/>
      <c r="J171" s="165"/>
      <c r="K171" s="165"/>
      <c r="L171" s="171"/>
      <c r="M171" s="172"/>
      <c r="N171" s="173"/>
      <c r="O171" s="173"/>
      <c r="P171" s="173"/>
      <c r="Q171" s="173"/>
      <c r="R171" s="173"/>
      <c r="S171" s="173"/>
      <c r="T171" s="174"/>
      <c r="AT171" s="175" t="s">
        <v>112</v>
      </c>
      <c r="AU171" s="175" t="s">
        <v>73</v>
      </c>
      <c r="AV171" s="9" t="s">
        <v>22</v>
      </c>
      <c r="AW171" s="9" t="s">
        <v>37</v>
      </c>
      <c r="AX171" s="9" t="s">
        <v>73</v>
      </c>
      <c r="AY171" s="175" t="s">
        <v>111</v>
      </c>
    </row>
    <row r="172" spans="2:51" s="9" customFormat="1" ht="13.5">
      <c r="B172" s="164"/>
      <c r="C172" s="165"/>
      <c r="D172" s="166" t="s">
        <v>112</v>
      </c>
      <c r="E172" s="167" t="s">
        <v>20</v>
      </c>
      <c r="F172" s="168" t="s">
        <v>114</v>
      </c>
      <c r="G172" s="165"/>
      <c r="H172" s="169" t="s">
        <v>20</v>
      </c>
      <c r="I172" s="170"/>
      <c r="J172" s="165"/>
      <c r="K172" s="165"/>
      <c r="L172" s="171"/>
      <c r="M172" s="172"/>
      <c r="N172" s="173"/>
      <c r="O172" s="173"/>
      <c r="P172" s="173"/>
      <c r="Q172" s="173"/>
      <c r="R172" s="173"/>
      <c r="S172" s="173"/>
      <c r="T172" s="174"/>
      <c r="AT172" s="175" t="s">
        <v>112</v>
      </c>
      <c r="AU172" s="175" t="s">
        <v>73</v>
      </c>
      <c r="AV172" s="9" t="s">
        <v>22</v>
      </c>
      <c r="AW172" s="9" t="s">
        <v>37</v>
      </c>
      <c r="AX172" s="9" t="s">
        <v>73</v>
      </c>
      <c r="AY172" s="175" t="s">
        <v>111</v>
      </c>
    </row>
    <row r="173" spans="2:51" s="10" customFormat="1" ht="13.5">
      <c r="B173" s="176"/>
      <c r="C173" s="177"/>
      <c r="D173" s="178" t="s">
        <v>112</v>
      </c>
      <c r="E173" s="179" t="s">
        <v>20</v>
      </c>
      <c r="F173" s="180" t="s">
        <v>22</v>
      </c>
      <c r="G173" s="177"/>
      <c r="H173" s="181">
        <v>1</v>
      </c>
      <c r="I173" s="182"/>
      <c r="J173" s="177"/>
      <c r="K173" s="177"/>
      <c r="L173" s="183"/>
      <c r="M173" s="184"/>
      <c r="N173" s="185"/>
      <c r="O173" s="185"/>
      <c r="P173" s="185"/>
      <c r="Q173" s="185"/>
      <c r="R173" s="185"/>
      <c r="S173" s="185"/>
      <c r="T173" s="186"/>
      <c r="AT173" s="187" t="s">
        <v>112</v>
      </c>
      <c r="AU173" s="187" t="s">
        <v>73</v>
      </c>
      <c r="AV173" s="10" t="s">
        <v>81</v>
      </c>
      <c r="AW173" s="10" t="s">
        <v>37</v>
      </c>
      <c r="AX173" s="10" t="s">
        <v>22</v>
      </c>
      <c r="AY173" s="187" t="s">
        <v>111</v>
      </c>
    </row>
    <row r="174" spans="2:65" s="1" customFormat="1" ht="22.5" customHeight="1">
      <c r="B174" s="32"/>
      <c r="C174" s="152" t="s">
        <v>179</v>
      </c>
      <c r="D174" s="152" t="s">
        <v>106</v>
      </c>
      <c r="E174" s="153" t="s">
        <v>180</v>
      </c>
      <c r="F174" s="154" t="s">
        <v>181</v>
      </c>
      <c r="G174" s="155" t="s">
        <v>109</v>
      </c>
      <c r="H174" s="156">
        <v>23</v>
      </c>
      <c r="I174" s="157"/>
      <c r="J174" s="158">
        <f>ROUND(I174*H174,2)</f>
        <v>0</v>
      </c>
      <c r="K174" s="154" t="s">
        <v>20</v>
      </c>
      <c r="L174" s="52"/>
      <c r="M174" s="159" t="s">
        <v>20</v>
      </c>
      <c r="N174" s="160" t="s">
        <v>44</v>
      </c>
      <c r="O174" s="33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AR174" s="15" t="s">
        <v>110</v>
      </c>
      <c r="AT174" s="15" t="s">
        <v>106</v>
      </c>
      <c r="AU174" s="15" t="s">
        <v>73</v>
      </c>
      <c r="AY174" s="15" t="s">
        <v>111</v>
      </c>
      <c r="BE174" s="163">
        <f>IF(N174="základní",J174,0)</f>
        <v>0</v>
      </c>
      <c r="BF174" s="163">
        <f>IF(N174="snížená",J174,0)</f>
        <v>0</v>
      </c>
      <c r="BG174" s="163">
        <f>IF(N174="zákl. přenesená",J174,0)</f>
        <v>0</v>
      </c>
      <c r="BH174" s="163">
        <f>IF(N174="sníž. přenesená",J174,0)</f>
        <v>0</v>
      </c>
      <c r="BI174" s="163">
        <f>IF(N174="nulová",J174,0)</f>
        <v>0</v>
      </c>
      <c r="BJ174" s="15" t="s">
        <v>22</v>
      </c>
      <c r="BK174" s="163">
        <f>ROUND(I174*H174,2)</f>
        <v>0</v>
      </c>
      <c r="BL174" s="15" t="s">
        <v>110</v>
      </c>
      <c r="BM174" s="15" t="s">
        <v>179</v>
      </c>
    </row>
    <row r="175" spans="2:51" s="9" customFormat="1" ht="13.5">
      <c r="B175" s="164"/>
      <c r="C175" s="165"/>
      <c r="D175" s="166" t="s">
        <v>112</v>
      </c>
      <c r="E175" s="167" t="s">
        <v>20</v>
      </c>
      <c r="F175" s="168" t="s">
        <v>113</v>
      </c>
      <c r="G175" s="165"/>
      <c r="H175" s="169" t="s">
        <v>20</v>
      </c>
      <c r="I175" s="170"/>
      <c r="J175" s="165"/>
      <c r="K175" s="165"/>
      <c r="L175" s="171"/>
      <c r="M175" s="172"/>
      <c r="N175" s="173"/>
      <c r="O175" s="173"/>
      <c r="P175" s="173"/>
      <c r="Q175" s="173"/>
      <c r="R175" s="173"/>
      <c r="S175" s="173"/>
      <c r="T175" s="174"/>
      <c r="AT175" s="175" t="s">
        <v>112</v>
      </c>
      <c r="AU175" s="175" t="s">
        <v>73</v>
      </c>
      <c r="AV175" s="9" t="s">
        <v>22</v>
      </c>
      <c r="AW175" s="9" t="s">
        <v>37</v>
      </c>
      <c r="AX175" s="9" t="s">
        <v>73</v>
      </c>
      <c r="AY175" s="175" t="s">
        <v>111</v>
      </c>
    </row>
    <row r="176" spans="2:51" s="9" customFormat="1" ht="13.5">
      <c r="B176" s="164"/>
      <c r="C176" s="165"/>
      <c r="D176" s="166" t="s">
        <v>112</v>
      </c>
      <c r="E176" s="167" t="s">
        <v>20</v>
      </c>
      <c r="F176" s="168" t="s">
        <v>114</v>
      </c>
      <c r="G176" s="165"/>
      <c r="H176" s="169" t="s">
        <v>20</v>
      </c>
      <c r="I176" s="170"/>
      <c r="J176" s="165"/>
      <c r="K176" s="165"/>
      <c r="L176" s="171"/>
      <c r="M176" s="172"/>
      <c r="N176" s="173"/>
      <c r="O176" s="173"/>
      <c r="P176" s="173"/>
      <c r="Q176" s="173"/>
      <c r="R176" s="173"/>
      <c r="S176" s="173"/>
      <c r="T176" s="174"/>
      <c r="AT176" s="175" t="s">
        <v>112</v>
      </c>
      <c r="AU176" s="175" t="s">
        <v>73</v>
      </c>
      <c r="AV176" s="9" t="s">
        <v>22</v>
      </c>
      <c r="AW176" s="9" t="s">
        <v>37</v>
      </c>
      <c r="AX176" s="9" t="s">
        <v>73</v>
      </c>
      <c r="AY176" s="175" t="s">
        <v>111</v>
      </c>
    </row>
    <row r="177" spans="2:51" s="10" customFormat="1" ht="13.5">
      <c r="B177" s="176"/>
      <c r="C177" s="177"/>
      <c r="D177" s="178" t="s">
        <v>112</v>
      </c>
      <c r="E177" s="179" t="s">
        <v>20</v>
      </c>
      <c r="F177" s="180" t="s">
        <v>173</v>
      </c>
      <c r="G177" s="177"/>
      <c r="H177" s="181">
        <v>23</v>
      </c>
      <c r="I177" s="182"/>
      <c r="J177" s="177"/>
      <c r="K177" s="177"/>
      <c r="L177" s="183"/>
      <c r="M177" s="184"/>
      <c r="N177" s="185"/>
      <c r="O177" s="185"/>
      <c r="P177" s="185"/>
      <c r="Q177" s="185"/>
      <c r="R177" s="185"/>
      <c r="S177" s="185"/>
      <c r="T177" s="186"/>
      <c r="AT177" s="187" t="s">
        <v>112</v>
      </c>
      <c r="AU177" s="187" t="s">
        <v>73</v>
      </c>
      <c r="AV177" s="10" t="s">
        <v>81</v>
      </c>
      <c r="AW177" s="10" t="s">
        <v>37</v>
      </c>
      <c r="AX177" s="10" t="s">
        <v>22</v>
      </c>
      <c r="AY177" s="187" t="s">
        <v>111</v>
      </c>
    </row>
    <row r="178" spans="2:65" s="1" customFormat="1" ht="22.5" customHeight="1">
      <c r="B178" s="32"/>
      <c r="C178" s="152" t="s">
        <v>182</v>
      </c>
      <c r="D178" s="152" t="s">
        <v>106</v>
      </c>
      <c r="E178" s="153" t="s">
        <v>183</v>
      </c>
      <c r="F178" s="154" t="s">
        <v>184</v>
      </c>
      <c r="G178" s="155" t="s">
        <v>109</v>
      </c>
      <c r="H178" s="156">
        <v>8</v>
      </c>
      <c r="I178" s="157"/>
      <c r="J178" s="158">
        <f>ROUND(I178*H178,2)</f>
        <v>0</v>
      </c>
      <c r="K178" s="154" t="s">
        <v>20</v>
      </c>
      <c r="L178" s="52"/>
      <c r="M178" s="159" t="s">
        <v>20</v>
      </c>
      <c r="N178" s="160" t="s">
        <v>44</v>
      </c>
      <c r="O178" s="33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5" t="s">
        <v>110</v>
      </c>
      <c r="AT178" s="15" t="s">
        <v>106</v>
      </c>
      <c r="AU178" s="15" t="s">
        <v>73</v>
      </c>
      <c r="AY178" s="15" t="s">
        <v>111</v>
      </c>
      <c r="BE178" s="163">
        <f>IF(N178="základní",J178,0)</f>
        <v>0</v>
      </c>
      <c r="BF178" s="163">
        <f>IF(N178="snížená",J178,0)</f>
        <v>0</v>
      </c>
      <c r="BG178" s="163">
        <f>IF(N178="zákl. přenesená",J178,0)</f>
        <v>0</v>
      </c>
      <c r="BH178" s="163">
        <f>IF(N178="sníž. přenesená",J178,0)</f>
        <v>0</v>
      </c>
      <c r="BI178" s="163">
        <f>IF(N178="nulová",J178,0)</f>
        <v>0</v>
      </c>
      <c r="BJ178" s="15" t="s">
        <v>22</v>
      </c>
      <c r="BK178" s="163">
        <f>ROUND(I178*H178,2)</f>
        <v>0</v>
      </c>
      <c r="BL178" s="15" t="s">
        <v>110</v>
      </c>
      <c r="BM178" s="15" t="s">
        <v>182</v>
      </c>
    </row>
    <row r="179" spans="2:51" s="9" customFormat="1" ht="13.5">
      <c r="B179" s="164"/>
      <c r="C179" s="165"/>
      <c r="D179" s="166" t="s">
        <v>112</v>
      </c>
      <c r="E179" s="167" t="s">
        <v>20</v>
      </c>
      <c r="F179" s="168" t="s">
        <v>113</v>
      </c>
      <c r="G179" s="165"/>
      <c r="H179" s="169" t="s">
        <v>20</v>
      </c>
      <c r="I179" s="170"/>
      <c r="J179" s="165"/>
      <c r="K179" s="165"/>
      <c r="L179" s="171"/>
      <c r="M179" s="172"/>
      <c r="N179" s="173"/>
      <c r="O179" s="173"/>
      <c r="P179" s="173"/>
      <c r="Q179" s="173"/>
      <c r="R179" s="173"/>
      <c r="S179" s="173"/>
      <c r="T179" s="174"/>
      <c r="AT179" s="175" t="s">
        <v>112</v>
      </c>
      <c r="AU179" s="175" t="s">
        <v>73</v>
      </c>
      <c r="AV179" s="9" t="s">
        <v>22</v>
      </c>
      <c r="AW179" s="9" t="s">
        <v>37</v>
      </c>
      <c r="AX179" s="9" t="s">
        <v>73</v>
      </c>
      <c r="AY179" s="175" t="s">
        <v>111</v>
      </c>
    </row>
    <row r="180" spans="2:51" s="9" customFormat="1" ht="13.5">
      <c r="B180" s="164"/>
      <c r="C180" s="165"/>
      <c r="D180" s="166" t="s">
        <v>112</v>
      </c>
      <c r="E180" s="167" t="s">
        <v>20</v>
      </c>
      <c r="F180" s="168" t="s">
        <v>114</v>
      </c>
      <c r="G180" s="165"/>
      <c r="H180" s="169" t="s">
        <v>20</v>
      </c>
      <c r="I180" s="170"/>
      <c r="J180" s="165"/>
      <c r="K180" s="165"/>
      <c r="L180" s="171"/>
      <c r="M180" s="172"/>
      <c r="N180" s="173"/>
      <c r="O180" s="173"/>
      <c r="P180" s="173"/>
      <c r="Q180" s="173"/>
      <c r="R180" s="173"/>
      <c r="S180" s="173"/>
      <c r="T180" s="174"/>
      <c r="AT180" s="175" t="s">
        <v>112</v>
      </c>
      <c r="AU180" s="175" t="s">
        <v>73</v>
      </c>
      <c r="AV180" s="9" t="s">
        <v>22</v>
      </c>
      <c r="AW180" s="9" t="s">
        <v>37</v>
      </c>
      <c r="AX180" s="9" t="s">
        <v>73</v>
      </c>
      <c r="AY180" s="175" t="s">
        <v>111</v>
      </c>
    </row>
    <row r="181" spans="2:51" s="10" customFormat="1" ht="13.5">
      <c r="B181" s="176"/>
      <c r="C181" s="177"/>
      <c r="D181" s="178" t="s">
        <v>112</v>
      </c>
      <c r="E181" s="179" t="s">
        <v>20</v>
      </c>
      <c r="F181" s="180" t="s">
        <v>131</v>
      </c>
      <c r="G181" s="177"/>
      <c r="H181" s="181">
        <v>8</v>
      </c>
      <c r="I181" s="182"/>
      <c r="J181" s="177"/>
      <c r="K181" s="177"/>
      <c r="L181" s="183"/>
      <c r="M181" s="184"/>
      <c r="N181" s="185"/>
      <c r="O181" s="185"/>
      <c r="P181" s="185"/>
      <c r="Q181" s="185"/>
      <c r="R181" s="185"/>
      <c r="S181" s="185"/>
      <c r="T181" s="186"/>
      <c r="AT181" s="187" t="s">
        <v>112</v>
      </c>
      <c r="AU181" s="187" t="s">
        <v>73</v>
      </c>
      <c r="AV181" s="10" t="s">
        <v>81</v>
      </c>
      <c r="AW181" s="10" t="s">
        <v>37</v>
      </c>
      <c r="AX181" s="10" t="s">
        <v>22</v>
      </c>
      <c r="AY181" s="187" t="s">
        <v>111</v>
      </c>
    </row>
    <row r="182" spans="2:65" s="1" customFormat="1" ht="22.5" customHeight="1">
      <c r="B182" s="32"/>
      <c r="C182" s="152" t="s">
        <v>185</v>
      </c>
      <c r="D182" s="152" t="s">
        <v>106</v>
      </c>
      <c r="E182" s="153" t="s">
        <v>186</v>
      </c>
      <c r="F182" s="154" t="s">
        <v>187</v>
      </c>
      <c r="G182" s="155" t="s">
        <v>109</v>
      </c>
      <c r="H182" s="156">
        <v>11</v>
      </c>
      <c r="I182" s="157"/>
      <c r="J182" s="158">
        <f>ROUND(I182*H182,2)</f>
        <v>0</v>
      </c>
      <c r="K182" s="154" t="s">
        <v>20</v>
      </c>
      <c r="L182" s="52"/>
      <c r="M182" s="159" t="s">
        <v>20</v>
      </c>
      <c r="N182" s="160" t="s">
        <v>44</v>
      </c>
      <c r="O182" s="33"/>
      <c r="P182" s="161">
        <f>O182*H182</f>
        <v>0</v>
      </c>
      <c r="Q182" s="161">
        <v>0</v>
      </c>
      <c r="R182" s="161">
        <f>Q182*H182</f>
        <v>0</v>
      </c>
      <c r="S182" s="161">
        <v>0</v>
      </c>
      <c r="T182" s="162">
        <f>S182*H182</f>
        <v>0</v>
      </c>
      <c r="AR182" s="15" t="s">
        <v>110</v>
      </c>
      <c r="AT182" s="15" t="s">
        <v>106</v>
      </c>
      <c r="AU182" s="15" t="s">
        <v>73</v>
      </c>
      <c r="AY182" s="15" t="s">
        <v>111</v>
      </c>
      <c r="BE182" s="163">
        <f>IF(N182="základní",J182,0)</f>
        <v>0</v>
      </c>
      <c r="BF182" s="163">
        <f>IF(N182="snížená",J182,0)</f>
        <v>0</v>
      </c>
      <c r="BG182" s="163">
        <f>IF(N182="zákl. přenesená",J182,0)</f>
        <v>0</v>
      </c>
      <c r="BH182" s="163">
        <f>IF(N182="sníž. přenesená",J182,0)</f>
        <v>0</v>
      </c>
      <c r="BI182" s="163">
        <f>IF(N182="nulová",J182,0)</f>
        <v>0</v>
      </c>
      <c r="BJ182" s="15" t="s">
        <v>22</v>
      </c>
      <c r="BK182" s="163">
        <f>ROUND(I182*H182,2)</f>
        <v>0</v>
      </c>
      <c r="BL182" s="15" t="s">
        <v>110</v>
      </c>
      <c r="BM182" s="15" t="s">
        <v>185</v>
      </c>
    </row>
    <row r="183" spans="2:51" s="9" customFormat="1" ht="13.5">
      <c r="B183" s="164"/>
      <c r="C183" s="165"/>
      <c r="D183" s="166" t="s">
        <v>112</v>
      </c>
      <c r="E183" s="167" t="s">
        <v>20</v>
      </c>
      <c r="F183" s="168" t="s">
        <v>113</v>
      </c>
      <c r="G183" s="165"/>
      <c r="H183" s="169" t="s">
        <v>20</v>
      </c>
      <c r="I183" s="170"/>
      <c r="J183" s="165"/>
      <c r="K183" s="165"/>
      <c r="L183" s="171"/>
      <c r="M183" s="172"/>
      <c r="N183" s="173"/>
      <c r="O183" s="173"/>
      <c r="P183" s="173"/>
      <c r="Q183" s="173"/>
      <c r="R183" s="173"/>
      <c r="S183" s="173"/>
      <c r="T183" s="174"/>
      <c r="AT183" s="175" t="s">
        <v>112</v>
      </c>
      <c r="AU183" s="175" t="s">
        <v>73</v>
      </c>
      <c r="AV183" s="9" t="s">
        <v>22</v>
      </c>
      <c r="AW183" s="9" t="s">
        <v>37</v>
      </c>
      <c r="AX183" s="9" t="s">
        <v>73</v>
      </c>
      <c r="AY183" s="175" t="s">
        <v>111</v>
      </c>
    </row>
    <row r="184" spans="2:51" s="9" customFormat="1" ht="13.5">
      <c r="B184" s="164"/>
      <c r="C184" s="165"/>
      <c r="D184" s="166" t="s">
        <v>112</v>
      </c>
      <c r="E184" s="167" t="s">
        <v>20</v>
      </c>
      <c r="F184" s="168" t="s">
        <v>114</v>
      </c>
      <c r="G184" s="165"/>
      <c r="H184" s="169" t="s">
        <v>20</v>
      </c>
      <c r="I184" s="170"/>
      <c r="J184" s="165"/>
      <c r="K184" s="165"/>
      <c r="L184" s="171"/>
      <c r="M184" s="172"/>
      <c r="N184" s="173"/>
      <c r="O184" s="173"/>
      <c r="P184" s="173"/>
      <c r="Q184" s="173"/>
      <c r="R184" s="173"/>
      <c r="S184" s="173"/>
      <c r="T184" s="174"/>
      <c r="AT184" s="175" t="s">
        <v>112</v>
      </c>
      <c r="AU184" s="175" t="s">
        <v>73</v>
      </c>
      <c r="AV184" s="9" t="s">
        <v>22</v>
      </c>
      <c r="AW184" s="9" t="s">
        <v>37</v>
      </c>
      <c r="AX184" s="9" t="s">
        <v>73</v>
      </c>
      <c r="AY184" s="175" t="s">
        <v>111</v>
      </c>
    </row>
    <row r="185" spans="2:51" s="10" customFormat="1" ht="13.5">
      <c r="B185" s="176"/>
      <c r="C185" s="177"/>
      <c r="D185" s="178" t="s">
        <v>112</v>
      </c>
      <c r="E185" s="179" t="s">
        <v>20</v>
      </c>
      <c r="F185" s="180" t="s">
        <v>139</v>
      </c>
      <c r="G185" s="177"/>
      <c r="H185" s="181">
        <v>11</v>
      </c>
      <c r="I185" s="182"/>
      <c r="J185" s="177"/>
      <c r="K185" s="177"/>
      <c r="L185" s="183"/>
      <c r="M185" s="184"/>
      <c r="N185" s="185"/>
      <c r="O185" s="185"/>
      <c r="P185" s="185"/>
      <c r="Q185" s="185"/>
      <c r="R185" s="185"/>
      <c r="S185" s="185"/>
      <c r="T185" s="186"/>
      <c r="AT185" s="187" t="s">
        <v>112</v>
      </c>
      <c r="AU185" s="187" t="s">
        <v>73</v>
      </c>
      <c r="AV185" s="10" t="s">
        <v>81</v>
      </c>
      <c r="AW185" s="10" t="s">
        <v>37</v>
      </c>
      <c r="AX185" s="10" t="s">
        <v>22</v>
      </c>
      <c r="AY185" s="187" t="s">
        <v>111</v>
      </c>
    </row>
    <row r="186" spans="2:65" s="1" customFormat="1" ht="22.5" customHeight="1">
      <c r="B186" s="32"/>
      <c r="C186" s="152" t="s">
        <v>188</v>
      </c>
      <c r="D186" s="152" t="s">
        <v>106</v>
      </c>
      <c r="E186" s="153" t="s">
        <v>189</v>
      </c>
      <c r="F186" s="154" t="s">
        <v>190</v>
      </c>
      <c r="G186" s="155" t="s">
        <v>109</v>
      </c>
      <c r="H186" s="156">
        <v>3</v>
      </c>
      <c r="I186" s="157"/>
      <c r="J186" s="158">
        <f>ROUND(I186*H186,2)</f>
        <v>0</v>
      </c>
      <c r="K186" s="154" t="s">
        <v>20</v>
      </c>
      <c r="L186" s="52"/>
      <c r="M186" s="159" t="s">
        <v>20</v>
      </c>
      <c r="N186" s="160" t="s">
        <v>44</v>
      </c>
      <c r="O186" s="33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AR186" s="15" t="s">
        <v>110</v>
      </c>
      <c r="AT186" s="15" t="s">
        <v>106</v>
      </c>
      <c r="AU186" s="15" t="s">
        <v>73</v>
      </c>
      <c r="AY186" s="15" t="s">
        <v>111</v>
      </c>
      <c r="BE186" s="163">
        <f>IF(N186="základní",J186,0)</f>
        <v>0</v>
      </c>
      <c r="BF186" s="163">
        <f>IF(N186="snížená",J186,0)</f>
        <v>0</v>
      </c>
      <c r="BG186" s="163">
        <f>IF(N186="zákl. přenesená",J186,0)</f>
        <v>0</v>
      </c>
      <c r="BH186" s="163">
        <f>IF(N186="sníž. přenesená",J186,0)</f>
        <v>0</v>
      </c>
      <c r="BI186" s="163">
        <f>IF(N186="nulová",J186,0)</f>
        <v>0</v>
      </c>
      <c r="BJ186" s="15" t="s">
        <v>22</v>
      </c>
      <c r="BK186" s="163">
        <f>ROUND(I186*H186,2)</f>
        <v>0</v>
      </c>
      <c r="BL186" s="15" t="s">
        <v>110</v>
      </c>
      <c r="BM186" s="15" t="s">
        <v>188</v>
      </c>
    </row>
    <row r="187" spans="2:51" s="9" customFormat="1" ht="13.5">
      <c r="B187" s="164"/>
      <c r="C187" s="165"/>
      <c r="D187" s="166" t="s">
        <v>112</v>
      </c>
      <c r="E187" s="167" t="s">
        <v>20</v>
      </c>
      <c r="F187" s="168" t="s">
        <v>113</v>
      </c>
      <c r="G187" s="165"/>
      <c r="H187" s="169" t="s">
        <v>20</v>
      </c>
      <c r="I187" s="170"/>
      <c r="J187" s="165"/>
      <c r="K187" s="165"/>
      <c r="L187" s="171"/>
      <c r="M187" s="172"/>
      <c r="N187" s="173"/>
      <c r="O187" s="173"/>
      <c r="P187" s="173"/>
      <c r="Q187" s="173"/>
      <c r="R187" s="173"/>
      <c r="S187" s="173"/>
      <c r="T187" s="174"/>
      <c r="AT187" s="175" t="s">
        <v>112</v>
      </c>
      <c r="AU187" s="175" t="s">
        <v>73</v>
      </c>
      <c r="AV187" s="9" t="s">
        <v>22</v>
      </c>
      <c r="AW187" s="9" t="s">
        <v>37</v>
      </c>
      <c r="AX187" s="9" t="s">
        <v>73</v>
      </c>
      <c r="AY187" s="175" t="s">
        <v>111</v>
      </c>
    </row>
    <row r="188" spans="2:51" s="9" customFormat="1" ht="13.5">
      <c r="B188" s="164"/>
      <c r="C188" s="165"/>
      <c r="D188" s="166" t="s">
        <v>112</v>
      </c>
      <c r="E188" s="167" t="s">
        <v>20</v>
      </c>
      <c r="F188" s="168" t="s">
        <v>114</v>
      </c>
      <c r="G188" s="165"/>
      <c r="H188" s="169" t="s">
        <v>20</v>
      </c>
      <c r="I188" s="170"/>
      <c r="J188" s="165"/>
      <c r="K188" s="165"/>
      <c r="L188" s="171"/>
      <c r="M188" s="172"/>
      <c r="N188" s="173"/>
      <c r="O188" s="173"/>
      <c r="P188" s="173"/>
      <c r="Q188" s="173"/>
      <c r="R188" s="173"/>
      <c r="S188" s="173"/>
      <c r="T188" s="174"/>
      <c r="AT188" s="175" t="s">
        <v>112</v>
      </c>
      <c r="AU188" s="175" t="s">
        <v>73</v>
      </c>
      <c r="AV188" s="9" t="s">
        <v>22</v>
      </c>
      <c r="AW188" s="9" t="s">
        <v>37</v>
      </c>
      <c r="AX188" s="9" t="s">
        <v>73</v>
      </c>
      <c r="AY188" s="175" t="s">
        <v>111</v>
      </c>
    </row>
    <row r="189" spans="2:51" s="10" customFormat="1" ht="13.5">
      <c r="B189" s="176"/>
      <c r="C189" s="177"/>
      <c r="D189" s="178" t="s">
        <v>112</v>
      </c>
      <c r="E189" s="179" t="s">
        <v>20</v>
      </c>
      <c r="F189" s="180" t="s">
        <v>115</v>
      </c>
      <c r="G189" s="177"/>
      <c r="H189" s="181">
        <v>3</v>
      </c>
      <c r="I189" s="182"/>
      <c r="J189" s="177"/>
      <c r="K189" s="177"/>
      <c r="L189" s="183"/>
      <c r="M189" s="184"/>
      <c r="N189" s="185"/>
      <c r="O189" s="185"/>
      <c r="P189" s="185"/>
      <c r="Q189" s="185"/>
      <c r="R189" s="185"/>
      <c r="S189" s="185"/>
      <c r="T189" s="186"/>
      <c r="AT189" s="187" t="s">
        <v>112</v>
      </c>
      <c r="AU189" s="187" t="s">
        <v>73</v>
      </c>
      <c r="AV189" s="10" t="s">
        <v>81</v>
      </c>
      <c r="AW189" s="10" t="s">
        <v>37</v>
      </c>
      <c r="AX189" s="10" t="s">
        <v>22</v>
      </c>
      <c r="AY189" s="187" t="s">
        <v>111</v>
      </c>
    </row>
    <row r="190" spans="2:65" s="1" customFormat="1" ht="22.5" customHeight="1">
      <c r="B190" s="32"/>
      <c r="C190" s="152" t="s">
        <v>191</v>
      </c>
      <c r="D190" s="152" t="s">
        <v>106</v>
      </c>
      <c r="E190" s="153" t="s">
        <v>192</v>
      </c>
      <c r="F190" s="154" t="s">
        <v>193</v>
      </c>
      <c r="G190" s="155" t="s">
        <v>109</v>
      </c>
      <c r="H190" s="156">
        <v>2</v>
      </c>
      <c r="I190" s="157"/>
      <c r="J190" s="158">
        <f>ROUND(I190*H190,2)</f>
        <v>0</v>
      </c>
      <c r="K190" s="154" t="s">
        <v>20</v>
      </c>
      <c r="L190" s="52"/>
      <c r="M190" s="159" t="s">
        <v>20</v>
      </c>
      <c r="N190" s="160" t="s">
        <v>44</v>
      </c>
      <c r="O190" s="33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AR190" s="15" t="s">
        <v>110</v>
      </c>
      <c r="AT190" s="15" t="s">
        <v>106</v>
      </c>
      <c r="AU190" s="15" t="s">
        <v>73</v>
      </c>
      <c r="AY190" s="15" t="s">
        <v>111</v>
      </c>
      <c r="BE190" s="163">
        <f>IF(N190="základní",J190,0)</f>
        <v>0</v>
      </c>
      <c r="BF190" s="163">
        <f>IF(N190="snížená",J190,0)</f>
        <v>0</v>
      </c>
      <c r="BG190" s="163">
        <f>IF(N190="zákl. přenesená",J190,0)</f>
        <v>0</v>
      </c>
      <c r="BH190" s="163">
        <f>IF(N190="sníž. přenesená",J190,0)</f>
        <v>0</v>
      </c>
      <c r="BI190" s="163">
        <f>IF(N190="nulová",J190,0)</f>
        <v>0</v>
      </c>
      <c r="BJ190" s="15" t="s">
        <v>22</v>
      </c>
      <c r="BK190" s="163">
        <f>ROUND(I190*H190,2)</f>
        <v>0</v>
      </c>
      <c r="BL190" s="15" t="s">
        <v>110</v>
      </c>
      <c r="BM190" s="15" t="s">
        <v>191</v>
      </c>
    </row>
    <row r="191" spans="2:51" s="9" customFormat="1" ht="13.5">
      <c r="B191" s="164"/>
      <c r="C191" s="165"/>
      <c r="D191" s="166" t="s">
        <v>112</v>
      </c>
      <c r="E191" s="167" t="s">
        <v>20</v>
      </c>
      <c r="F191" s="168" t="s">
        <v>113</v>
      </c>
      <c r="G191" s="165"/>
      <c r="H191" s="169" t="s">
        <v>20</v>
      </c>
      <c r="I191" s="170"/>
      <c r="J191" s="165"/>
      <c r="K191" s="165"/>
      <c r="L191" s="171"/>
      <c r="M191" s="172"/>
      <c r="N191" s="173"/>
      <c r="O191" s="173"/>
      <c r="P191" s="173"/>
      <c r="Q191" s="173"/>
      <c r="R191" s="173"/>
      <c r="S191" s="173"/>
      <c r="T191" s="174"/>
      <c r="AT191" s="175" t="s">
        <v>112</v>
      </c>
      <c r="AU191" s="175" t="s">
        <v>73</v>
      </c>
      <c r="AV191" s="9" t="s">
        <v>22</v>
      </c>
      <c r="AW191" s="9" t="s">
        <v>37</v>
      </c>
      <c r="AX191" s="9" t="s">
        <v>73</v>
      </c>
      <c r="AY191" s="175" t="s">
        <v>111</v>
      </c>
    </row>
    <row r="192" spans="2:51" s="9" customFormat="1" ht="13.5">
      <c r="B192" s="164"/>
      <c r="C192" s="165"/>
      <c r="D192" s="166" t="s">
        <v>112</v>
      </c>
      <c r="E192" s="167" t="s">
        <v>20</v>
      </c>
      <c r="F192" s="168" t="s">
        <v>114</v>
      </c>
      <c r="G192" s="165"/>
      <c r="H192" s="169" t="s">
        <v>20</v>
      </c>
      <c r="I192" s="170"/>
      <c r="J192" s="165"/>
      <c r="K192" s="165"/>
      <c r="L192" s="171"/>
      <c r="M192" s="172"/>
      <c r="N192" s="173"/>
      <c r="O192" s="173"/>
      <c r="P192" s="173"/>
      <c r="Q192" s="173"/>
      <c r="R192" s="173"/>
      <c r="S192" s="173"/>
      <c r="T192" s="174"/>
      <c r="AT192" s="175" t="s">
        <v>112</v>
      </c>
      <c r="AU192" s="175" t="s">
        <v>73</v>
      </c>
      <c r="AV192" s="9" t="s">
        <v>22</v>
      </c>
      <c r="AW192" s="9" t="s">
        <v>37</v>
      </c>
      <c r="AX192" s="9" t="s">
        <v>73</v>
      </c>
      <c r="AY192" s="175" t="s">
        <v>111</v>
      </c>
    </row>
    <row r="193" spans="2:51" s="10" customFormat="1" ht="13.5">
      <c r="B193" s="176"/>
      <c r="C193" s="177"/>
      <c r="D193" s="178" t="s">
        <v>112</v>
      </c>
      <c r="E193" s="179" t="s">
        <v>20</v>
      </c>
      <c r="F193" s="180" t="s">
        <v>81</v>
      </c>
      <c r="G193" s="177"/>
      <c r="H193" s="181">
        <v>2</v>
      </c>
      <c r="I193" s="182"/>
      <c r="J193" s="177"/>
      <c r="K193" s="177"/>
      <c r="L193" s="183"/>
      <c r="M193" s="184"/>
      <c r="N193" s="185"/>
      <c r="O193" s="185"/>
      <c r="P193" s="185"/>
      <c r="Q193" s="185"/>
      <c r="R193" s="185"/>
      <c r="S193" s="185"/>
      <c r="T193" s="186"/>
      <c r="AT193" s="187" t="s">
        <v>112</v>
      </c>
      <c r="AU193" s="187" t="s">
        <v>73</v>
      </c>
      <c r="AV193" s="10" t="s">
        <v>81</v>
      </c>
      <c r="AW193" s="10" t="s">
        <v>37</v>
      </c>
      <c r="AX193" s="10" t="s">
        <v>22</v>
      </c>
      <c r="AY193" s="187" t="s">
        <v>111</v>
      </c>
    </row>
    <row r="194" spans="2:65" s="1" customFormat="1" ht="22.5" customHeight="1">
      <c r="B194" s="32"/>
      <c r="C194" s="152" t="s">
        <v>194</v>
      </c>
      <c r="D194" s="152" t="s">
        <v>106</v>
      </c>
      <c r="E194" s="153" t="s">
        <v>195</v>
      </c>
      <c r="F194" s="154" t="s">
        <v>196</v>
      </c>
      <c r="G194" s="155" t="s">
        <v>109</v>
      </c>
      <c r="H194" s="156">
        <v>11</v>
      </c>
      <c r="I194" s="157"/>
      <c r="J194" s="158">
        <f>ROUND(I194*H194,2)</f>
        <v>0</v>
      </c>
      <c r="K194" s="154" t="s">
        <v>20</v>
      </c>
      <c r="L194" s="52"/>
      <c r="M194" s="159" t="s">
        <v>20</v>
      </c>
      <c r="N194" s="160" t="s">
        <v>44</v>
      </c>
      <c r="O194" s="33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AR194" s="15" t="s">
        <v>110</v>
      </c>
      <c r="AT194" s="15" t="s">
        <v>106</v>
      </c>
      <c r="AU194" s="15" t="s">
        <v>73</v>
      </c>
      <c r="AY194" s="15" t="s">
        <v>111</v>
      </c>
      <c r="BE194" s="163">
        <f>IF(N194="základní",J194,0)</f>
        <v>0</v>
      </c>
      <c r="BF194" s="163">
        <f>IF(N194="snížená",J194,0)</f>
        <v>0</v>
      </c>
      <c r="BG194" s="163">
        <f>IF(N194="zákl. přenesená",J194,0)</f>
        <v>0</v>
      </c>
      <c r="BH194" s="163">
        <f>IF(N194="sníž. přenesená",J194,0)</f>
        <v>0</v>
      </c>
      <c r="BI194" s="163">
        <f>IF(N194="nulová",J194,0)</f>
        <v>0</v>
      </c>
      <c r="BJ194" s="15" t="s">
        <v>22</v>
      </c>
      <c r="BK194" s="163">
        <f>ROUND(I194*H194,2)</f>
        <v>0</v>
      </c>
      <c r="BL194" s="15" t="s">
        <v>110</v>
      </c>
      <c r="BM194" s="15" t="s">
        <v>194</v>
      </c>
    </row>
    <row r="195" spans="2:51" s="9" customFormat="1" ht="13.5">
      <c r="B195" s="164"/>
      <c r="C195" s="165"/>
      <c r="D195" s="166" t="s">
        <v>112</v>
      </c>
      <c r="E195" s="167" t="s">
        <v>20</v>
      </c>
      <c r="F195" s="168" t="s">
        <v>113</v>
      </c>
      <c r="G195" s="165"/>
      <c r="H195" s="169" t="s">
        <v>20</v>
      </c>
      <c r="I195" s="170"/>
      <c r="J195" s="165"/>
      <c r="K195" s="165"/>
      <c r="L195" s="171"/>
      <c r="M195" s="172"/>
      <c r="N195" s="173"/>
      <c r="O195" s="173"/>
      <c r="P195" s="173"/>
      <c r="Q195" s="173"/>
      <c r="R195" s="173"/>
      <c r="S195" s="173"/>
      <c r="T195" s="174"/>
      <c r="AT195" s="175" t="s">
        <v>112</v>
      </c>
      <c r="AU195" s="175" t="s">
        <v>73</v>
      </c>
      <c r="AV195" s="9" t="s">
        <v>22</v>
      </c>
      <c r="AW195" s="9" t="s">
        <v>37</v>
      </c>
      <c r="AX195" s="9" t="s">
        <v>73</v>
      </c>
      <c r="AY195" s="175" t="s">
        <v>111</v>
      </c>
    </row>
    <row r="196" spans="2:51" s="9" customFormat="1" ht="13.5">
      <c r="B196" s="164"/>
      <c r="C196" s="165"/>
      <c r="D196" s="166" t="s">
        <v>112</v>
      </c>
      <c r="E196" s="167" t="s">
        <v>20</v>
      </c>
      <c r="F196" s="168" t="s">
        <v>114</v>
      </c>
      <c r="G196" s="165"/>
      <c r="H196" s="169" t="s">
        <v>20</v>
      </c>
      <c r="I196" s="170"/>
      <c r="J196" s="165"/>
      <c r="K196" s="165"/>
      <c r="L196" s="171"/>
      <c r="M196" s="172"/>
      <c r="N196" s="173"/>
      <c r="O196" s="173"/>
      <c r="P196" s="173"/>
      <c r="Q196" s="173"/>
      <c r="R196" s="173"/>
      <c r="S196" s="173"/>
      <c r="T196" s="174"/>
      <c r="AT196" s="175" t="s">
        <v>112</v>
      </c>
      <c r="AU196" s="175" t="s">
        <v>73</v>
      </c>
      <c r="AV196" s="9" t="s">
        <v>22</v>
      </c>
      <c r="AW196" s="9" t="s">
        <v>37</v>
      </c>
      <c r="AX196" s="9" t="s">
        <v>73</v>
      </c>
      <c r="AY196" s="175" t="s">
        <v>111</v>
      </c>
    </row>
    <row r="197" spans="2:51" s="10" customFormat="1" ht="13.5">
      <c r="B197" s="176"/>
      <c r="C197" s="177"/>
      <c r="D197" s="178" t="s">
        <v>112</v>
      </c>
      <c r="E197" s="179" t="s">
        <v>20</v>
      </c>
      <c r="F197" s="180" t="s">
        <v>139</v>
      </c>
      <c r="G197" s="177"/>
      <c r="H197" s="181">
        <v>11</v>
      </c>
      <c r="I197" s="182"/>
      <c r="J197" s="177"/>
      <c r="K197" s="177"/>
      <c r="L197" s="183"/>
      <c r="M197" s="184"/>
      <c r="N197" s="185"/>
      <c r="O197" s="185"/>
      <c r="P197" s="185"/>
      <c r="Q197" s="185"/>
      <c r="R197" s="185"/>
      <c r="S197" s="185"/>
      <c r="T197" s="186"/>
      <c r="AT197" s="187" t="s">
        <v>112</v>
      </c>
      <c r="AU197" s="187" t="s">
        <v>73</v>
      </c>
      <c r="AV197" s="10" t="s">
        <v>81</v>
      </c>
      <c r="AW197" s="10" t="s">
        <v>37</v>
      </c>
      <c r="AX197" s="10" t="s">
        <v>22</v>
      </c>
      <c r="AY197" s="187" t="s">
        <v>111</v>
      </c>
    </row>
    <row r="198" spans="2:65" s="1" customFormat="1" ht="22.5" customHeight="1">
      <c r="B198" s="32"/>
      <c r="C198" s="152" t="s">
        <v>197</v>
      </c>
      <c r="D198" s="152" t="s">
        <v>106</v>
      </c>
      <c r="E198" s="153" t="s">
        <v>198</v>
      </c>
      <c r="F198" s="154" t="s">
        <v>199</v>
      </c>
      <c r="G198" s="155" t="s">
        <v>109</v>
      </c>
      <c r="H198" s="156">
        <v>2</v>
      </c>
      <c r="I198" s="157"/>
      <c r="J198" s="158">
        <f>ROUND(I198*H198,2)</f>
        <v>0</v>
      </c>
      <c r="K198" s="154" t="s">
        <v>20</v>
      </c>
      <c r="L198" s="52"/>
      <c r="M198" s="159" t="s">
        <v>20</v>
      </c>
      <c r="N198" s="160" t="s">
        <v>44</v>
      </c>
      <c r="O198" s="33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AR198" s="15" t="s">
        <v>110</v>
      </c>
      <c r="AT198" s="15" t="s">
        <v>106</v>
      </c>
      <c r="AU198" s="15" t="s">
        <v>73</v>
      </c>
      <c r="AY198" s="15" t="s">
        <v>111</v>
      </c>
      <c r="BE198" s="163">
        <f>IF(N198="základní",J198,0)</f>
        <v>0</v>
      </c>
      <c r="BF198" s="163">
        <f>IF(N198="snížená",J198,0)</f>
        <v>0</v>
      </c>
      <c r="BG198" s="163">
        <f>IF(N198="zákl. přenesená",J198,0)</f>
        <v>0</v>
      </c>
      <c r="BH198" s="163">
        <f>IF(N198="sníž. přenesená",J198,0)</f>
        <v>0</v>
      </c>
      <c r="BI198" s="163">
        <f>IF(N198="nulová",J198,0)</f>
        <v>0</v>
      </c>
      <c r="BJ198" s="15" t="s">
        <v>22</v>
      </c>
      <c r="BK198" s="163">
        <f>ROUND(I198*H198,2)</f>
        <v>0</v>
      </c>
      <c r="BL198" s="15" t="s">
        <v>110</v>
      </c>
      <c r="BM198" s="15" t="s">
        <v>197</v>
      </c>
    </row>
    <row r="199" spans="2:51" s="9" customFormat="1" ht="13.5">
      <c r="B199" s="164"/>
      <c r="C199" s="165"/>
      <c r="D199" s="166" t="s">
        <v>112</v>
      </c>
      <c r="E199" s="167" t="s">
        <v>20</v>
      </c>
      <c r="F199" s="168" t="s">
        <v>113</v>
      </c>
      <c r="G199" s="165"/>
      <c r="H199" s="169" t="s">
        <v>20</v>
      </c>
      <c r="I199" s="170"/>
      <c r="J199" s="165"/>
      <c r="K199" s="165"/>
      <c r="L199" s="171"/>
      <c r="M199" s="172"/>
      <c r="N199" s="173"/>
      <c r="O199" s="173"/>
      <c r="P199" s="173"/>
      <c r="Q199" s="173"/>
      <c r="R199" s="173"/>
      <c r="S199" s="173"/>
      <c r="T199" s="174"/>
      <c r="AT199" s="175" t="s">
        <v>112</v>
      </c>
      <c r="AU199" s="175" t="s">
        <v>73</v>
      </c>
      <c r="AV199" s="9" t="s">
        <v>22</v>
      </c>
      <c r="AW199" s="9" t="s">
        <v>37</v>
      </c>
      <c r="AX199" s="9" t="s">
        <v>73</v>
      </c>
      <c r="AY199" s="175" t="s">
        <v>111</v>
      </c>
    </row>
    <row r="200" spans="2:51" s="9" customFormat="1" ht="13.5">
      <c r="B200" s="164"/>
      <c r="C200" s="165"/>
      <c r="D200" s="166" t="s">
        <v>112</v>
      </c>
      <c r="E200" s="167" t="s">
        <v>20</v>
      </c>
      <c r="F200" s="168" t="s">
        <v>114</v>
      </c>
      <c r="G200" s="165"/>
      <c r="H200" s="169" t="s">
        <v>20</v>
      </c>
      <c r="I200" s="170"/>
      <c r="J200" s="165"/>
      <c r="K200" s="165"/>
      <c r="L200" s="171"/>
      <c r="M200" s="172"/>
      <c r="N200" s="173"/>
      <c r="O200" s="173"/>
      <c r="P200" s="173"/>
      <c r="Q200" s="173"/>
      <c r="R200" s="173"/>
      <c r="S200" s="173"/>
      <c r="T200" s="174"/>
      <c r="AT200" s="175" t="s">
        <v>112</v>
      </c>
      <c r="AU200" s="175" t="s">
        <v>73</v>
      </c>
      <c r="AV200" s="9" t="s">
        <v>22</v>
      </c>
      <c r="AW200" s="9" t="s">
        <v>37</v>
      </c>
      <c r="AX200" s="9" t="s">
        <v>73</v>
      </c>
      <c r="AY200" s="175" t="s">
        <v>111</v>
      </c>
    </row>
    <row r="201" spans="2:51" s="10" customFormat="1" ht="13.5">
      <c r="B201" s="176"/>
      <c r="C201" s="177"/>
      <c r="D201" s="178" t="s">
        <v>112</v>
      </c>
      <c r="E201" s="179" t="s">
        <v>20</v>
      </c>
      <c r="F201" s="180" t="s">
        <v>81</v>
      </c>
      <c r="G201" s="177"/>
      <c r="H201" s="181">
        <v>2</v>
      </c>
      <c r="I201" s="182"/>
      <c r="J201" s="177"/>
      <c r="K201" s="177"/>
      <c r="L201" s="183"/>
      <c r="M201" s="184"/>
      <c r="N201" s="185"/>
      <c r="O201" s="185"/>
      <c r="P201" s="185"/>
      <c r="Q201" s="185"/>
      <c r="R201" s="185"/>
      <c r="S201" s="185"/>
      <c r="T201" s="186"/>
      <c r="AT201" s="187" t="s">
        <v>112</v>
      </c>
      <c r="AU201" s="187" t="s">
        <v>73</v>
      </c>
      <c r="AV201" s="10" t="s">
        <v>81</v>
      </c>
      <c r="AW201" s="10" t="s">
        <v>37</v>
      </c>
      <c r="AX201" s="10" t="s">
        <v>22</v>
      </c>
      <c r="AY201" s="187" t="s">
        <v>111</v>
      </c>
    </row>
    <row r="202" spans="2:65" s="1" customFormat="1" ht="22.5" customHeight="1">
      <c r="B202" s="32"/>
      <c r="C202" s="152" t="s">
        <v>200</v>
      </c>
      <c r="D202" s="152" t="s">
        <v>106</v>
      </c>
      <c r="E202" s="153" t="s">
        <v>201</v>
      </c>
      <c r="F202" s="154" t="s">
        <v>202</v>
      </c>
      <c r="G202" s="155" t="s">
        <v>109</v>
      </c>
      <c r="H202" s="156">
        <v>1</v>
      </c>
      <c r="I202" s="157"/>
      <c r="J202" s="158">
        <f>ROUND(I202*H202,2)</f>
        <v>0</v>
      </c>
      <c r="K202" s="154" t="s">
        <v>20</v>
      </c>
      <c r="L202" s="52"/>
      <c r="M202" s="159" t="s">
        <v>20</v>
      </c>
      <c r="N202" s="160" t="s">
        <v>44</v>
      </c>
      <c r="O202" s="33"/>
      <c r="P202" s="161">
        <f>O202*H202</f>
        <v>0</v>
      </c>
      <c r="Q202" s="161">
        <v>0</v>
      </c>
      <c r="R202" s="161">
        <f>Q202*H202</f>
        <v>0</v>
      </c>
      <c r="S202" s="161">
        <v>0</v>
      </c>
      <c r="T202" s="162">
        <f>S202*H202</f>
        <v>0</v>
      </c>
      <c r="AR202" s="15" t="s">
        <v>110</v>
      </c>
      <c r="AT202" s="15" t="s">
        <v>106</v>
      </c>
      <c r="AU202" s="15" t="s">
        <v>73</v>
      </c>
      <c r="AY202" s="15" t="s">
        <v>111</v>
      </c>
      <c r="BE202" s="163">
        <f>IF(N202="základní",J202,0)</f>
        <v>0</v>
      </c>
      <c r="BF202" s="163">
        <f>IF(N202="snížená",J202,0)</f>
        <v>0</v>
      </c>
      <c r="BG202" s="163">
        <f>IF(N202="zákl. přenesená",J202,0)</f>
        <v>0</v>
      </c>
      <c r="BH202" s="163">
        <f>IF(N202="sníž. přenesená",J202,0)</f>
        <v>0</v>
      </c>
      <c r="BI202" s="163">
        <f>IF(N202="nulová",J202,0)</f>
        <v>0</v>
      </c>
      <c r="BJ202" s="15" t="s">
        <v>22</v>
      </c>
      <c r="BK202" s="163">
        <f>ROUND(I202*H202,2)</f>
        <v>0</v>
      </c>
      <c r="BL202" s="15" t="s">
        <v>110</v>
      </c>
      <c r="BM202" s="15" t="s">
        <v>200</v>
      </c>
    </row>
    <row r="203" spans="2:51" s="9" customFormat="1" ht="13.5">
      <c r="B203" s="164"/>
      <c r="C203" s="165"/>
      <c r="D203" s="166" t="s">
        <v>112</v>
      </c>
      <c r="E203" s="167" t="s">
        <v>20</v>
      </c>
      <c r="F203" s="168" t="s">
        <v>113</v>
      </c>
      <c r="G203" s="165"/>
      <c r="H203" s="169" t="s">
        <v>20</v>
      </c>
      <c r="I203" s="170"/>
      <c r="J203" s="165"/>
      <c r="K203" s="165"/>
      <c r="L203" s="171"/>
      <c r="M203" s="172"/>
      <c r="N203" s="173"/>
      <c r="O203" s="173"/>
      <c r="P203" s="173"/>
      <c r="Q203" s="173"/>
      <c r="R203" s="173"/>
      <c r="S203" s="173"/>
      <c r="T203" s="174"/>
      <c r="AT203" s="175" t="s">
        <v>112</v>
      </c>
      <c r="AU203" s="175" t="s">
        <v>73</v>
      </c>
      <c r="AV203" s="9" t="s">
        <v>22</v>
      </c>
      <c r="AW203" s="9" t="s">
        <v>37</v>
      </c>
      <c r="AX203" s="9" t="s">
        <v>73</v>
      </c>
      <c r="AY203" s="175" t="s">
        <v>111</v>
      </c>
    </row>
    <row r="204" spans="2:51" s="9" customFormat="1" ht="13.5">
      <c r="B204" s="164"/>
      <c r="C204" s="165"/>
      <c r="D204" s="166" t="s">
        <v>112</v>
      </c>
      <c r="E204" s="167" t="s">
        <v>20</v>
      </c>
      <c r="F204" s="168" t="s">
        <v>114</v>
      </c>
      <c r="G204" s="165"/>
      <c r="H204" s="169" t="s">
        <v>20</v>
      </c>
      <c r="I204" s="170"/>
      <c r="J204" s="165"/>
      <c r="K204" s="165"/>
      <c r="L204" s="171"/>
      <c r="M204" s="172"/>
      <c r="N204" s="173"/>
      <c r="O204" s="173"/>
      <c r="P204" s="173"/>
      <c r="Q204" s="173"/>
      <c r="R204" s="173"/>
      <c r="S204" s="173"/>
      <c r="T204" s="174"/>
      <c r="AT204" s="175" t="s">
        <v>112</v>
      </c>
      <c r="AU204" s="175" t="s">
        <v>73</v>
      </c>
      <c r="AV204" s="9" t="s">
        <v>22</v>
      </c>
      <c r="AW204" s="9" t="s">
        <v>37</v>
      </c>
      <c r="AX204" s="9" t="s">
        <v>73</v>
      </c>
      <c r="AY204" s="175" t="s">
        <v>111</v>
      </c>
    </row>
    <row r="205" spans="2:51" s="10" customFormat="1" ht="13.5">
      <c r="B205" s="176"/>
      <c r="C205" s="177"/>
      <c r="D205" s="178" t="s">
        <v>112</v>
      </c>
      <c r="E205" s="179" t="s">
        <v>20</v>
      </c>
      <c r="F205" s="180" t="s">
        <v>22</v>
      </c>
      <c r="G205" s="177"/>
      <c r="H205" s="181">
        <v>1</v>
      </c>
      <c r="I205" s="182"/>
      <c r="J205" s="177"/>
      <c r="K205" s="177"/>
      <c r="L205" s="183"/>
      <c r="M205" s="184"/>
      <c r="N205" s="185"/>
      <c r="O205" s="185"/>
      <c r="P205" s="185"/>
      <c r="Q205" s="185"/>
      <c r="R205" s="185"/>
      <c r="S205" s="185"/>
      <c r="T205" s="186"/>
      <c r="AT205" s="187" t="s">
        <v>112</v>
      </c>
      <c r="AU205" s="187" t="s">
        <v>73</v>
      </c>
      <c r="AV205" s="10" t="s">
        <v>81</v>
      </c>
      <c r="AW205" s="10" t="s">
        <v>37</v>
      </c>
      <c r="AX205" s="10" t="s">
        <v>22</v>
      </c>
      <c r="AY205" s="187" t="s">
        <v>111</v>
      </c>
    </row>
    <row r="206" spans="2:65" s="1" customFormat="1" ht="22.5" customHeight="1">
      <c r="B206" s="32"/>
      <c r="C206" s="152" t="s">
        <v>203</v>
      </c>
      <c r="D206" s="152" t="s">
        <v>106</v>
      </c>
      <c r="E206" s="153" t="s">
        <v>204</v>
      </c>
      <c r="F206" s="154" t="s">
        <v>205</v>
      </c>
      <c r="G206" s="155" t="s">
        <v>109</v>
      </c>
      <c r="H206" s="156">
        <v>2</v>
      </c>
      <c r="I206" s="157"/>
      <c r="J206" s="158">
        <f>ROUND(I206*H206,2)</f>
        <v>0</v>
      </c>
      <c r="K206" s="154" t="s">
        <v>20</v>
      </c>
      <c r="L206" s="52"/>
      <c r="M206" s="159" t="s">
        <v>20</v>
      </c>
      <c r="N206" s="160" t="s">
        <v>44</v>
      </c>
      <c r="O206" s="33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AR206" s="15" t="s">
        <v>110</v>
      </c>
      <c r="AT206" s="15" t="s">
        <v>106</v>
      </c>
      <c r="AU206" s="15" t="s">
        <v>73</v>
      </c>
      <c r="AY206" s="15" t="s">
        <v>111</v>
      </c>
      <c r="BE206" s="163">
        <f>IF(N206="základní",J206,0)</f>
        <v>0</v>
      </c>
      <c r="BF206" s="163">
        <f>IF(N206="snížená",J206,0)</f>
        <v>0</v>
      </c>
      <c r="BG206" s="163">
        <f>IF(N206="zákl. přenesená",J206,0)</f>
        <v>0</v>
      </c>
      <c r="BH206" s="163">
        <f>IF(N206="sníž. přenesená",J206,0)</f>
        <v>0</v>
      </c>
      <c r="BI206" s="163">
        <f>IF(N206="nulová",J206,0)</f>
        <v>0</v>
      </c>
      <c r="BJ206" s="15" t="s">
        <v>22</v>
      </c>
      <c r="BK206" s="163">
        <f>ROUND(I206*H206,2)</f>
        <v>0</v>
      </c>
      <c r="BL206" s="15" t="s">
        <v>110</v>
      </c>
      <c r="BM206" s="15" t="s">
        <v>203</v>
      </c>
    </row>
    <row r="207" spans="2:51" s="9" customFormat="1" ht="13.5">
      <c r="B207" s="164"/>
      <c r="C207" s="165"/>
      <c r="D207" s="166" t="s">
        <v>112</v>
      </c>
      <c r="E207" s="167" t="s">
        <v>20</v>
      </c>
      <c r="F207" s="168" t="s">
        <v>113</v>
      </c>
      <c r="G207" s="165"/>
      <c r="H207" s="169" t="s">
        <v>20</v>
      </c>
      <c r="I207" s="170"/>
      <c r="J207" s="165"/>
      <c r="K207" s="165"/>
      <c r="L207" s="171"/>
      <c r="M207" s="172"/>
      <c r="N207" s="173"/>
      <c r="O207" s="173"/>
      <c r="P207" s="173"/>
      <c r="Q207" s="173"/>
      <c r="R207" s="173"/>
      <c r="S207" s="173"/>
      <c r="T207" s="174"/>
      <c r="AT207" s="175" t="s">
        <v>112</v>
      </c>
      <c r="AU207" s="175" t="s">
        <v>73</v>
      </c>
      <c r="AV207" s="9" t="s">
        <v>22</v>
      </c>
      <c r="AW207" s="9" t="s">
        <v>37</v>
      </c>
      <c r="AX207" s="9" t="s">
        <v>73</v>
      </c>
      <c r="AY207" s="175" t="s">
        <v>111</v>
      </c>
    </row>
    <row r="208" spans="2:51" s="9" customFormat="1" ht="13.5">
      <c r="B208" s="164"/>
      <c r="C208" s="165"/>
      <c r="D208" s="166" t="s">
        <v>112</v>
      </c>
      <c r="E208" s="167" t="s">
        <v>20</v>
      </c>
      <c r="F208" s="168" t="s">
        <v>114</v>
      </c>
      <c r="G208" s="165"/>
      <c r="H208" s="169" t="s">
        <v>20</v>
      </c>
      <c r="I208" s="170"/>
      <c r="J208" s="165"/>
      <c r="K208" s="165"/>
      <c r="L208" s="171"/>
      <c r="M208" s="172"/>
      <c r="N208" s="173"/>
      <c r="O208" s="173"/>
      <c r="P208" s="173"/>
      <c r="Q208" s="173"/>
      <c r="R208" s="173"/>
      <c r="S208" s="173"/>
      <c r="T208" s="174"/>
      <c r="AT208" s="175" t="s">
        <v>112</v>
      </c>
      <c r="AU208" s="175" t="s">
        <v>73</v>
      </c>
      <c r="AV208" s="9" t="s">
        <v>22</v>
      </c>
      <c r="AW208" s="9" t="s">
        <v>37</v>
      </c>
      <c r="AX208" s="9" t="s">
        <v>73</v>
      </c>
      <c r="AY208" s="175" t="s">
        <v>111</v>
      </c>
    </row>
    <row r="209" spans="2:51" s="10" customFormat="1" ht="13.5">
      <c r="B209" s="176"/>
      <c r="C209" s="177"/>
      <c r="D209" s="178" t="s">
        <v>112</v>
      </c>
      <c r="E209" s="179" t="s">
        <v>20</v>
      </c>
      <c r="F209" s="180" t="s">
        <v>81</v>
      </c>
      <c r="G209" s="177"/>
      <c r="H209" s="181">
        <v>2</v>
      </c>
      <c r="I209" s="182"/>
      <c r="J209" s="177"/>
      <c r="K209" s="177"/>
      <c r="L209" s="183"/>
      <c r="M209" s="184"/>
      <c r="N209" s="185"/>
      <c r="O209" s="185"/>
      <c r="P209" s="185"/>
      <c r="Q209" s="185"/>
      <c r="R209" s="185"/>
      <c r="S209" s="185"/>
      <c r="T209" s="186"/>
      <c r="AT209" s="187" t="s">
        <v>112</v>
      </c>
      <c r="AU209" s="187" t="s">
        <v>73</v>
      </c>
      <c r="AV209" s="10" t="s">
        <v>81</v>
      </c>
      <c r="AW209" s="10" t="s">
        <v>37</v>
      </c>
      <c r="AX209" s="10" t="s">
        <v>22</v>
      </c>
      <c r="AY209" s="187" t="s">
        <v>111</v>
      </c>
    </row>
    <row r="210" spans="2:65" s="1" customFormat="1" ht="22.5" customHeight="1">
      <c r="B210" s="32"/>
      <c r="C210" s="152" t="s">
        <v>206</v>
      </c>
      <c r="D210" s="152" t="s">
        <v>106</v>
      </c>
      <c r="E210" s="153" t="s">
        <v>207</v>
      </c>
      <c r="F210" s="154" t="s">
        <v>208</v>
      </c>
      <c r="G210" s="155" t="s">
        <v>109</v>
      </c>
      <c r="H210" s="156">
        <v>2</v>
      </c>
      <c r="I210" s="157"/>
      <c r="J210" s="158">
        <f>ROUND(I210*H210,2)</f>
        <v>0</v>
      </c>
      <c r="K210" s="154" t="s">
        <v>20</v>
      </c>
      <c r="L210" s="52"/>
      <c r="M210" s="159" t="s">
        <v>20</v>
      </c>
      <c r="N210" s="160" t="s">
        <v>44</v>
      </c>
      <c r="O210" s="33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AR210" s="15" t="s">
        <v>110</v>
      </c>
      <c r="AT210" s="15" t="s">
        <v>106</v>
      </c>
      <c r="AU210" s="15" t="s">
        <v>73</v>
      </c>
      <c r="AY210" s="15" t="s">
        <v>111</v>
      </c>
      <c r="BE210" s="163">
        <f>IF(N210="základní",J210,0)</f>
        <v>0</v>
      </c>
      <c r="BF210" s="163">
        <f>IF(N210="snížená",J210,0)</f>
        <v>0</v>
      </c>
      <c r="BG210" s="163">
        <f>IF(N210="zákl. přenesená",J210,0)</f>
        <v>0</v>
      </c>
      <c r="BH210" s="163">
        <f>IF(N210="sníž. přenesená",J210,0)</f>
        <v>0</v>
      </c>
      <c r="BI210" s="163">
        <f>IF(N210="nulová",J210,0)</f>
        <v>0</v>
      </c>
      <c r="BJ210" s="15" t="s">
        <v>22</v>
      </c>
      <c r="BK210" s="163">
        <f>ROUND(I210*H210,2)</f>
        <v>0</v>
      </c>
      <c r="BL210" s="15" t="s">
        <v>110</v>
      </c>
      <c r="BM210" s="15" t="s">
        <v>206</v>
      </c>
    </row>
    <row r="211" spans="2:51" s="9" customFormat="1" ht="13.5">
      <c r="B211" s="164"/>
      <c r="C211" s="165"/>
      <c r="D211" s="166" t="s">
        <v>112</v>
      </c>
      <c r="E211" s="167" t="s">
        <v>20</v>
      </c>
      <c r="F211" s="168" t="s">
        <v>113</v>
      </c>
      <c r="G211" s="165"/>
      <c r="H211" s="169" t="s">
        <v>20</v>
      </c>
      <c r="I211" s="170"/>
      <c r="J211" s="165"/>
      <c r="K211" s="165"/>
      <c r="L211" s="171"/>
      <c r="M211" s="172"/>
      <c r="N211" s="173"/>
      <c r="O211" s="173"/>
      <c r="P211" s="173"/>
      <c r="Q211" s="173"/>
      <c r="R211" s="173"/>
      <c r="S211" s="173"/>
      <c r="T211" s="174"/>
      <c r="AT211" s="175" t="s">
        <v>112</v>
      </c>
      <c r="AU211" s="175" t="s">
        <v>73</v>
      </c>
      <c r="AV211" s="9" t="s">
        <v>22</v>
      </c>
      <c r="AW211" s="9" t="s">
        <v>37</v>
      </c>
      <c r="AX211" s="9" t="s">
        <v>73</v>
      </c>
      <c r="AY211" s="175" t="s">
        <v>111</v>
      </c>
    </row>
    <row r="212" spans="2:51" s="9" customFormat="1" ht="13.5">
      <c r="B212" s="164"/>
      <c r="C212" s="165"/>
      <c r="D212" s="166" t="s">
        <v>112</v>
      </c>
      <c r="E212" s="167" t="s">
        <v>20</v>
      </c>
      <c r="F212" s="168" t="s">
        <v>114</v>
      </c>
      <c r="G212" s="165"/>
      <c r="H212" s="169" t="s">
        <v>20</v>
      </c>
      <c r="I212" s="170"/>
      <c r="J212" s="165"/>
      <c r="K212" s="165"/>
      <c r="L212" s="171"/>
      <c r="M212" s="172"/>
      <c r="N212" s="173"/>
      <c r="O212" s="173"/>
      <c r="P212" s="173"/>
      <c r="Q212" s="173"/>
      <c r="R212" s="173"/>
      <c r="S212" s="173"/>
      <c r="T212" s="174"/>
      <c r="AT212" s="175" t="s">
        <v>112</v>
      </c>
      <c r="AU212" s="175" t="s">
        <v>73</v>
      </c>
      <c r="AV212" s="9" t="s">
        <v>22</v>
      </c>
      <c r="AW212" s="9" t="s">
        <v>37</v>
      </c>
      <c r="AX212" s="9" t="s">
        <v>73</v>
      </c>
      <c r="AY212" s="175" t="s">
        <v>111</v>
      </c>
    </row>
    <row r="213" spans="2:51" s="10" customFormat="1" ht="13.5">
      <c r="B213" s="176"/>
      <c r="C213" s="177"/>
      <c r="D213" s="178" t="s">
        <v>112</v>
      </c>
      <c r="E213" s="179" t="s">
        <v>20</v>
      </c>
      <c r="F213" s="180" t="s">
        <v>81</v>
      </c>
      <c r="G213" s="177"/>
      <c r="H213" s="181">
        <v>2</v>
      </c>
      <c r="I213" s="182"/>
      <c r="J213" s="177"/>
      <c r="K213" s="177"/>
      <c r="L213" s="183"/>
      <c r="M213" s="184"/>
      <c r="N213" s="185"/>
      <c r="O213" s="185"/>
      <c r="P213" s="185"/>
      <c r="Q213" s="185"/>
      <c r="R213" s="185"/>
      <c r="S213" s="185"/>
      <c r="T213" s="186"/>
      <c r="AT213" s="187" t="s">
        <v>112</v>
      </c>
      <c r="AU213" s="187" t="s">
        <v>73</v>
      </c>
      <c r="AV213" s="10" t="s">
        <v>81</v>
      </c>
      <c r="AW213" s="10" t="s">
        <v>37</v>
      </c>
      <c r="AX213" s="10" t="s">
        <v>22</v>
      </c>
      <c r="AY213" s="187" t="s">
        <v>111</v>
      </c>
    </row>
    <row r="214" spans="2:65" s="1" customFormat="1" ht="22.5" customHeight="1">
      <c r="B214" s="32"/>
      <c r="C214" s="152" t="s">
        <v>209</v>
      </c>
      <c r="D214" s="152" t="s">
        <v>106</v>
      </c>
      <c r="E214" s="153" t="s">
        <v>210</v>
      </c>
      <c r="F214" s="154" t="s">
        <v>211</v>
      </c>
      <c r="G214" s="155" t="s">
        <v>109</v>
      </c>
      <c r="H214" s="156">
        <v>1</v>
      </c>
      <c r="I214" s="157"/>
      <c r="J214" s="158">
        <f>ROUND(I214*H214,2)</f>
        <v>0</v>
      </c>
      <c r="K214" s="154" t="s">
        <v>20</v>
      </c>
      <c r="L214" s="52"/>
      <c r="M214" s="159" t="s">
        <v>20</v>
      </c>
      <c r="N214" s="160" t="s">
        <v>44</v>
      </c>
      <c r="O214" s="33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AR214" s="15" t="s">
        <v>110</v>
      </c>
      <c r="AT214" s="15" t="s">
        <v>106</v>
      </c>
      <c r="AU214" s="15" t="s">
        <v>73</v>
      </c>
      <c r="AY214" s="15" t="s">
        <v>111</v>
      </c>
      <c r="BE214" s="163">
        <f>IF(N214="základní",J214,0)</f>
        <v>0</v>
      </c>
      <c r="BF214" s="163">
        <f>IF(N214="snížená",J214,0)</f>
        <v>0</v>
      </c>
      <c r="BG214" s="163">
        <f>IF(N214="zákl. přenesená",J214,0)</f>
        <v>0</v>
      </c>
      <c r="BH214" s="163">
        <f>IF(N214="sníž. přenesená",J214,0)</f>
        <v>0</v>
      </c>
      <c r="BI214" s="163">
        <f>IF(N214="nulová",J214,0)</f>
        <v>0</v>
      </c>
      <c r="BJ214" s="15" t="s">
        <v>22</v>
      </c>
      <c r="BK214" s="163">
        <f>ROUND(I214*H214,2)</f>
        <v>0</v>
      </c>
      <c r="BL214" s="15" t="s">
        <v>110</v>
      </c>
      <c r="BM214" s="15" t="s">
        <v>209</v>
      </c>
    </row>
    <row r="215" spans="2:51" s="9" customFormat="1" ht="13.5">
      <c r="B215" s="164"/>
      <c r="C215" s="165"/>
      <c r="D215" s="166" t="s">
        <v>112</v>
      </c>
      <c r="E215" s="167" t="s">
        <v>20</v>
      </c>
      <c r="F215" s="168" t="s">
        <v>113</v>
      </c>
      <c r="G215" s="165"/>
      <c r="H215" s="169" t="s">
        <v>20</v>
      </c>
      <c r="I215" s="170"/>
      <c r="J215" s="165"/>
      <c r="K215" s="165"/>
      <c r="L215" s="171"/>
      <c r="M215" s="172"/>
      <c r="N215" s="173"/>
      <c r="O215" s="173"/>
      <c r="P215" s="173"/>
      <c r="Q215" s="173"/>
      <c r="R215" s="173"/>
      <c r="S215" s="173"/>
      <c r="T215" s="174"/>
      <c r="AT215" s="175" t="s">
        <v>112</v>
      </c>
      <c r="AU215" s="175" t="s">
        <v>73</v>
      </c>
      <c r="AV215" s="9" t="s">
        <v>22</v>
      </c>
      <c r="AW215" s="9" t="s">
        <v>37</v>
      </c>
      <c r="AX215" s="9" t="s">
        <v>73</v>
      </c>
      <c r="AY215" s="175" t="s">
        <v>111</v>
      </c>
    </row>
    <row r="216" spans="2:51" s="9" customFormat="1" ht="13.5">
      <c r="B216" s="164"/>
      <c r="C216" s="165"/>
      <c r="D216" s="166" t="s">
        <v>112</v>
      </c>
      <c r="E216" s="167" t="s">
        <v>20</v>
      </c>
      <c r="F216" s="168" t="s">
        <v>114</v>
      </c>
      <c r="G216" s="165"/>
      <c r="H216" s="169" t="s">
        <v>20</v>
      </c>
      <c r="I216" s="170"/>
      <c r="J216" s="165"/>
      <c r="K216" s="165"/>
      <c r="L216" s="171"/>
      <c r="M216" s="172"/>
      <c r="N216" s="173"/>
      <c r="O216" s="173"/>
      <c r="P216" s="173"/>
      <c r="Q216" s="173"/>
      <c r="R216" s="173"/>
      <c r="S216" s="173"/>
      <c r="T216" s="174"/>
      <c r="AT216" s="175" t="s">
        <v>112</v>
      </c>
      <c r="AU216" s="175" t="s">
        <v>73</v>
      </c>
      <c r="AV216" s="9" t="s">
        <v>22</v>
      </c>
      <c r="AW216" s="9" t="s">
        <v>37</v>
      </c>
      <c r="AX216" s="9" t="s">
        <v>73</v>
      </c>
      <c r="AY216" s="175" t="s">
        <v>111</v>
      </c>
    </row>
    <row r="217" spans="2:51" s="10" customFormat="1" ht="13.5">
      <c r="B217" s="176"/>
      <c r="C217" s="177"/>
      <c r="D217" s="178" t="s">
        <v>112</v>
      </c>
      <c r="E217" s="179" t="s">
        <v>20</v>
      </c>
      <c r="F217" s="180" t="s">
        <v>22</v>
      </c>
      <c r="G217" s="177"/>
      <c r="H217" s="181">
        <v>1</v>
      </c>
      <c r="I217" s="182"/>
      <c r="J217" s="177"/>
      <c r="K217" s="177"/>
      <c r="L217" s="183"/>
      <c r="M217" s="184"/>
      <c r="N217" s="185"/>
      <c r="O217" s="185"/>
      <c r="P217" s="185"/>
      <c r="Q217" s="185"/>
      <c r="R217" s="185"/>
      <c r="S217" s="185"/>
      <c r="T217" s="186"/>
      <c r="AT217" s="187" t="s">
        <v>112</v>
      </c>
      <c r="AU217" s="187" t="s">
        <v>73</v>
      </c>
      <c r="AV217" s="10" t="s">
        <v>81</v>
      </c>
      <c r="AW217" s="10" t="s">
        <v>37</v>
      </c>
      <c r="AX217" s="10" t="s">
        <v>22</v>
      </c>
      <c r="AY217" s="187" t="s">
        <v>111</v>
      </c>
    </row>
    <row r="218" spans="2:65" s="1" customFormat="1" ht="22.5" customHeight="1">
      <c r="B218" s="32"/>
      <c r="C218" s="152" t="s">
        <v>212</v>
      </c>
      <c r="D218" s="152" t="s">
        <v>106</v>
      </c>
      <c r="E218" s="153" t="s">
        <v>213</v>
      </c>
      <c r="F218" s="154" t="s">
        <v>214</v>
      </c>
      <c r="G218" s="155" t="s">
        <v>109</v>
      </c>
      <c r="H218" s="156">
        <v>1</v>
      </c>
      <c r="I218" s="157"/>
      <c r="J218" s="158">
        <f>ROUND(I218*H218,2)</f>
        <v>0</v>
      </c>
      <c r="K218" s="154" t="s">
        <v>20</v>
      </c>
      <c r="L218" s="52"/>
      <c r="M218" s="159" t="s">
        <v>20</v>
      </c>
      <c r="N218" s="160" t="s">
        <v>44</v>
      </c>
      <c r="O218" s="33"/>
      <c r="P218" s="161">
        <f>O218*H218</f>
        <v>0</v>
      </c>
      <c r="Q218" s="161">
        <v>0</v>
      </c>
      <c r="R218" s="161">
        <f>Q218*H218</f>
        <v>0</v>
      </c>
      <c r="S218" s="161">
        <v>0</v>
      </c>
      <c r="T218" s="162">
        <f>S218*H218</f>
        <v>0</v>
      </c>
      <c r="AR218" s="15" t="s">
        <v>110</v>
      </c>
      <c r="AT218" s="15" t="s">
        <v>106</v>
      </c>
      <c r="AU218" s="15" t="s">
        <v>73</v>
      </c>
      <c r="AY218" s="15" t="s">
        <v>111</v>
      </c>
      <c r="BE218" s="163">
        <f>IF(N218="základní",J218,0)</f>
        <v>0</v>
      </c>
      <c r="BF218" s="163">
        <f>IF(N218="snížená",J218,0)</f>
        <v>0</v>
      </c>
      <c r="BG218" s="163">
        <f>IF(N218="zákl. přenesená",J218,0)</f>
        <v>0</v>
      </c>
      <c r="BH218" s="163">
        <f>IF(N218="sníž. přenesená",J218,0)</f>
        <v>0</v>
      </c>
      <c r="BI218" s="163">
        <f>IF(N218="nulová",J218,0)</f>
        <v>0</v>
      </c>
      <c r="BJ218" s="15" t="s">
        <v>22</v>
      </c>
      <c r="BK218" s="163">
        <f>ROUND(I218*H218,2)</f>
        <v>0</v>
      </c>
      <c r="BL218" s="15" t="s">
        <v>110</v>
      </c>
      <c r="BM218" s="15" t="s">
        <v>212</v>
      </c>
    </row>
    <row r="219" spans="2:51" s="9" customFormat="1" ht="13.5">
      <c r="B219" s="164"/>
      <c r="C219" s="165"/>
      <c r="D219" s="166" t="s">
        <v>112</v>
      </c>
      <c r="E219" s="167" t="s">
        <v>20</v>
      </c>
      <c r="F219" s="168" t="s">
        <v>113</v>
      </c>
      <c r="G219" s="165"/>
      <c r="H219" s="169" t="s">
        <v>20</v>
      </c>
      <c r="I219" s="170"/>
      <c r="J219" s="165"/>
      <c r="K219" s="165"/>
      <c r="L219" s="171"/>
      <c r="M219" s="172"/>
      <c r="N219" s="173"/>
      <c r="O219" s="173"/>
      <c r="P219" s="173"/>
      <c r="Q219" s="173"/>
      <c r="R219" s="173"/>
      <c r="S219" s="173"/>
      <c r="T219" s="174"/>
      <c r="AT219" s="175" t="s">
        <v>112</v>
      </c>
      <c r="AU219" s="175" t="s">
        <v>73</v>
      </c>
      <c r="AV219" s="9" t="s">
        <v>22</v>
      </c>
      <c r="AW219" s="9" t="s">
        <v>37</v>
      </c>
      <c r="AX219" s="9" t="s">
        <v>73</v>
      </c>
      <c r="AY219" s="175" t="s">
        <v>111</v>
      </c>
    </row>
    <row r="220" spans="2:51" s="9" customFormat="1" ht="13.5">
      <c r="B220" s="164"/>
      <c r="C220" s="165"/>
      <c r="D220" s="166" t="s">
        <v>112</v>
      </c>
      <c r="E220" s="167" t="s">
        <v>20</v>
      </c>
      <c r="F220" s="168" t="s">
        <v>114</v>
      </c>
      <c r="G220" s="165"/>
      <c r="H220" s="169" t="s">
        <v>20</v>
      </c>
      <c r="I220" s="170"/>
      <c r="J220" s="165"/>
      <c r="K220" s="165"/>
      <c r="L220" s="171"/>
      <c r="M220" s="172"/>
      <c r="N220" s="173"/>
      <c r="O220" s="173"/>
      <c r="P220" s="173"/>
      <c r="Q220" s="173"/>
      <c r="R220" s="173"/>
      <c r="S220" s="173"/>
      <c r="T220" s="174"/>
      <c r="AT220" s="175" t="s">
        <v>112</v>
      </c>
      <c r="AU220" s="175" t="s">
        <v>73</v>
      </c>
      <c r="AV220" s="9" t="s">
        <v>22</v>
      </c>
      <c r="AW220" s="9" t="s">
        <v>37</v>
      </c>
      <c r="AX220" s="9" t="s">
        <v>73</v>
      </c>
      <c r="AY220" s="175" t="s">
        <v>111</v>
      </c>
    </row>
    <row r="221" spans="2:51" s="10" customFormat="1" ht="13.5">
      <c r="B221" s="176"/>
      <c r="C221" s="177"/>
      <c r="D221" s="178" t="s">
        <v>112</v>
      </c>
      <c r="E221" s="179" t="s">
        <v>20</v>
      </c>
      <c r="F221" s="180" t="s">
        <v>22</v>
      </c>
      <c r="G221" s="177"/>
      <c r="H221" s="181">
        <v>1</v>
      </c>
      <c r="I221" s="182"/>
      <c r="J221" s="177"/>
      <c r="K221" s="177"/>
      <c r="L221" s="183"/>
      <c r="M221" s="184"/>
      <c r="N221" s="185"/>
      <c r="O221" s="185"/>
      <c r="P221" s="185"/>
      <c r="Q221" s="185"/>
      <c r="R221" s="185"/>
      <c r="S221" s="185"/>
      <c r="T221" s="186"/>
      <c r="AT221" s="187" t="s">
        <v>112</v>
      </c>
      <c r="AU221" s="187" t="s">
        <v>73</v>
      </c>
      <c r="AV221" s="10" t="s">
        <v>81</v>
      </c>
      <c r="AW221" s="10" t="s">
        <v>37</v>
      </c>
      <c r="AX221" s="10" t="s">
        <v>22</v>
      </c>
      <c r="AY221" s="187" t="s">
        <v>111</v>
      </c>
    </row>
    <row r="222" spans="2:65" s="1" customFormat="1" ht="22.5" customHeight="1">
      <c r="B222" s="32"/>
      <c r="C222" s="152" t="s">
        <v>215</v>
      </c>
      <c r="D222" s="152" t="s">
        <v>106</v>
      </c>
      <c r="E222" s="153" t="s">
        <v>216</v>
      </c>
      <c r="F222" s="154" t="s">
        <v>217</v>
      </c>
      <c r="G222" s="155" t="s">
        <v>109</v>
      </c>
      <c r="H222" s="156">
        <v>2</v>
      </c>
      <c r="I222" s="157"/>
      <c r="J222" s="158">
        <f>ROUND(I222*H222,2)</f>
        <v>0</v>
      </c>
      <c r="K222" s="154" t="s">
        <v>20</v>
      </c>
      <c r="L222" s="52"/>
      <c r="M222" s="159" t="s">
        <v>20</v>
      </c>
      <c r="N222" s="160" t="s">
        <v>44</v>
      </c>
      <c r="O222" s="33"/>
      <c r="P222" s="161">
        <f>O222*H222</f>
        <v>0</v>
      </c>
      <c r="Q222" s="161">
        <v>0</v>
      </c>
      <c r="R222" s="161">
        <f>Q222*H222</f>
        <v>0</v>
      </c>
      <c r="S222" s="161">
        <v>0</v>
      </c>
      <c r="T222" s="162">
        <f>S222*H222</f>
        <v>0</v>
      </c>
      <c r="AR222" s="15" t="s">
        <v>110</v>
      </c>
      <c r="AT222" s="15" t="s">
        <v>106</v>
      </c>
      <c r="AU222" s="15" t="s">
        <v>73</v>
      </c>
      <c r="AY222" s="15" t="s">
        <v>111</v>
      </c>
      <c r="BE222" s="163">
        <f>IF(N222="základní",J222,0)</f>
        <v>0</v>
      </c>
      <c r="BF222" s="163">
        <f>IF(N222="snížená",J222,0)</f>
        <v>0</v>
      </c>
      <c r="BG222" s="163">
        <f>IF(N222="zákl. přenesená",J222,0)</f>
        <v>0</v>
      </c>
      <c r="BH222" s="163">
        <f>IF(N222="sníž. přenesená",J222,0)</f>
        <v>0</v>
      </c>
      <c r="BI222" s="163">
        <f>IF(N222="nulová",J222,0)</f>
        <v>0</v>
      </c>
      <c r="BJ222" s="15" t="s">
        <v>22</v>
      </c>
      <c r="BK222" s="163">
        <f>ROUND(I222*H222,2)</f>
        <v>0</v>
      </c>
      <c r="BL222" s="15" t="s">
        <v>110</v>
      </c>
      <c r="BM222" s="15" t="s">
        <v>215</v>
      </c>
    </row>
    <row r="223" spans="2:51" s="9" customFormat="1" ht="13.5">
      <c r="B223" s="164"/>
      <c r="C223" s="165"/>
      <c r="D223" s="166" t="s">
        <v>112</v>
      </c>
      <c r="E223" s="167" t="s">
        <v>20</v>
      </c>
      <c r="F223" s="168" t="s">
        <v>113</v>
      </c>
      <c r="G223" s="165"/>
      <c r="H223" s="169" t="s">
        <v>20</v>
      </c>
      <c r="I223" s="170"/>
      <c r="J223" s="165"/>
      <c r="K223" s="165"/>
      <c r="L223" s="171"/>
      <c r="M223" s="172"/>
      <c r="N223" s="173"/>
      <c r="O223" s="173"/>
      <c r="P223" s="173"/>
      <c r="Q223" s="173"/>
      <c r="R223" s="173"/>
      <c r="S223" s="173"/>
      <c r="T223" s="174"/>
      <c r="AT223" s="175" t="s">
        <v>112</v>
      </c>
      <c r="AU223" s="175" t="s">
        <v>73</v>
      </c>
      <c r="AV223" s="9" t="s">
        <v>22</v>
      </c>
      <c r="AW223" s="9" t="s">
        <v>37</v>
      </c>
      <c r="AX223" s="9" t="s">
        <v>73</v>
      </c>
      <c r="AY223" s="175" t="s">
        <v>111</v>
      </c>
    </row>
    <row r="224" spans="2:51" s="9" customFormat="1" ht="13.5">
      <c r="B224" s="164"/>
      <c r="C224" s="165"/>
      <c r="D224" s="166" t="s">
        <v>112</v>
      </c>
      <c r="E224" s="167" t="s">
        <v>20</v>
      </c>
      <c r="F224" s="168" t="s">
        <v>114</v>
      </c>
      <c r="G224" s="165"/>
      <c r="H224" s="169" t="s">
        <v>20</v>
      </c>
      <c r="I224" s="170"/>
      <c r="J224" s="165"/>
      <c r="K224" s="165"/>
      <c r="L224" s="171"/>
      <c r="M224" s="172"/>
      <c r="N224" s="173"/>
      <c r="O224" s="173"/>
      <c r="P224" s="173"/>
      <c r="Q224" s="173"/>
      <c r="R224" s="173"/>
      <c r="S224" s="173"/>
      <c r="T224" s="174"/>
      <c r="AT224" s="175" t="s">
        <v>112</v>
      </c>
      <c r="AU224" s="175" t="s">
        <v>73</v>
      </c>
      <c r="AV224" s="9" t="s">
        <v>22</v>
      </c>
      <c r="AW224" s="9" t="s">
        <v>37</v>
      </c>
      <c r="AX224" s="9" t="s">
        <v>73</v>
      </c>
      <c r="AY224" s="175" t="s">
        <v>111</v>
      </c>
    </row>
    <row r="225" spans="2:51" s="10" customFormat="1" ht="13.5">
      <c r="B225" s="176"/>
      <c r="C225" s="177"/>
      <c r="D225" s="178" t="s">
        <v>112</v>
      </c>
      <c r="E225" s="179" t="s">
        <v>20</v>
      </c>
      <c r="F225" s="180" t="s">
        <v>81</v>
      </c>
      <c r="G225" s="177"/>
      <c r="H225" s="181">
        <v>2</v>
      </c>
      <c r="I225" s="182"/>
      <c r="J225" s="177"/>
      <c r="K225" s="177"/>
      <c r="L225" s="183"/>
      <c r="M225" s="184"/>
      <c r="N225" s="185"/>
      <c r="O225" s="185"/>
      <c r="P225" s="185"/>
      <c r="Q225" s="185"/>
      <c r="R225" s="185"/>
      <c r="S225" s="185"/>
      <c r="T225" s="186"/>
      <c r="AT225" s="187" t="s">
        <v>112</v>
      </c>
      <c r="AU225" s="187" t="s">
        <v>73</v>
      </c>
      <c r="AV225" s="10" t="s">
        <v>81</v>
      </c>
      <c r="AW225" s="10" t="s">
        <v>37</v>
      </c>
      <c r="AX225" s="10" t="s">
        <v>22</v>
      </c>
      <c r="AY225" s="187" t="s">
        <v>111</v>
      </c>
    </row>
    <row r="226" spans="2:65" s="1" customFormat="1" ht="22.5" customHeight="1">
      <c r="B226" s="32"/>
      <c r="C226" s="152" t="s">
        <v>218</v>
      </c>
      <c r="D226" s="152" t="s">
        <v>106</v>
      </c>
      <c r="E226" s="153" t="s">
        <v>219</v>
      </c>
      <c r="F226" s="154" t="s">
        <v>220</v>
      </c>
      <c r="G226" s="155" t="s">
        <v>109</v>
      </c>
      <c r="H226" s="156">
        <v>3</v>
      </c>
      <c r="I226" s="157"/>
      <c r="J226" s="158">
        <f>ROUND(I226*H226,2)</f>
        <v>0</v>
      </c>
      <c r="K226" s="154" t="s">
        <v>20</v>
      </c>
      <c r="L226" s="52"/>
      <c r="M226" s="159" t="s">
        <v>20</v>
      </c>
      <c r="N226" s="160" t="s">
        <v>44</v>
      </c>
      <c r="O226" s="33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AR226" s="15" t="s">
        <v>110</v>
      </c>
      <c r="AT226" s="15" t="s">
        <v>106</v>
      </c>
      <c r="AU226" s="15" t="s">
        <v>73</v>
      </c>
      <c r="AY226" s="15" t="s">
        <v>111</v>
      </c>
      <c r="BE226" s="163">
        <f>IF(N226="základní",J226,0)</f>
        <v>0</v>
      </c>
      <c r="BF226" s="163">
        <f>IF(N226="snížená",J226,0)</f>
        <v>0</v>
      </c>
      <c r="BG226" s="163">
        <f>IF(N226="zákl. přenesená",J226,0)</f>
        <v>0</v>
      </c>
      <c r="BH226" s="163">
        <f>IF(N226="sníž. přenesená",J226,0)</f>
        <v>0</v>
      </c>
      <c r="BI226" s="163">
        <f>IF(N226="nulová",J226,0)</f>
        <v>0</v>
      </c>
      <c r="BJ226" s="15" t="s">
        <v>22</v>
      </c>
      <c r="BK226" s="163">
        <f>ROUND(I226*H226,2)</f>
        <v>0</v>
      </c>
      <c r="BL226" s="15" t="s">
        <v>110</v>
      </c>
      <c r="BM226" s="15" t="s">
        <v>218</v>
      </c>
    </row>
    <row r="227" spans="2:51" s="9" customFormat="1" ht="13.5">
      <c r="B227" s="164"/>
      <c r="C227" s="165"/>
      <c r="D227" s="166" t="s">
        <v>112</v>
      </c>
      <c r="E227" s="167" t="s">
        <v>20</v>
      </c>
      <c r="F227" s="168" t="s">
        <v>113</v>
      </c>
      <c r="G227" s="165"/>
      <c r="H227" s="169" t="s">
        <v>20</v>
      </c>
      <c r="I227" s="170"/>
      <c r="J227" s="165"/>
      <c r="K227" s="165"/>
      <c r="L227" s="171"/>
      <c r="M227" s="172"/>
      <c r="N227" s="173"/>
      <c r="O227" s="173"/>
      <c r="P227" s="173"/>
      <c r="Q227" s="173"/>
      <c r="R227" s="173"/>
      <c r="S227" s="173"/>
      <c r="T227" s="174"/>
      <c r="AT227" s="175" t="s">
        <v>112</v>
      </c>
      <c r="AU227" s="175" t="s">
        <v>73</v>
      </c>
      <c r="AV227" s="9" t="s">
        <v>22</v>
      </c>
      <c r="AW227" s="9" t="s">
        <v>37</v>
      </c>
      <c r="AX227" s="9" t="s">
        <v>73</v>
      </c>
      <c r="AY227" s="175" t="s">
        <v>111</v>
      </c>
    </row>
    <row r="228" spans="2:51" s="9" customFormat="1" ht="13.5">
      <c r="B228" s="164"/>
      <c r="C228" s="165"/>
      <c r="D228" s="166" t="s">
        <v>112</v>
      </c>
      <c r="E228" s="167" t="s">
        <v>20</v>
      </c>
      <c r="F228" s="168" t="s">
        <v>114</v>
      </c>
      <c r="G228" s="165"/>
      <c r="H228" s="169" t="s">
        <v>20</v>
      </c>
      <c r="I228" s="170"/>
      <c r="J228" s="165"/>
      <c r="K228" s="165"/>
      <c r="L228" s="171"/>
      <c r="M228" s="172"/>
      <c r="N228" s="173"/>
      <c r="O228" s="173"/>
      <c r="P228" s="173"/>
      <c r="Q228" s="173"/>
      <c r="R228" s="173"/>
      <c r="S228" s="173"/>
      <c r="T228" s="174"/>
      <c r="AT228" s="175" t="s">
        <v>112</v>
      </c>
      <c r="AU228" s="175" t="s">
        <v>73</v>
      </c>
      <c r="AV228" s="9" t="s">
        <v>22</v>
      </c>
      <c r="AW228" s="9" t="s">
        <v>37</v>
      </c>
      <c r="AX228" s="9" t="s">
        <v>73</v>
      </c>
      <c r="AY228" s="175" t="s">
        <v>111</v>
      </c>
    </row>
    <row r="229" spans="2:51" s="10" customFormat="1" ht="13.5">
      <c r="B229" s="176"/>
      <c r="C229" s="177"/>
      <c r="D229" s="178" t="s">
        <v>112</v>
      </c>
      <c r="E229" s="179" t="s">
        <v>20</v>
      </c>
      <c r="F229" s="180" t="s">
        <v>115</v>
      </c>
      <c r="G229" s="177"/>
      <c r="H229" s="181">
        <v>3</v>
      </c>
      <c r="I229" s="182"/>
      <c r="J229" s="177"/>
      <c r="K229" s="177"/>
      <c r="L229" s="183"/>
      <c r="M229" s="184"/>
      <c r="N229" s="185"/>
      <c r="O229" s="185"/>
      <c r="P229" s="185"/>
      <c r="Q229" s="185"/>
      <c r="R229" s="185"/>
      <c r="S229" s="185"/>
      <c r="T229" s="186"/>
      <c r="AT229" s="187" t="s">
        <v>112</v>
      </c>
      <c r="AU229" s="187" t="s">
        <v>73</v>
      </c>
      <c r="AV229" s="10" t="s">
        <v>81</v>
      </c>
      <c r="AW229" s="10" t="s">
        <v>37</v>
      </c>
      <c r="AX229" s="10" t="s">
        <v>22</v>
      </c>
      <c r="AY229" s="187" t="s">
        <v>111</v>
      </c>
    </row>
    <row r="230" spans="2:65" s="1" customFormat="1" ht="22.5" customHeight="1">
      <c r="B230" s="32"/>
      <c r="C230" s="152" t="s">
        <v>221</v>
      </c>
      <c r="D230" s="152" t="s">
        <v>106</v>
      </c>
      <c r="E230" s="153" t="s">
        <v>222</v>
      </c>
      <c r="F230" s="154" t="s">
        <v>223</v>
      </c>
      <c r="G230" s="155" t="s">
        <v>109</v>
      </c>
      <c r="H230" s="156">
        <v>1</v>
      </c>
      <c r="I230" s="157"/>
      <c r="J230" s="158">
        <f>ROUND(I230*H230,2)</f>
        <v>0</v>
      </c>
      <c r="K230" s="154" t="s">
        <v>20</v>
      </c>
      <c r="L230" s="52"/>
      <c r="M230" s="159" t="s">
        <v>20</v>
      </c>
      <c r="N230" s="160" t="s">
        <v>44</v>
      </c>
      <c r="O230" s="33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AR230" s="15" t="s">
        <v>110</v>
      </c>
      <c r="AT230" s="15" t="s">
        <v>106</v>
      </c>
      <c r="AU230" s="15" t="s">
        <v>73</v>
      </c>
      <c r="AY230" s="15" t="s">
        <v>111</v>
      </c>
      <c r="BE230" s="163">
        <f>IF(N230="základní",J230,0)</f>
        <v>0</v>
      </c>
      <c r="BF230" s="163">
        <f>IF(N230="snížená",J230,0)</f>
        <v>0</v>
      </c>
      <c r="BG230" s="163">
        <f>IF(N230="zákl. přenesená",J230,0)</f>
        <v>0</v>
      </c>
      <c r="BH230" s="163">
        <f>IF(N230="sníž. přenesená",J230,0)</f>
        <v>0</v>
      </c>
      <c r="BI230" s="163">
        <f>IF(N230="nulová",J230,0)</f>
        <v>0</v>
      </c>
      <c r="BJ230" s="15" t="s">
        <v>22</v>
      </c>
      <c r="BK230" s="163">
        <f>ROUND(I230*H230,2)</f>
        <v>0</v>
      </c>
      <c r="BL230" s="15" t="s">
        <v>110</v>
      </c>
      <c r="BM230" s="15" t="s">
        <v>221</v>
      </c>
    </row>
    <row r="231" spans="2:51" s="9" customFormat="1" ht="13.5">
      <c r="B231" s="164"/>
      <c r="C231" s="165"/>
      <c r="D231" s="166" t="s">
        <v>112</v>
      </c>
      <c r="E231" s="167" t="s">
        <v>20</v>
      </c>
      <c r="F231" s="168" t="s">
        <v>113</v>
      </c>
      <c r="G231" s="165"/>
      <c r="H231" s="169" t="s">
        <v>20</v>
      </c>
      <c r="I231" s="170"/>
      <c r="J231" s="165"/>
      <c r="K231" s="165"/>
      <c r="L231" s="171"/>
      <c r="M231" s="172"/>
      <c r="N231" s="173"/>
      <c r="O231" s="173"/>
      <c r="P231" s="173"/>
      <c r="Q231" s="173"/>
      <c r="R231" s="173"/>
      <c r="S231" s="173"/>
      <c r="T231" s="174"/>
      <c r="AT231" s="175" t="s">
        <v>112</v>
      </c>
      <c r="AU231" s="175" t="s">
        <v>73</v>
      </c>
      <c r="AV231" s="9" t="s">
        <v>22</v>
      </c>
      <c r="AW231" s="9" t="s">
        <v>37</v>
      </c>
      <c r="AX231" s="9" t="s">
        <v>73</v>
      </c>
      <c r="AY231" s="175" t="s">
        <v>111</v>
      </c>
    </row>
    <row r="232" spans="2:51" s="9" customFormat="1" ht="13.5">
      <c r="B232" s="164"/>
      <c r="C232" s="165"/>
      <c r="D232" s="166" t="s">
        <v>112</v>
      </c>
      <c r="E232" s="167" t="s">
        <v>20</v>
      </c>
      <c r="F232" s="168" t="s">
        <v>114</v>
      </c>
      <c r="G232" s="165"/>
      <c r="H232" s="169" t="s">
        <v>20</v>
      </c>
      <c r="I232" s="170"/>
      <c r="J232" s="165"/>
      <c r="K232" s="165"/>
      <c r="L232" s="171"/>
      <c r="M232" s="172"/>
      <c r="N232" s="173"/>
      <c r="O232" s="173"/>
      <c r="P232" s="173"/>
      <c r="Q232" s="173"/>
      <c r="R232" s="173"/>
      <c r="S232" s="173"/>
      <c r="T232" s="174"/>
      <c r="AT232" s="175" t="s">
        <v>112</v>
      </c>
      <c r="AU232" s="175" t="s">
        <v>73</v>
      </c>
      <c r="AV232" s="9" t="s">
        <v>22</v>
      </c>
      <c r="AW232" s="9" t="s">
        <v>37</v>
      </c>
      <c r="AX232" s="9" t="s">
        <v>73</v>
      </c>
      <c r="AY232" s="175" t="s">
        <v>111</v>
      </c>
    </row>
    <row r="233" spans="2:51" s="10" customFormat="1" ht="13.5">
      <c r="B233" s="176"/>
      <c r="C233" s="177"/>
      <c r="D233" s="178" t="s">
        <v>112</v>
      </c>
      <c r="E233" s="179" t="s">
        <v>20</v>
      </c>
      <c r="F233" s="180" t="s">
        <v>22</v>
      </c>
      <c r="G233" s="177"/>
      <c r="H233" s="181">
        <v>1</v>
      </c>
      <c r="I233" s="182"/>
      <c r="J233" s="177"/>
      <c r="K233" s="177"/>
      <c r="L233" s="183"/>
      <c r="M233" s="184"/>
      <c r="N233" s="185"/>
      <c r="O233" s="185"/>
      <c r="P233" s="185"/>
      <c r="Q233" s="185"/>
      <c r="R233" s="185"/>
      <c r="S233" s="185"/>
      <c r="T233" s="186"/>
      <c r="AT233" s="187" t="s">
        <v>112</v>
      </c>
      <c r="AU233" s="187" t="s">
        <v>73</v>
      </c>
      <c r="AV233" s="10" t="s">
        <v>81</v>
      </c>
      <c r="AW233" s="10" t="s">
        <v>37</v>
      </c>
      <c r="AX233" s="10" t="s">
        <v>22</v>
      </c>
      <c r="AY233" s="187" t="s">
        <v>111</v>
      </c>
    </row>
    <row r="234" spans="2:65" s="1" customFormat="1" ht="22.5" customHeight="1">
      <c r="B234" s="32"/>
      <c r="C234" s="152" t="s">
        <v>224</v>
      </c>
      <c r="D234" s="152" t="s">
        <v>106</v>
      </c>
      <c r="E234" s="153" t="s">
        <v>225</v>
      </c>
      <c r="F234" s="154" t="s">
        <v>226</v>
      </c>
      <c r="G234" s="155" t="s">
        <v>109</v>
      </c>
      <c r="H234" s="156">
        <v>2</v>
      </c>
      <c r="I234" s="157"/>
      <c r="J234" s="158">
        <f>ROUND(I234*H234,2)</f>
        <v>0</v>
      </c>
      <c r="K234" s="154" t="s">
        <v>20</v>
      </c>
      <c r="L234" s="52"/>
      <c r="M234" s="159" t="s">
        <v>20</v>
      </c>
      <c r="N234" s="160" t="s">
        <v>44</v>
      </c>
      <c r="O234" s="33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AR234" s="15" t="s">
        <v>110</v>
      </c>
      <c r="AT234" s="15" t="s">
        <v>106</v>
      </c>
      <c r="AU234" s="15" t="s">
        <v>73</v>
      </c>
      <c r="AY234" s="15" t="s">
        <v>111</v>
      </c>
      <c r="BE234" s="163">
        <f>IF(N234="základní",J234,0)</f>
        <v>0</v>
      </c>
      <c r="BF234" s="163">
        <f>IF(N234="snížená",J234,0)</f>
        <v>0</v>
      </c>
      <c r="BG234" s="163">
        <f>IF(N234="zákl. přenesená",J234,0)</f>
        <v>0</v>
      </c>
      <c r="BH234" s="163">
        <f>IF(N234="sníž. přenesená",J234,0)</f>
        <v>0</v>
      </c>
      <c r="BI234" s="163">
        <f>IF(N234="nulová",J234,0)</f>
        <v>0</v>
      </c>
      <c r="BJ234" s="15" t="s">
        <v>22</v>
      </c>
      <c r="BK234" s="163">
        <f>ROUND(I234*H234,2)</f>
        <v>0</v>
      </c>
      <c r="BL234" s="15" t="s">
        <v>110</v>
      </c>
      <c r="BM234" s="15" t="s">
        <v>224</v>
      </c>
    </row>
    <row r="235" spans="2:51" s="9" customFormat="1" ht="13.5">
      <c r="B235" s="164"/>
      <c r="C235" s="165"/>
      <c r="D235" s="166" t="s">
        <v>112</v>
      </c>
      <c r="E235" s="167" t="s">
        <v>20</v>
      </c>
      <c r="F235" s="168" t="s">
        <v>113</v>
      </c>
      <c r="G235" s="165"/>
      <c r="H235" s="169" t="s">
        <v>20</v>
      </c>
      <c r="I235" s="170"/>
      <c r="J235" s="165"/>
      <c r="K235" s="165"/>
      <c r="L235" s="171"/>
      <c r="M235" s="172"/>
      <c r="N235" s="173"/>
      <c r="O235" s="173"/>
      <c r="P235" s="173"/>
      <c r="Q235" s="173"/>
      <c r="R235" s="173"/>
      <c r="S235" s="173"/>
      <c r="T235" s="174"/>
      <c r="AT235" s="175" t="s">
        <v>112</v>
      </c>
      <c r="AU235" s="175" t="s">
        <v>73</v>
      </c>
      <c r="AV235" s="9" t="s">
        <v>22</v>
      </c>
      <c r="AW235" s="9" t="s">
        <v>37</v>
      </c>
      <c r="AX235" s="9" t="s">
        <v>73</v>
      </c>
      <c r="AY235" s="175" t="s">
        <v>111</v>
      </c>
    </row>
    <row r="236" spans="2:51" s="9" customFormat="1" ht="13.5">
      <c r="B236" s="164"/>
      <c r="C236" s="165"/>
      <c r="D236" s="166" t="s">
        <v>112</v>
      </c>
      <c r="E236" s="167" t="s">
        <v>20</v>
      </c>
      <c r="F236" s="168" t="s">
        <v>114</v>
      </c>
      <c r="G236" s="165"/>
      <c r="H236" s="169" t="s">
        <v>20</v>
      </c>
      <c r="I236" s="170"/>
      <c r="J236" s="165"/>
      <c r="K236" s="165"/>
      <c r="L236" s="171"/>
      <c r="M236" s="172"/>
      <c r="N236" s="173"/>
      <c r="O236" s="173"/>
      <c r="P236" s="173"/>
      <c r="Q236" s="173"/>
      <c r="R236" s="173"/>
      <c r="S236" s="173"/>
      <c r="T236" s="174"/>
      <c r="AT236" s="175" t="s">
        <v>112</v>
      </c>
      <c r="AU236" s="175" t="s">
        <v>73</v>
      </c>
      <c r="AV236" s="9" t="s">
        <v>22</v>
      </c>
      <c r="AW236" s="9" t="s">
        <v>37</v>
      </c>
      <c r="AX236" s="9" t="s">
        <v>73</v>
      </c>
      <c r="AY236" s="175" t="s">
        <v>111</v>
      </c>
    </row>
    <row r="237" spans="2:51" s="10" customFormat="1" ht="13.5">
      <c r="B237" s="176"/>
      <c r="C237" s="177"/>
      <c r="D237" s="178" t="s">
        <v>112</v>
      </c>
      <c r="E237" s="179" t="s">
        <v>20</v>
      </c>
      <c r="F237" s="180" t="s">
        <v>81</v>
      </c>
      <c r="G237" s="177"/>
      <c r="H237" s="181">
        <v>2</v>
      </c>
      <c r="I237" s="182"/>
      <c r="J237" s="177"/>
      <c r="K237" s="177"/>
      <c r="L237" s="183"/>
      <c r="M237" s="184"/>
      <c r="N237" s="185"/>
      <c r="O237" s="185"/>
      <c r="P237" s="185"/>
      <c r="Q237" s="185"/>
      <c r="R237" s="185"/>
      <c r="S237" s="185"/>
      <c r="T237" s="186"/>
      <c r="AT237" s="187" t="s">
        <v>112</v>
      </c>
      <c r="AU237" s="187" t="s">
        <v>73</v>
      </c>
      <c r="AV237" s="10" t="s">
        <v>81</v>
      </c>
      <c r="AW237" s="10" t="s">
        <v>37</v>
      </c>
      <c r="AX237" s="10" t="s">
        <v>22</v>
      </c>
      <c r="AY237" s="187" t="s">
        <v>111</v>
      </c>
    </row>
    <row r="238" spans="2:65" s="1" customFormat="1" ht="22.5" customHeight="1">
      <c r="B238" s="32"/>
      <c r="C238" s="152" t="s">
        <v>227</v>
      </c>
      <c r="D238" s="152" t="s">
        <v>106</v>
      </c>
      <c r="E238" s="153" t="s">
        <v>228</v>
      </c>
      <c r="F238" s="154" t="s">
        <v>229</v>
      </c>
      <c r="G238" s="155" t="s">
        <v>109</v>
      </c>
      <c r="H238" s="156">
        <v>7</v>
      </c>
      <c r="I238" s="157"/>
      <c r="J238" s="158">
        <f>ROUND(I238*H238,2)</f>
        <v>0</v>
      </c>
      <c r="K238" s="154" t="s">
        <v>20</v>
      </c>
      <c r="L238" s="52"/>
      <c r="M238" s="159" t="s">
        <v>20</v>
      </c>
      <c r="N238" s="160" t="s">
        <v>44</v>
      </c>
      <c r="O238" s="33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AR238" s="15" t="s">
        <v>110</v>
      </c>
      <c r="AT238" s="15" t="s">
        <v>106</v>
      </c>
      <c r="AU238" s="15" t="s">
        <v>73</v>
      </c>
      <c r="AY238" s="15" t="s">
        <v>111</v>
      </c>
      <c r="BE238" s="163">
        <f>IF(N238="základní",J238,0)</f>
        <v>0</v>
      </c>
      <c r="BF238" s="163">
        <f>IF(N238="snížená",J238,0)</f>
        <v>0</v>
      </c>
      <c r="BG238" s="163">
        <f>IF(N238="zákl. přenesená",J238,0)</f>
        <v>0</v>
      </c>
      <c r="BH238" s="163">
        <f>IF(N238="sníž. přenesená",J238,0)</f>
        <v>0</v>
      </c>
      <c r="BI238" s="163">
        <f>IF(N238="nulová",J238,0)</f>
        <v>0</v>
      </c>
      <c r="BJ238" s="15" t="s">
        <v>22</v>
      </c>
      <c r="BK238" s="163">
        <f>ROUND(I238*H238,2)</f>
        <v>0</v>
      </c>
      <c r="BL238" s="15" t="s">
        <v>110</v>
      </c>
      <c r="BM238" s="15" t="s">
        <v>227</v>
      </c>
    </row>
    <row r="239" spans="2:51" s="9" customFormat="1" ht="13.5">
      <c r="B239" s="164"/>
      <c r="C239" s="165"/>
      <c r="D239" s="166" t="s">
        <v>112</v>
      </c>
      <c r="E239" s="167" t="s">
        <v>20</v>
      </c>
      <c r="F239" s="168" t="s">
        <v>113</v>
      </c>
      <c r="G239" s="165"/>
      <c r="H239" s="169" t="s">
        <v>20</v>
      </c>
      <c r="I239" s="170"/>
      <c r="J239" s="165"/>
      <c r="K239" s="165"/>
      <c r="L239" s="171"/>
      <c r="M239" s="172"/>
      <c r="N239" s="173"/>
      <c r="O239" s="173"/>
      <c r="P239" s="173"/>
      <c r="Q239" s="173"/>
      <c r="R239" s="173"/>
      <c r="S239" s="173"/>
      <c r="T239" s="174"/>
      <c r="AT239" s="175" t="s">
        <v>112</v>
      </c>
      <c r="AU239" s="175" t="s">
        <v>73</v>
      </c>
      <c r="AV239" s="9" t="s">
        <v>22</v>
      </c>
      <c r="AW239" s="9" t="s">
        <v>37</v>
      </c>
      <c r="AX239" s="9" t="s">
        <v>73</v>
      </c>
      <c r="AY239" s="175" t="s">
        <v>111</v>
      </c>
    </row>
    <row r="240" spans="2:51" s="9" customFormat="1" ht="13.5">
      <c r="B240" s="164"/>
      <c r="C240" s="165"/>
      <c r="D240" s="166" t="s">
        <v>112</v>
      </c>
      <c r="E240" s="167" t="s">
        <v>20</v>
      </c>
      <c r="F240" s="168" t="s">
        <v>114</v>
      </c>
      <c r="G240" s="165"/>
      <c r="H240" s="169" t="s">
        <v>20</v>
      </c>
      <c r="I240" s="170"/>
      <c r="J240" s="165"/>
      <c r="K240" s="165"/>
      <c r="L240" s="171"/>
      <c r="M240" s="172"/>
      <c r="N240" s="173"/>
      <c r="O240" s="173"/>
      <c r="P240" s="173"/>
      <c r="Q240" s="173"/>
      <c r="R240" s="173"/>
      <c r="S240" s="173"/>
      <c r="T240" s="174"/>
      <c r="AT240" s="175" t="s">
        <v>112</v>
      </c>
      <c r="AU240" s="175" t="s">
        <v>73</v>
      </c>
      <c r="AV240" s="9" t="s">
        <v>22</v>
      </c>
      <c r="AW240" s="9" t="s">
        <v>37</v>
      </c>
      <c r="AX240" s="9" t="s">
        <v>73</v>
      </c>
      <c r="AY240" s="175" t="s">
        <v>111</v>
      </c>
    </row>
    <row r="241" spans="2:51" s="10" customFormat="1" ht="13.5">
      <c r="B241" s="176"/>
      <c r="C241" s="177"/>
      <c r="D241" s="178" t="s">
        <v>112</v>
      </c>
      <c r="E241" s="179" t="s">
        <v>20</v>
      </c>
      <c r="F241" s="180" t="s">
        <v>122</v>
      </c>
      <c r="G241" s="177"/>
      <c r="H241" s="181">
        <v>7</v>
      </c>
      <c r="I241" s="182"/>
      <c r="J241" s="177"/>
      <c r="K241" s="177"/>
      <c r="L241" s="183"/>
      <c r="M241" s="184"/>
      <c r="N241" s="185"/>
      <c r="O241" s="185"/>
      <c r="P241" s="185"/>
      <c r="Q241" s="185"/>
      <c r="R241" s="185"/>
      <c r="S241" s="185"/>
      <c r="T241" s="186"/>
      <c r="AT241" s="187" t="s">
        <v>112</v>
      </c>
      <c r="AU241" s="187" t="s">
        <v>73</v>
      </c>
      <c r="AV241" s="10" t="s">
        <v>81</v>
      </c>
      <c r="AW241" s="10" t="s">
        <v>37</v>
      </c>
      <c r="AX241" s="10" t="s">
        <v>22</v>
      </c>
      <c r="AY241" s="187" t="s">
        <v>111</v>
      </c>
    </row>
    <row r="242" spans="2:65" s="1" customFormat="1" ht="22.5" customHeight="1">
      <c r="B242" s="32"/>
      <c r="C242" s="152" t="s">
        <v>230</v>
      </c>
      <c r="D242" s="152" t="s">
        <v>106</v>
      </c>
      <c r="E242" s="153" t="s">
        <v>231</v>
      </c>
      <c r="F242" s="154" t="s">
        <v>232</v>
      </c>
      <c r="G242" s="155" t="s">
        <v>109</v>
      </c>
      <c r="H242" s="156">
        <v>80</v>
      </c>
      <c r="I242" s="157"/>
      <c r="J242" s="158">
        <f>ROUND(I242*H242,2)</f>
        <v>0</v>
      </c>
      <c r="K242" s="154" t="s">
        <v>20</v>
      </c>
      <c r="L242" s="52"/>
      <c r="M242" s="159" t="s">
        <v>20</v>
      </c>
      <c r="N242" s="160" t="s">
        <v>44</v>
      </c>
      <c r="O242" s="33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AR242" s="15" t="s">
        <v>110</v>
      </c>
      <c r="AT242" s="15" t="s">
        <v>106</v>
      </c>
      <c r="AU242" s="15" t="s">
        <v>73</v>
      </c>
      <c r="AY242" s="15" t="s">
        <v>111</v>
      </c>
      <c r="BE242" s="163">
        <f>IF(N242="základní",J242,0)</f>
        <v>0</v>
      </c>
      <c r="BF242" s="163">
        <f>IF(N242="snížená",J242,0)</f>
        <v>0</v>
      </c>
      <c r="BG242" s="163">
        <f>IF(N242="zákl. přenesená",J242,0)</f>
        <v>0</v>
      </c>
      <c r="BH242" s="163">
        <f>IF(N242="sníž. přenesená",J242,0)</f>
        <v>0</v>
      </c>
      <c r="BI242" s="163">
        <f>IF(N242="nulová",J242,0)</f>
        <v>0</v>
      </c>
      <c r="BJ242" s="15" t="s">
        <v>22</v>
      </c>
      <c r="BK242" s="163">
        <f>ROUND(I242*H242,2)</f>
        <v>0</v>
      </c>
      <c r="BL242" s="15" t="s">
        <v>110</v>
      </c>
      <c r="BM242" s="15" t="s">
        <v>230</v>
      </c>
    </row>
    <row r="243" spans="2:51" s="9" customFormat="1" ht="13.5">
      <c r="B243" s="164"/>
      <c r="C243" s="165"/>
      <c r="D243" s="166" t="s">
        <v>112</v>
      </c>
      <c r="E243" s="167" t="s">
        <v>20</v>
      </c>
      <c r="F243" s="168" t="s">
        <v>113</v>
      </c>
      <c r="G243" s="165"/>
      <c r="H243" s="169" t="s">
        <v>20</v>
      </c>
      <c r="I243" s="170"/>
      <c r="J243" s="165"/>
      <c r="K243" s="165"/>
      <c r="L243" s="171"/>
      <c r="M243" s="172"/>
      <c r="N243" s="173"/>
      <c r="O243" s="173"/>
      <c r="P243" s="173"/>
      <c r="Q243" s="173"/>
      <c r="R243" s="173"/>
      <c r="S243" s="173"/>
      <c r="T243" s="174"/>
      <c r="AT243" s="175" t="s">
        <v>112</v>
      </c>
      <c r="AU243" s="175" t="s">
        <v>73</v>
      </c>
      <c r="AV243" s="9" t="s">
        <v>22</v>
      </c>
      <c r="AW243" s="9" t="s">
        <v>37</v>
      </c>
      <c r="AX243" s="9" t="s">
        <v>73</v>
      </c>
      <c r="AY243" s="175" t="s">
        <v>111</v>
      </c>
    </row>
    <row r="244" spans="2:51" s="9" customFormat="1" ht="13.5">
      <c r="B244" s="164"/>
      <c r="C244" s="165"/>
      <c r="D244" s="166" t="s">
        <v>112</v>
      </c>
      <c r="E244" s="167" t="s">
        <v>20</v>
      </c>
      <c r="F244" s="168" t="s">
        <v>114</v>
      </c>
      <c r="G244" s="165"/>
      <c r="H244" s="169" t="s">
        <v>20</v>
      </c>
      <c r="I244" s="170"/>
      <c r="J244" s="165"/>
      <c r="K244" s="165"/>
      <c r="L244" s="171"/>
      <c r="M244" s="172"/>
      <c r="N244" s="173"/>
      <c r="O244" s="173"/>
      <c r="P244" s="173"/>
      <c r="Q244" s="173"/>
      <c r="R244" s="173"/>
      <c r="S244" s="173"/>
      <c r="T244" s="174"/>
      <c r="AT244" s="175" t="s">
        <v>112</v>
      </c>
      <c r="AU244" s="175" t="s">
        <v>73</v>
      </c>
      <c r="AV244" s="9" t="s">
        <v>22</v>
      </c>
      <c r="AW244" s="9" t="s">
        <v>37</v>
      </c>
      <c r="AX244" s="9" t="s">
        <v>73</v>
      </c>
      <c r="AY244" s="175" t="s">
        <v>111</v>
      </c>
    </row>
    <row r="245" spans="2:51" s="10" customFormat="1" ht="13.5">
      <c r="B245" s="176"/>
      <c r="C245" s="177"/>
      <c r="D245" s="178" t="s">
        <v>112</v>
      </c>
      <c r="E245" s="179" t="s">
        <v>20</v>
      </c>
      <c r="F245" s="180" t="s">
        <v>233</v>
      </c>
      <c r="G245" s="177"/>
      <c r="H245" s="181">
        <v>80</v>
      </c>
      <c r="I245" s="182"/>
      <c r="J245" s="177"/>
      <c r="K245" s="177"/>
      <c r="L245" s="183"/>
      <c r="M245" s="184"/>
      <c r="N245" s="185"/>
      <c r="O245" s="185"/>
      <c r="P245" s="185"/>
      <c r="Q245" s="185"/>
      <c r="R245" s="185"/>
      <c r="S245" s="185"/>
      <c r="T245" s="186"/>
      <c r="AT245" s="187" t="s">
        <v>112</v>
      </c>
      <c r="AU245" s="187" t="s">
        <v>73</v>
      </c>
      <c r="AV245" s="10" t="s">
        <v>81</v>
      </c>
      <c r="AW245" s="10" t="s">
        <v>37</v>
      </c>
      <c r="AX245" s="10" t="s">
        <v>22</v>
      </c>
      <c r="AY245" s="187" t="s">
        <v>111</v>
      </c>
    </row>
    <row r="246" spans="2:65" s="1" customFormat="1" ht="22.5" customHeight="1">
      <c r="B246" s="32"/>
      <c r="C246" s="152" t="s">
        <v>234</v>
      </c>
      <c r="D246" s="152" t="s">
        <v>106</v>
      </c>
      <c r="E246" s="153" t="s">
        <v>235</v>
      </c>
      <c r="F246" s="154" t="s">
        <v>236</v>
      </c>
      <c r="G246" s="155" t="s">
        <v>109</v>
      </c>
      <c r="H246" s="156">
        <v>21</v>
      </c>
      <c r="I246" s="157"/>
      <c r="J246" s="158">
        <f>ROUND(I246*H246,2)</f>
        <v>0</v>
      </c>
      <c r="K246" s="154" t="s">
        <v>20</v>
      </c>
      <c r="L246" s="52"/>
      <c r="M246" s="159" t="s">
        <v>20</v>
      </c>
      <c r="N246" s="160" t="s">
        <v>44</v>
      </c>
      <c r="O246" s="33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AR246" s="15" t="s">
        <v>110</v>
      </c>
      <c r="AT246" s="15" t="s">
        <v>106</v>
      </c>
      <c r="AU246" s="15" t="s">
        <v>73</v>
      </c>
      <c r="AY246" s="15" t="s">
        <v>111</v>
      </c>
      <c r="BE246" s="163">
        <f>IF(N246="základní",J246,0)</f>
        <v>0</v>
      </c>
      <c r="BF246" s="163">
        <f>IF(N246="snížená",J246,0)</f>
        <v>0</v>
      </c>
      <c r="BG246" s="163">
        <f>IF(N246="zákl. přenesená",J246,0)</f>
        <v>0</v>
      </c>
      <c r="BH246" s="163">
        <f>IF(N246="sníž. přenesená",J246,0)</f>
        <v>0</v>
      </c>
      <c r="BI246" s="163">
        <f>IF(N246="nulová",J246,0)</f>
        <v>0</v>
      </c>
      <c r="BJ246" s="15" t="s">
        <v>22</v>
      </c>
      <c r="BK246" s="163">
        <f>ROUND(I246*H246,2)</f>
        <v>0</v>
      </c>
      <c r="BL246" s="15" t="s">
        <v>110</v>
      </c>
      <c r="BM246" s="15" t="s">
        <v>234</v>
      </c>
    </row>
    <row r="247" spans="2:51" s="9" customFormat="1" ht="13.5">
      <c r="B247" s="164"/>
      <c r="C247" s="165"/>
      <c r="D247" s="166" t="s">
        <v>112</v>
      </c>
      <c r="E247" s="167" t="s">
        <v>20</v>
      </c>
      <c r="F247" s="168" t="s">
        <v>113</v>
      </c>
      <c r="G247" s="165"/>
      <c r="H247" s="169" t="s">
        <v>20</v>
      </c>
      <c r="I247" s="170"/>
      <c r="J247" s="165"/>
      <c r="K247" s="165"/>
      <c r="L247" s="171"/>
      <c r="M247" s="172"/>
      <c r="N247" s="173"/>
      <c r="O247" s="173"/>
      <c r="P247" s="173"/>
      <c r="Q247" s="173"/>
      <c r="R247" s="173"/>
      <c r="S247" s="173"/>
      <c r="T247" s="174"/>
      <c r="AT247" s="175" t="s">
        <v>112</v>
      </c>
      <c r="AU247" s="175" t="s">
        <v>73</v>
      </c>
      <c r="AV247" s="9" t="s">
        <v>22</v>
      </c>
      <c r="AW247" s="9" t="s">
        <v>37</v>
      </c>
      <c r="AX247" s="9" t="s">
        <v>73</v>
      </c>
      <c r="AY247" s="175" t="s">
        <v>111</v>
      </c>
    </row>
    <row r="248" spans="2:51" s="9" customFormat="1" ht="13.5">
      <c r="B248" s="164"/>
      <c r="C248" s="165"/>
      <c r="D248" s="166" t="s">
        <v>112</v>
      </c>
      <c r="E248" s="167" t="s">
        <v>20</v>
      </c>
      <c r="F248" s="168" t="s">
        <v>114</v>
      </c>
      <c r="G248" s="165"/>
      <c r="H248" s="169" t="s">
        <v>20</v>
      </c>
      <c r="I248" s="170"/>
      <c r="J248" s="165"/>
      <c r="K248" s="165"/>
      <c r="L248" s="171"/>
      <c r="M248" s="172"/>
      <c r="N248" s="173"/>
      <c r="O248" s="173"/>
      <c r="P248" s="173"/>
      <c r="Q248" s="173"/>
      <c r="R248" s="173"/>
      <c r="S248" s="173"/>
      <c r="T248" s="174"/>
      <c r="AT248" s="175" t="s">
        <v>112</v>
      </c>
      <c r="AU248" s="175" t="s">
        <v>73</v>
      </c>
      <c r="AV248" s="9" t="s">
        <v>22</v>
      </c>
      <c r="AW248" s="9" t="s">
        <v>37</v>
      </c>
      <c r="AX248" s="9" t="s">
        <v>73</v>
      </c>
      <c r="AY248" s="175" t="s">
        <v>111</v>
      </c>
    </row>
    <row r="249" spans="2:51" s="10" customFormat="1" ht="13.5">
      <c r="B249" s="176"/>
      <c r="C249" s="177"/>
      <c r="D249" s="178" t="s">
        <v>112</v>
      </c>
      <c r="E249" s="179" t="s">
        <v>20</v>
      </c>
      <c r="F249" s="180" t="s">
        <v>7</v>
      </c>
      <c r="G249" s="177"/>
      <c r="H249" s="181">
        <v>21</v>
      </c>
      <c r="I249" s="182"/>
      <c r="J249" s="177"/>
      <c r="K249" s="177"/>
      <c r="L249" s="183"/>
      <c r="M249" s="184"/>
      <c r="N249" s="185"/>
      <c r="O249" s="185"/>
      <c r="P249" s="185"/>
      <c r="Q249" s="185"/>
      <c r="R249" s="185"/>
      <c r="S249" s="185"/>
      <c r="T249" s="186"/>
      <c r="AT249" s="187" t="s">
        <v>112</v>
      </c>
      <c r="AU249" s="187" t="s">
        <v>73</v>
      </c>
      <c r="AV249" s="10" t="s">
        <v>81</v>
      </c>
      <c r="AW249" s="10" t="s">
        <v>37</v>
      </c>
      <c r="AX249" s="10" t="s">
        <v>22</v>
      </c>
      <c r="AY249" s="187" t="s">
        <v>111</v>
      </c>
    </row>
    <row r="250" spans="2:65" s="1" customFormat="1" ht="22.5" customHeight="1">
      <c r="B250" s="32"/>
      <c r="C250" s="152" t="s">
        <v>237</v>
      </c>
      <c r="D250" s="152" t="s">
        <v>106</v>
      </c>
      <c r="E250" s="153" t="s">
        <v>238</v>
      </c>
      <c r="F250" s="154" t="s">
        <v>239</v>
      </c>
      <c r="G250" s="155" t="s">
        <v>109</v>
      </c>
      <c r="H250" s="156">
        <v>2</v>
      </c>
      <c r="I250" s="157"/>
      <c r="J250" s="158">
        <f>ROUND(I250*H250,2)</f>
        <v>0</v>
      </c>
      <c r="K250" s="154" t="s">
        <v>20</v>
      </c>
      <c r="L250" s="52"/>
      <c r="M250" s="159" t="s">
        <v>20</v>
      </c>
      <c r="N250" s="160" t="s">
        <v>44</v>
      </c>
      <c r="O250" s="33"/>
      <c r="P250" s="161">
        <f>O250*H250</f>
        <v>0</v>
      </c>
      <c r="Q250" s="161">
        <v>0</v>
      </c>
      <c r="R250" s="161">
        <f>Q250*H250</f>
        <v>0</v>
      </c>
      <c r="S250" s="161">
        <v>0</v>
      </c>
      <c r="T250" s="162">
        <f>S250*H250</f>
        <v>0</v>
      </c>
      <c r="AR250" s="15" t="s">
        <v>110</v>
      </c>
      <c r="AT250" s="15" t="s">
        <v>106</v>
      </c>
      <c r="AU250" s="15" t="s">
        <v>73</v>
      </c>
      <c r="AY250" s="15" t="s">
        <v>111</v>
      </c>
      <c r="BE250" s="163">
        <f>IF(N250="základní",J250,0)</f>
        <v>0</v>
      </c>
      <c r="BF250" s="163">
        <f>IF(N250="snížená",J250,0)</f>
        <v>0</v>
      </c>
      <c r="BG250" s="163">
        <f>IF(N250="zákl. přenesená",J250,0)</f>
        <v>0</v>
      </c>
      <c r="BH250" s="163">
        <f>IF(N250="sníž. přenesená",J250,0)</f>
        <v>0</v>
      </c>
      <c r="BI250" s="163">
        <f>IF(N250="nulová",J250,0)</f>
        <v>0</v>
      </c>
      <c r="BJ250" s="15" t="s">
        <v>22</v>
      </c>
      <c r="BK250" s="163">
        <f>ROUND(I250*H250,2)</f>
        <v>0</v>
      </c>
      <c r="BL250" s="15" t="s">
        <v>110</v>
      </c>
      <c r="BM250" s="15" t="s">
        <v>237</v>
      </c>
    </row>
    <row r="251" spans="2:51" s="9" customFormat="1" ht="13.5">
      <c r="B251" s="164"/>
      <c r="C251" s="165"/>
      <c r="D251" s="166" t="s">
        <v>112</v>
      </c>
      <c r="E251" s="167" t="s">
        <v>20</v>
      </c>
      <c r="F251" s="168" t="s">
        <v>113</v>
      </c>
      <c r="G251" s="165"/>
      <c r="H251" s="169" t="s">
        <v>20</v>
      </c>
      <c r="I251" s="170"/>
      <c r="J251" s="165"/>
      <c r="K251" s="165"/>
      <c r="L251" s="171"/>
      <c r="M251" s="172"/>
      <c r="N251" s="173"/>
      <c r="O251" s="173"/>
      <c r="P251" s="173"/>
      <c r="Q251" s="173"/>
      <c r="R251" s="173"/>
      <c r="S251" s="173"/>
      <c r="T251" s="174"/>
      <c r="AT251" s="175" t="s">
        <v>112</v>
      </c>
      <c r="AU251" s="175" t="s">
        <v>73</v>
      </c>
      <c r="AV251" s="9" t="s">
        <v>22</v>
      </c>
      <c r="AW251" s="9" t="s">
        <v>37</v>
      </c>
      <c r="AX251" s="9" t="s">
        <v>73</v>
      </c>
      <c r="AY251" s="175" t="s">
        <v>111</v>
      </c>
    </row>
    <row r="252" spans="2:51" s="9" customFormat="1" ht="13.5">
      <c r="B252" s="164"/>
      <c r="C252" s="165"/>
      <c r="D252" s="166" t="s">
        <v>112</v>
      </c>
      <c r="E252" s="167" t="s">
        <v>20</v>
      </c>
      <c r="F252" s="168" t="s">
        <v>114</v>
      </c>
      <c r="G252" s="165"/>
      <c r="H252" s="169" t="s">
        <v>20</v>
      </c>
      <c r="I252" s="170"/>
      <c r="J252" s="165"/>
      <c r="K252" s="165"/>
      <c r="L252" s="171"/>
      <c r="M252" s="172"/>
      <c r="N252" s="173"/>
      <c r="O252" s="173"/>
      <c r="P252" s="173"/>
      <c r="Q252" s="173"/>
      <c r="R252" s="173"/>
      <c r="S252" s="173"/>
      <c r="T252" s="174"/>
      <c r="AT252" s="175" t="s">
        <v>112</v>
      </c>
      <c r="AU252" s="175" t="s">
        <v>73</v>
      </c>
      <c r="AV252" s="9" t="s">
        <v>22</v>
      </c>
      <c r="AW252" s="9" t="s">
        <v>37</v>
      </c>
      <c r="AX252" s="9" t="s">
        <v>73</v>
      </c>
      <c r="AY252" s="175" t="s">
        <v>111</v>
      </c>
    </row>
    <row r="253" spans="2:51" s="10" customFormat="1" ht="13.5">
      <c r="B253" s="176"/>
      <c r="C253" s="177"/>
      <c r="D253" s="178" t="s">
        <v>112</v>
      </c>
      <c r="E253" s="179" t="s">
        <v>20</v>
      </c>
      <c r="F253" s="180" t="s">
        <v>81</v>
      </c>
      <c r="G253" s="177"/>
      <c r="H253" s="181">
        <v>2</v>
      </c>
      <c r="I253" s="182"/>
      <c r="J253" s="177"/>
      <c r="K253" s="177"/>
      <c r="L253" s="183"/>
      <c r="M253" s="184"/>
      <c r="N253" s="185"/>
      <c r="O253" s="185"/>
      <c r="P253" s="185"/>
      <c r="Q253" s="185"/>
      <c r="R253" s="185"/>
      <c r="S253" s="185"/>
      <c r="T253" s="186"/>
      <c r="AT253" s="187" t="s">
        <v>112</v>
      </c>
      <c r="AU253" s="187" t="s">
        <v>73</v>
      </c>
      <c r="AV253" s="10" t="s">
        <v>81</v>
      </c>
      <c r="AW253" s="10" t="s">
        <v>37</v>
      </c>
      <c r="AX253" s="10" t="s">
        <v>22</v>
      </c>
      <c r="AY253" s="187" t="s">
        <v>111</v>
      </c>
    </row>
    <row r="254" spans="2:65" s="1" customFormat="1" ht="22.5" customHeight="1">
      <c r="B254" s="32"/>
      <c r="C254" s="152" t="s">
        <v>240</v>
      </c>
      <c r="D254" s="152" t="s">
        <v>106</v>
      </c>
      <c r="E254" s="153" t="s">
        <v>241</v>
      </c>
      <c r="F254" s="154" t="s">
        <v>242</v>
      </c>
      <c r="G254" s="155" t="s">
        <v>109</v>
      </c>
      <c r="H254" s="156">
        <v>25</v>
      </c>
      <c r="I254" s="157"/>
      <c r="J254" s="158">
        <f>ROUND(I254*H254,2)</f>
        <v>0</v>
      </c>
      <c r="K254" s="154" t="s">
        <v>20</v>
      </c>
      <c r="L254" s="52"/>
      <c r="M254" s="159" t="s">
        <v>20</v>
      </c>
      <c r="N254" s="160" t="s">
        <v>44</v>
      </c>
      <c r="O254" s="33"/>
      <c r="P254" s="161">
        <f>O254*H254</f>
        <v>0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AR254" s="15" t="s">
        <v>110</v>
      </c>
      <c r="AT254" s="15" t="s">
        <v>106</v>
      </c>
      <c r="AU254" s="15" t="s">
        <v>73</v>
      </c>
      <c r="AY254" s="15" t="s">
        <v>111</v>
      </c>
      <c r="BE254" s="163">
        <f>IF(N254="základní",J254,0)</f>
        <v>0</v>
      </c>
      <c r="BF254" s="163">
        <f>IF(N254="snížená",J254,0)</f>
        <v>0</v>
      </c>
      <c r="BG254" s="163">
        <f>IF(N254="zákl. přenesená",J254,0)</f>
        <v>0</v>
      </c>
      <c r="BH254" s="163">
        <f>IF(N254="sníž. přenesená",J254,0)</f>
        <v>0</v>
      </c>
      <c r="BI254" s="163">
        <f>IF(N254="nulová",J254,0)</f>
        <v>0</v>
      </c>
      <c r="BJ254" s="15" t="s">
        <v>22</v>
      </c>
      <c r="BK254" s="163">
        <f>ROUND(I254*H254,2)</f>
        <v>0</v>
      </c>
      <c r="BL254" s="15" t="s">
        <v>110</v>
      </c>
      <c r="BM254" s="15" t="s">
        <v>240</v>
      </c>
    </row>
    <row r="255" spans="2:51" s="9" customFormat="1" ht="13.5">
      <c r="B255" s="164"/>
      <c r="C255" s="165"/>
      <c r="D255" s="166" t="s">
        <v>112</v>
      </c>
      <c r="E255" s="167" t="s">
        <v>20</v>
      </c>
      <c r="F255" s="168" t="s">
        <v>113</v>
      </c>
      <c r="G255" s="165"/>
      <c r="H255" s="169" t="s">
        <v>20</v>
      </c>
      <c r="I255" s="170"/>
      <c r="J255" s="165"/>
      <c r="K255" s="165"/>
      <c r="L255" s="171"/>
      <c r="M255" s="172"/>
      <c r="N255" s="173"/>
      <c r="O255" s="173"/>
      <c r="P255" s="173"/>
      <c r="Q255" s="173"/>
      <c r="R255" s="173"/>
      <c r="S255" s="173"/>
      <c r="T255" s="174"/>
      <c r="AT255" s="175" t="s">
        <v>112</v>
      </c>
      <c r="AU255" s="175" t="s">
        <v>73</v>
      </c>
      <c r="AV255" s="9" t="s">
        <v>22</v>
      </c>
      <c r="AW255" s="9" t="s">
        <v>37</v>
      </c>
      <c r="AX255" s="9" t="s">
        <v>73</v>
      </c>
      <c r="AY255" s="175" t="s">
        <v>111</v>
      </c>
    </row>
    <row r="256" spans="2:51" s="9" customFormat="1" ht="13.5">
      <c r="B256" s="164"/>
      <c r="C256" s="165"/>
      <c r="D256" s="166" t="s">
        <v>112</v>
      </c>
      <c r="E256" s="167" t="s">
        <v>20</v>
      </c>
      <c r="F256" s="168" t="s">
        <v>114</v>
      </c>
      <c r="G256" s="165"/>
      <c r="H256" s="169" t="s">
        <v>20</v>
      </c>
      <c r="I256" s="170"/>
      <c r="J256" s="165"/>
      <c r="K256" s="165"/>
      <c r="L256" s="171"/>
      <c r="M256" s="172"/>
      <c r="N256" s="173"/>
      <c r="O256" s="173"/>
      <c r="P256" s="173"/>
      <c r="Q256" s="173"/>
      <c r="R256" s="173"/>
      <c r="S256" s="173"/>
      <c r="T256" s="174"/>
      <c r="AT256" s="175" t="s">
        <v>112</v>
      </c>
      <c r="AU256" s="175" t="s">
        <v>73</v>
      </c>
      <c r="AV256" s="9" t="s">
        <v>22</v>
      </c>
      <c r="AW256" s="9" t="s">
        <v>37</v>
      </c>
      <c r="AX256" s="9" t="s">
        <v>73</v>
      </c>
      <c r="AY256" s="175" t="s">
        <v>111</v>
      </c>
    </row>
    <row r="257" spans="2:51" s="10" customFormat="1" ht="13.5">
      <c r="B257" s="176"/>
      <c r="C257" s="177"/>
      <c r="D257" s="178" t="s">
        <v>112</v>
      </c>
      <c r="E257" s="179" t="s">
        <v>20</v>
      </c>
      <c r="F257" s="180" t="s">
        <v>179</v>
      </c>
      <c r="G257" s="177"/>
      <c r="H257" s="181">
        <v>25</v>
      </c>
      <c r="I257" s="182"/>
      <c r="J257" s="177"/>
      <c r="K257" s="177"/>
      <c r="L257" s="183"/>
      <c r="M257" s="184"/>
      <c r="N257" s="185"/>
      <c r="O257" s="185"/>
      <c r="P257" s="185"/>
      <c r="Q257" s="185"/>
      <c r="R257" s="185"/>
      <c r="S257" s="185"/>
      <c r="T257" s="186"/>
      <c r="AT257" s="187" t="s">
        <v>112</v>
      </c>
      <c r="AU257" s="187" t="s">
        <v>73</v>
      </c>
      <c r="AV257" s="10" t="s">
        <v>81</v>
      </c>
      <c r="AW257" s="10" t="s">
        <v>37</v>
      </c>
      <c r="AX257" s="10" t="s">
        <v>22</v>
      </c>
      <c r="AY257" s="187" t="s">
        <v>111</v>
      </c>
    </row>
    <row r="258" spans="2:65" s="1" customFormat="1" ht="22.5" customHeight="1">
      <c r="B258" s="32"/>
      <c r="C258" s="152" t="s">
        <v>243</v>
      </c>
      <c r="D258" s="152" t="s">
        <v>106</v>
      </c>
      <c r="E258" s="153" t="s">
        <v>244</v>
      </c>
      <c r="F258" s="154" t="s">
        <v>245</v>
      </c>
      <c r="G258" s="155" t="s">
        <v>109</v>
      </c>
      <c r="H258" s="156">
        <v>52</v>
      </c>
      <c r="I258" s="157"/>
      <c r="J258" s="158">
        <f>ROUND(I258*H258,2)</f>
        <v>0</v>
      </c>
      <c r="K258" s="154" t="s">
        <v>20</v>
      </c>
      <c r="L258" s="52"/>
      <c r="M258" s="159" t="s">
        <v>20</v>
      </c>
      <c r="N258" s="160" t="s">
        <v>44</v>
      </c>
      <c r="O258" s="33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AR258" s="15" t="s">
        <v>110</v>
      </c>
      <c r="AT258" s="15" t="s">
        <v>106</v>
      </c>
      <c r="AU258" s="15" t="s">
        <v>73</v>
      </c>
      <c r="AY258" s="15" t="s">
        <v>111</v>
      </c>
      <c r="BE258" s="163">
        <f>IF(N258="základní",J258,0)</f>
        <v>0</v>
      </c>
      <c r="BF258" s="163">
        <f>IF(N258="snížená",J258,0)</f>
        <v>0</v>
      </c>
      <c r="BG258" s="163">
        <f>IF(N258="zákl. přenesená",J258,0)</f>
        <v>0</v>
      </c>
      <c r="BH258" s="163">
        <f>IF(N258="sníž. přenesená",J258,0)</f>
        <v>0</v>
      </c>
      <c r="BI258" s="163">
        <f>IF(N258="nulová",J258,0)</f>
        <v>0</v>
      </c>
      <c r="BJ258" s="15" t="s">
        <v>22</v>
      </c>
      <c r="BK258" s="163">
        <f>ROUND(I258*H258,2)</f>
        <v>0</v>
      </c>
      <c r="BL258" s="15" t="s">
        <v>110</v>
      </c>
      <c r="BM258" s="15" t="s">
        <v>243</v>
      </c>
    </row>
    <row r="259" spans="2:51" s="9" customFormat="1" ht="13.5">
      <c r="B259" s="164"/>
      <c r="C259" s="165"/>
      <c r="D259" s="166" t="s">
        <v>112</v>
      </c>
      <c r="E259" s="167" t="s">
        <v>20</v>
      </c>
      <c r="F259" s="168" t="s">
        <v>113</v>
      </c>
      <c r="G259" s="165"/>
      <c r="H259" s="169" t="s">
        <v>20</v>
      </c>
      <c r="I259" s="170"/>
      <c r="J259" s="165"/>
      <c r="K259" s="165"/>
      <c r="L259" s="171"/>
      <c r="M259" s="172"/>
      <c r="N259" s="173"/>
      <c r="O259" s="173"/>
      <c r="P259" s="173"/>
      <c r="Q259" s="173"/>
      <c r="R259" s="173"/>
      <c r="S259" s="173"/>
      <c r="T259" s="174"/>
      <c r="AT259" s="175" t="s">
        <v>112</v>
      </c>
      <c r="AU259" s="175" t="s">
        <v>73</v>
      </c>
      <c r="AV259" s="9" t="s">
        <v>22</v>
      </c>
      <c r="AW259" s="9" t="s">
        <v>37</v>
      </c>
      <c r="AX259" s="9" t="s">
        <v>73</v>
      </c>
      <c r="AY259" s="175" t="s">
        <v>111</v>
      </c>
    </row>
    <row r="260" spans="2:51" s="9" customFormat="1" ht="13.5">
      <c r="B260" s="164"/>
      <c r="C260" s="165"/>
      <c r="D260" s="166" t="s">
        <v>112</v>
      </c>
      <c r="E260" s="167" t="s">
        <v>20</v>
      </c>
      <c r="F260" s="168" t="s">
        <v>114</v>
      </c>
      <c r="G260" s="165"/>
      <c r="H260" s="169" t="s">
        <v>20</v>
      </c>
      <c r="I260" s="170"/>
      <c r="J260" s="165"/>
      <c r="K260" s="165"/>
      <c r="L260" s="171"/>
      <c r="M260" s="172"/>
      <c r="N260" s="173"/>
      <c r="O260" s="173"/>
      <c r="P260" s="173"/>
      <c r="Q260" s="173"/>
      <c r="R260" s="173"/>
      <c r="S260" s="173"/>
      <c r="T260" s="174"/>
      <c r="AT260" s="175" t="s">
        <v>112</v>
      </c>
      <c r="AU260" s="175" t="s">
        <v>73</v>
      </c>
      <c r="AV260" s="9" t="s">
        <v>22</v>
      </c>
      <c r="AW260" s="9" t="s">
        <v>37</v>
      </c>
      <c r="AX260" s="9" t="s">
        <v>73</v>
      </c>
      <c r="AY260" s="175" t="s">
        <v>111</v>
      </c>
    </row>
    <row r="261" spans="2:51" s="10" customFormat="1" ht="13.5">
      <c r="B261" s="176"/>
      <c r="C261" s="177"/>
      <c r="D261" s="178" t="s">
        <v>112</v>
      </c>
      <c r="E261" s="179" t="s">
        <v>20</v>
      </c>
      <c r="F261" s="180" t="s">
        <v>246</v>
      </c>
      <c r="G261" s="177"/>
      <c r="H261" s="181">
        <v>52</v>
      </c>
      <c r="I261" s="182"/>
      <c r="J261" s="177"/>
      <c r="K261" s="177"/>
      <c r="L261" s="183"/>
      <c r="M261" s="184"/>
      <c r="N261" s="185"/>
      <c r="O261" s="185"/>
      <c r="P261" s="185"/>
      <c r="Q261" s="185"/>
      <c r="R261" s="185"/>
      <c r="S261" s="185"/>
      <c r="T261" s="186"/>
      <c r="AT261" s="187" t="s">
        <v>112</v>
      </c>
      <c r="AU261" s="187" t="s">
        <v>73</v>
      </c>
      <c r="AV261" s="10" t="s">
        <v>81</v>
      </c>
      <c r="AW261" s="10" t="s">
        <v>37</v>
      </c>
      <c r="AX261" s="10" t="s">
        <v>22</v>
      </c>
      <c r="AY261" s="187" t="s">
        <v>111</v>
      </c>
    </row>
    <row r="262" spans="2:65" s="1" customFormat="1" ht="22.5" customHeight="1">
      <c r="B262" s="32"/>
      <c r="C262" s="152" t="s">
        <v>247</v>
      </c>
      <c r="D262" s="152" t="s">
        <v>106</v>
      </c>
      <c r="E262" s="153" t="s">
        <v>248</v>
      </c>
      <c r="F262" s="154" t="s">
        <v>249</v>
      </c>
      <c r="G262" s="155" t="s">
        <v>109</v>
      </c>
      <c r="H262" s="156">
        <v>1</v>
      </c>
      <c r="I262" s="157"/>
      <c r="J262" s="158">
        <f>ROUND(I262*H262,2)</f>
        <v>0</v>
      </c>
      <c r="K262" s="154" t="s">
        <v>20</v>
      </c>
      <c r="L262" s="52"/>
      <c r="M262" s="159" t="s">
        <v>20</v>
      </c>
      <c r="N262" s="160" t="s">
        <v>44</v>
      </c>
      <c r="O262" s="33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AR262" s="15" t="s">
        <v>110</v>
      </c>
      <c r="AT262" s="15" t="s">
        <v>106</v>
      </c>
      <c r="AU262" s="15" t="s">
        <v>73</v>
      </c>
      <c r="AY262" s="15" t="s">
        <v>111</v>
      </c>
      <c r="BE262" s="163">
        <f>IF(N262="základní",J262,0)</f>
        <v>0</v>
      </c>
      <c r="BF262" s="163">
        <f>IF(N262="snížená",J262,0)</f>
        <v>0</v>
      </c>
      <c r="BG262" s="163">
        <f>IF(N262="zákl. přenesená",J262,0)</f>
        <v>0</v>
      </c>
      <c r="BH262" s="163">
        <f>IF(N262="sníž. přenesená",J262,0)</f>
        <v>0</v>
      </c>
      <c r="BI262" s="163">
        <f>IF(N262="nulová",J262,0)</f>
        <v>0</v>
      </c>
      <c r="BJ262" s="15" t="s">
        <v>22</v>
      </c>
      <c r="BK262" s="163">
        <f>ROUND(I262*H262,2)</f>
        <v>0</v>
      </c>
      <c r="BL262" s="15" t="s">
        <v>110</v>
      </c>
      <c r="BM262" s="15" t="s">
        <v>247</v>
      </c>
    </row>
    <row r="263" spans="2:51" s="9" customFormat="1" ht="13.5">
      <c r="B263" s="164"/>
      <c r="C263" s="165"/>
      <c r="D263" s="166" t="s">
        <v>112</v>
      </c>
      <c r="E263" s="167" t="s">
        <v>20</v>
      </c>
      <c r="F263" s="168" t="s">
        <v>113</v>
      </c>
      <c r="G263" s="165"/>
      <c r="H263" s="169" t="s">
        <v>20</v>
      </c>
      <c r="I263" s="170"/>
      <c r="J263" s="165"/>
      <c r="K263" s="165"/>
      <c r="L263" s="171"/>
      <c r="M263" s="172"/>
      <c r="N263" s="173"/>
      <c r="O263" s="173"/>
      <c r="P263" s="173"/>
      <c r="Q263" s="173"/>
      <c r="R263" s="173"/>
      <c r="S263" s="173"/>
      <c r="T263" s="174"/>
      <c r="AT263" s="175" t="s">
        <v>112</v>
      </c>
      <c r="AU263" s="175" t="s">
        <v>73</v>
      </c>
      <c r="AV263" s="9" t="s">
        <v>22</v>
      </c>
      <c r="AW263" s="9" t="s">
        <v>37</v>
      </c>
      <c r="AX263" s="9" t="s">
        <v>73</v>
      </c>
      <c r="AY263" s="175" t="s">
        <v>111</v>
      </c>
    </row>
    <row r="264" spans="2:51" s="9" customFormat="1" ht="13.5">
      <c r="B264" s="164"/>
      <c r="C264" s="165"/>
      <c r="D264" s="166" t="s">
        <v>112</v>
      </c>
      <c r="E264" s="167" t="s">
        <v>20</v>
      </c>
      <c r="F264" s="168" t="s">
        <v>114</v>
      </c>
      <c r="G264" s="165"/>
      <c r="H264" s="169" t="s">
        <v>20</v>
      </c>
      <c r="I264" s="170"/>
      <c r="J264" s="165"/>
      <c r="K264" s="165"/>
      <c r="L264" s="171"/>
      <c r="M264" s="172"/>
      <c r="N264" s="173"/>
      <c r="O264" s="173"/>
      <c r="P264" s="173"/>
      <c r="Q264" s="173"/>
      <c r="R264" s="173"/>
      <c r="S264" s="173"/>
      <c r="T264" s="174"/>
      <c r="AT264" s="175" t="s">
        <v>112</v>
      </c>
      <c r="AU264" s="175" t="s">
        <v>73</v>
      </c>
      <c r="AV264" s="9" t="s">
        <v>22</v>
      </c>
      <c r="AW264" s="9" t="s">
        <v>37</v>
      </c>
      <c r="AX264" s="9" t="s">
        <v>73</v>
      </c>
      <c r="AY264" s="175" t="s">
        <v>111</v>
      </c>
    </row>
    <row r="265" spans="2:51" s="10" customFormat="1" ht="13.5">
      <c r="B265" s="176"/>
      <c r="C265" s="177"/>
      <c r="D265" s="178" t="s">
        <v>112</v>
      </c>
      <c r="E265" s="179" t="s">
        <v>20</v>
      </c>
      <c r="F265" s="180" t="s">
        <v>22</v>
      </c>
      <c r="G265" s="177"/>
      <c r="H265" s="181">
        <v>1</v>
      </c>
      <c r="I265" s="182"/>
      <c r="J265" s="177"/>
      <c r="K265" s="177"/>
      <c r="L265" s="183"/>
      <c r="M265" s="184"/>
      <c r="N265" s="185"/>
      <c r="O265" s="185"/>
      <c r="P265" s="185"/>
      <c r="Q265" s="185"/>
      <c r="R265" s="185"/>
      <c r="S265" s="185"/>
      <c r="T265" s="186"/>
      <c r="AT265" s="187" t="s">
        <v>112</v>
      </c>
      <c r="AU265" s="187" t="s">
        <v>73</v>
      </c>
      <c r="AV265" s="10" t="s">
        <v>81</v>
      </c>
      <c r="AW265" s="10" t="s">
        <v>37</v>
      </c>
      <c r="AX265" s="10" t="s">
        <v>22</v>
      </c>
      <c r="AY265" s="187" t="s">
        <v>111</v>
      </c>
    </row>
    <row r="266" spans="2:65" s="1" customFormat="1" ht="22.5" customHeight="1">
      <c r="B266" s="32"/>
      <c r="C266" s="152" t="s">
        <v>250</v>
      </c>
      <c r="D266" s="152" t="s">
        <v>106</v>
      </c>
      <c r="E266" s="153" t="s">
        <v>251</v>
      </c>
      <c r="F266" s="154" t="s">
        <v>252</v>
      </c>
      <c r="G266" s="155" t="s">
        <v>109</v>
      </c>
      <c r="H266" s="156">
        <v>4</v>
      </c>
      <c r="I266" s="157"/>
      <c r="J266" s="158">
        <f>ROUND(I266*H266,2)</f>
        <v>0</v>
      </c>
      <c r="K266" s="154" t="s">
        <v>20</v>
      </c>
      <c r="L266" s="52"/>
      <c r="M266" s="159" t="s">
        <v>20</v>
      </c>
      <c r="N266" s="160" t="s">
        <v>44</v>
      </c>
      <c r="O266" s="33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AR266" s="15" t="s">
        <v>110</v>
      </c>
      <c r="AT266" s="15" t="s">
        <v>106</v>
      </c>
      <c r="AU266" s="15" t="s">
        <v>73</v>
      </c>
      <c r="AY266" s="15" t="s">
        <v>111</v>
      </c>
      <c r="BE266" s="163">
        <f>IF(N266="základní",J266,0)</f>
        <v>0</v>
      </c>
      <c r="BF266" s="163">
        <f>IF(N266="snížená",J266,0)</f>
        <v>0</v>
      </c>
      <c r="BG266" s="163">
        <f>IF(N266="zákl. přenesená",J266,0)</f>
        <v>0</v>
      </c>
      <c r="BH266" s="163">
        <f>IF(N266="sníž. přenesená",J266,0)</f>
        <v>0</v>
      </c>
      <c r="BI266" s="163">
        <f>IF(N266="nulová",J266,0)</f>
        <v>0</v>
      </c>
      <c r="BJ266" s="15" t="s">
        <v>22</v>
      </c>
      <c r="BK266" s="163">
        <f>ROUND(I266*H266,2)</f>
        <v>0</v>
      </c>
      <c r="BL266" s="15" t="s">
        <v>110</v>
      </c>
      <c r="BM266" s="15" t="s">
        <v>250</v>
      </c>
    </row>
    <row r="267" spans="2:51" s="9" customFormat="1" ht="13.5">
      <c r="B267" s="164"/>
      <c r="C267" s="165"/>
      <c r="D267" s="166" t="s">
        <v>112</v>
      </c>
      <c r="E267" s="167" t="s">
        <v>20</v>
      </c>
      <c r="F267" s="168" t="s">
        <v>113</v>
      </c>
      <c r="G267" s="165"/>
      <c r="H267" s="169" t="s">
        <v>20</v>
      </c>
      <c r="I267" s="170"/>
      <c r="J267" s="165"/>
      <c r="K267" s="165"/>
      <c r="L267" s="171"/>
      <c r="M267" s="172"/>
      <c r="N267" s="173"/>
      <c r="O267" s="173"/>
      <c r="P267" s="173"/>
      <c r="Q267" s="173"/>
      <c r="R267" s="173"/>
      <c r="S267" s="173"/>
      <c r="T267" s="174"/>
      <c r="AT267" s="175" t="s">
        <v>112</v>
      </c>
      <c r="AU267" s="175" t="s">
        <v>73</v>
      </c>
      <c r="AV267" s="9" t="s">
        <v>22</v>
      </c>
      <c r="AW267" s="9" t="s">
        <v>37</v>
      </c>
      <c r="AX267" s="9" t="s">
        <v>73</v>
      </c>
      <c r="AY267" s="175" t="s">
        <v>111</v>
      </c>
    </row>
    <row r="268" spans="2:51" s="9" customFormat="1" ht="13.5">
      <c r="B268" s="164"/>
      <c r="C268" s="165"/>
      <c r="D268" s="166" t="s">
        <v>112</v>
      </c>
      <c r="E268" s="167" t="s">
        <v>20</v>
      </c>
      <c r="F268" s="168" t="s">
        <v>114</v>
      </c>
      <c r="G268" s="165"/>
      <c r="H268" s="169" t="s">
        <v>20</v>
      </c>
      <c r="I268" s="170"/>
      <c r="J268" s="165"/>
      <c r="K268" s="165"/>
      <c r="L268" s="171"/>
      <c r="M268" s="172"/>
      <c r="N268" s="173"/>
      <c r="O268" s="173"/>
      <c r="P268" s="173"/>
      <c r="Q268" s="173"/>
      <c r="R268" s="173"/>
      <c r="S268" s="173"/>
      <c r="T268" s="174"/>
      <c r="AT268" s="175" t="s">
        <v>112</v>
      </c>
      <c r="AU268" s="175" t="s">
        <v>73</v>
      </c>
      <c r="AV268" s="9" t="s">
        <v>22</v>
      </c>
      <c r="AW268" s="9" t="s">
        <v>37</v>
      </c>
      <c r="AX268" s="9" t="s">
        <v>73</v>
      </c>
      <c r="AY268" s="175" t="s">
        <v>111</v>
      </c>
    </row>
    <row r="269" spans="2:51" s="10" customFormat="1" ht="13.5">
      <c r="B269" s="176"/>
      <c r="C269" s="177"/>
      <c r="D269" s="178" t="s">
        <v>112</v>
      </c>
      <c r="E269" s="179" t="s">
        <v>20</v>
      </c>
      <c r="F269" s="180" t="s">
        <v>110</v>
      </c>
      <c r="G269" s="177"/>
      <c r="H269" s="181">
        <v>4</v>
      </c>
      <c r="I269" s="182"/>
      <c r="J269" s="177"/>
      <c r="K269" s="177"/>
      <c r="L269" s="183"/>
      <c r="M269" s="184"/>
      <c r="N269" s="185"/>
      <c r="O269" s="185"/>
      <c r="P269" s="185"/>
      <c r="Q269" s="185"/>
      <c r="R269" s="185"/>
      <c r="S269" s="185"/>
      <c r="T269" s="186"/>
      <c r="AT269" s="187" t="s">
        <v>112</v>
      </c>
      <c r="AU269" s="187" t="s">
        <v>73</v>
      </c>
      <c r="AV269" s="10" t="s">
        <v>81</v>
      </c>
      <c r="AW269" s="10" t="s">
        <v>37</v>
      </c>
      <c r="AX269" s="10" t="s">
        <v>22</v>
      </c>
      <c r="AY269" s="187" t="s">
        <v>111</v>
      </c>
    </row>
    <row r="270" spans="2:65" s="1" customFormat="1" ht="22.5" customHeight="1">
      <c r="B270" s="32"/>
      <c r="C270" s="152" t="s">
        <v>253</v>
      </c>
      <c r="D270" s="152" t="s">
        <v>106</v>
      </c>
      <c r="E270" s="153" t="s">
        <v>254</v>
      </c>
      <c r="F270" s="154" t="s">
        <v>255</v>
      </c>
      <c r="G270" s="155" t="s">
        <v>109</v>
      </c>
      <c r="H270" s="156">
        <v>6</v>
      </c>
      <c r="I270" s="157"/>
      <c r="J270" s="158">
        <f>ROUND(I270*H270,2)</f>
        <v>0</v>
      </c>
      <c r="K270" s="154" t="s">
        <v>20</v>
      </c>
      <c r="L270" s="52"/>
      <c r="M270" s="159" t="s">
        <v>20</v>
      </c>
      <c r="N270" s="160" t="s">
        <v>44</v>
      </c>
      <c r="O270" s="33"/>
      <c r="P270" s="161">
        <f>O270*H270</f>
        <v>0</v>
      </c>
      <c r="Q270" s="161">
        <v>0</v>
      </c>
      <c r="R270" s="161">
        <f>Q270*H270</f>
        <v>0</v>
      </c>
      <c r="S270" s="161">
        <v>0</v>
      </c>
      <c r="T270" s="162">
        <f>S270*H270</f>
        <v>0</v>
      </c>
      <c r="AR270" s="15" t="s">
        <v>110</v>
      </c>
      <c r="AT270" s="15" t="s">
        <v>106</v>
      </c>
      <c r="AU270" s="15" t="s">
        <v>73</v>
      </c>
      <c r="AY270" s="15" t="s">
        <v>111</v>
      </c>
      <c r="BE270" s="163">
        <f>IF(N270="základní",J270,0)</f>
        <v>0</v>
      </c>
      <c r="BF270" s="163">
        <f>IF(N270="snížená",J270,0)</f>
        <v>0</v>
      </c>
      <c r="BG270" s="163">
        <f>IF(N270="zákl. přenesená",J270,0)</f>
        <v>0</v>
      </c>
      <c r="BH270" s="163">
        <f>IF(N270="sníž. přenesená",J270,0)</f>
        <v>0</v>
      </c>
      <c r="BI270" s="163">
        <f>IF(N270="nulová",J270,0)</f>
        <v>0</v>
      </c>
      <c r="BJ270" s="15" t="s">
        <v>22</v>
      </c>
      <c r="BK270" s="163">
        <f>ROUND(I270*H270,2)</f>
        <v>0</v>
      </c>
      <c r="BL270" s="15" t="s">
        <v>110</v>
      </c>
      <c r="BM270" s="15" t="s">
        <v>253</v>
      </c>
    </row>
    <row r="271" spans="2:51" s="9" customFormat="1" ht="13.5">
      <c r="B271" s="164"/>
      <c r="C271" s="165"/>
      <c r="D271" s="166" t="s">
        <v>112</v>
      </c>
      <c r="E271" s="167" t="s">
        <v>20</v>
      </c>
      <c r="F271" s="168" t="s">
        <v>113</v>
      </c>
      <c r="G271" s="165"/>
      <c r="H271" s="169" t="s">
        <v>20</v>
      </c>
      <c r="I271" s="170"/>
      <c r="J271" s="165"/>
      <c r="K271" s="165"/>
      <c r="L271" s="171"/>
      <c r="M271" s="172"/>
      <c r="N271" s="173"/>
      <c r="O271" s="173"/>
      <c r="P271" s="173"/>
      <c r="Q271" s="173"/>
      <c r="R271" s="173"/>
      <c r="S271" s="173"/>
      <c r="T271" s="174"/>
      <c r="AT271" s="175" t="s">
        <v>112</v>
      </c>
      <c r="AU271" s="175" t="s">
        <v>73</v>
      </c>
      <c r="AV271" s="9" t="s">
        <v>22</v>
      </c>
      <c r="AW271" s="9" t="s">
        <v>37</v>
      </c>
      <c r="AX271" s="9" t="s">
        <v>73</v>
      </c>
      <c r="AY271" s="175" t="s">
        <v>111</v>
      </c>
    </row>
    <row r="272" spans="2:51" s="9" customFormat="1" ht="13.5">
      <c r="B272" s="164"/>
      <c r="C272" s="165"/>
      <c r="D272" s="166" t="s">
        <v>112</v>
      </c>
      <c r="E272" s="167" t="s">
        <v>20</v>
      </c>
      <c r="F272" s="168" t="s">
        <v>114</v>
      </c>
      <c r="G272" s="165"/>
      <c r="H272" s="169" t="s">
        <v>20</v>
      </c>
      <c r="I272" s="170"/>
      <c r="J272" s="165"/>
      <c r="K272" s="165"/>
      <c r="L272" s="171"/>
      <c r="M272" s="172"/>
      <c r="N272" s="173"/>
      <c r="O272" s="173"/>
      <c r="P272" s="173"/>
      <c r="Q272" s="173"/>
      <c r="R272" s="173"/>
      <c r="S272" s="173"/>
      <c r="T272" s="174"/>
      <c r="AT272" s="175" t="s">
        <v>112</v>
      </c>
      <c r="AU272" s="175" t="s">
        <v>73</v>
      </c>
      <c r="AV272" s="9" t="s">
        <v>22</v>
      </c>
      <c r="AW272" s="9" t="s">
        <v>37</v>
      </c>
      <c r="AX272" s="9" t="s">
        <v>73</v>
      </c>
      <c r="AY272" s="175" t="s">
        <v>111</v>
      </c>
    </row>
    <row r="273" spans="2:51" s="10" customFormat="1" ht="13.5">
      <c r="B273" s="176"/>
      <c r="C273" s="177"/>
      <c r="D273" s="178" t="s">
        <v>112</v>
      </c>
      <c r="E273" s="179" t="s">
        <v>20</v>
      </c>
      <c r="F273" s="180" t="s">
        <v>126</v>
      </c>
      <c r="G273" s="177"/>
      <c r="H273" s="181">
        <v>6</v>
      </c>
      <c r="I273" s="182"/>
      <c r="J273" s="177"/>
      <c r="K273" s="177"/>
      <c r="L273" s="183"/>
      <c r="M273" s="184"/>
      <c r="N273" s="185"/>
      <c r="O273" s="185"/>
      <c r="P273" s="185"/>
      <c r="Q273" s="185"/>
      <c r="R273" s="185"/>
      <c r="S273" s="185"/>
      <c r="T273" s="186"/>
      <c r="AT273" s="187" t="s">
        <v>112</v>
      </c>
      <c r="AU273" s="187" t="s">
        <v>73</v>
      </c>
      <c r="AV273" s="10" t="s">
        <v>81</v>
      </c>
      <c r="AW273" s="10" t="s">
        <v>37</v>
      </c>
      <c r="AX273" s="10" t="s">
        <v>22</v>
      </c>
      <c r="AY273" s="187" t="s">
        <v>111</v>
      </c>
    </row>
    <row r="274" spans="2:65" s="1" customFormat="1" ht="22.5" customHeight="1">
      <c r="B274" s="32"/>
      <c r="C274" s="152" t="s">
        <v>256</v>
      </c>
      <c r="D274" s="152" t="s">
        <v>106</v>
      </c>
      <c r="E274" s="153" t="s">
        <v>257</v>
      </c>
      <c r="F274" s="154" t="s">
        <v>258</v>
      </c>
      <c r="G274" s="155" t="s">
        <v>109</v>
      </c>
      <c r="H274" s="156">
        <v>1</v>
      </c>
      <c r="I274" s="157"/>
      <c r="J274" s="158">
        <f>ROUND(I274*H274,2)</f>
        <v>0</v>
      </c>
      <c r="K274" s="154" t="s">
        <v>20</v>
      </c>
      <c r="L274" s="52"/>
      <c r="M274" s="159" t="s">
        <v>20</v>
      </c>
      <c r="N274" s="160" t="s">
        <v>44</v>
      </c>
      <c r="O274" s="33"/>
      <c r="P274" s="161">
        <f>O274*H274</f>
        <v>0</v>
      </c>
      <c r="Q274" s="161">
        <v>0</v>
      </c>
      <c r="R274" s="161">
        <f>Q274*H274</f>
        <v>0</v>
      </c>
      <c r="S274" s="161">
        <v>0</v>
      </c>
      <c r="T274" s="162">
        <f>S274*H274</f>
        <v>0</v>
      </c>
      <c r="AR274" s="15" t="s">
        <v>110</v>
      </c>
      <c r="AT274" s="15" t="s">
        <v>106</v>
      </c>
      <c r="AU274" s="15" t="s">
        <v>73</v>
      </c>
      <c r="AY274" s="15" t="s">
        <v>111</v>
      </c>
      <c r="BE274" s="163">
        <f>IF(N274="základní",J274,0)</f>
        <v>0</v>
      </c>
      <c r="BF274" s="163">
        <f>IF(N274="snížená",J274,0)</f>
        <v>0</v>
      </c>
      <c r="BG274" s="163">
        <f>IF(N274="zákl. přenesená",J274,0)</f>
        <v>0</v>
      </c>
      <c r="BH274" s="163">
        <f>IF(N274="sníž. přenesená",J274,0)</f>
        <v>0</v>
      </c>
      <c r="BI274" s="163">
        <f>IF(N274="nulová",J274,0)</f>
        <v>0</v>
      </c>
      <c r="BJ274" s="15" t="s">
        <v>22</v>
      </c>
      <c r="BK274" s="163">
        <f>ROUND(I274*H274,2)</f>
        <v>0</v>
      </c>
      <c r="BL274" s="15" t="s">
        <v>110</v>
      </c>
      <c r="BM274" s="15" t="s">
        <v>256</v>
      </c>
    </row>
    <row r="275" spans="2:51" s="9" customFormat="1" ht="13.5">
      <c r="B275" s="164"/>
      <c r="C275" s="165"/>
      <c r="D275" s="166" t="s">
        <v>112</v>
      </c>
      <c r="E275" s="167" t="s">
        <v>20</v>
      </c>
      <c r="F275" s="168" t="s">
        <v>113</v>
      </c>
      <c r="G275" s="165"/>
      <c r="H275" s="169" t="s">
        <v>20</v>
      </c>
      <c r="I275" s="170"/>
      <c r="J275" s="165"/>
      <c r="K275" s="165"/>
      <c r="L275" s="171"/>
      <c r="M275" s="172"/>
      <c r="N275" s="173"/>
      <c r="O275" s="173"/>
      <c r="P275" s="173"/>
      <c r="Q275" s="173"/>
      <c r="R275" s="173"/>
      <c r="S275" s="173"/>
      <c r="T275" s="174"/>
      <c r="AT275" s="175" t="s">
        <v>112</v>
      </c>
      <c r="AU275" s="175" t="s">
        <v>73</v>
      </c>
      <c r="AV275" s="9" t="s">
        <v>22</v>
      </c>
      <c r="AW275" s="9" t="s">
        <v>37</v>
      </c>
      <c r="AX275" s="9" t="s">
        <v>73</v>
      </c>
      <c r="AY275" s="175" t="s">
        <v>111</v>
      </c>
    </row>
    <row r="276" spans="2:51" s="9" customFormat="1" ht="13.5">
      <c r="B276" s="164"/>
      <c r="C276" s="165"/>
      <c r="D276" s="166" t="s">
        <v>112</v>
      </c>
      <c r="E276" s="167" t="s">
        <v>20</v>
      </c>
      <c r="F276" s="168" t="s">
        <v>114</v>
      </c>
      <c r="G276" s="165"/>
      <c r="H276" s="169" t="s">
        <v>20</v>
      </c>
      <c r="I276" s="170"/>
      <c r="J276" s="165"/>
      <c r="K276" s="165"/>
      <c r="L276" s="171"/>
      <c r="M276" s="172"/>
      <c r="N276" s="173"/>
      <c r="O276" s="173"/>
      <c r="P276" s="173"/>
      <c r="Q276" s="173"/>
      <c r="R276" s="173"/>
      <c r="S276" s="173"/>
      <c r="T276" s="174"/>
      <c r="AT276" s="175" t="s">
        <v>112</v>
      </c>
      <c r="AU276" s="175" t="s">
        <v>73</v>
      </c>
      <c r="AV276" s="9" t="s">
        <v>22</v>
      </c>
      <c r="AW276" s="9" t="s">
        <v>37</v>
      </c>
      <c r="AX276" s="9" t="s">
        <v>73</v>
      </c>
      <c r="AY276" s="175" t="s">
        <v>111</v>
      </c>
    </row>
    <row r="277" spans="2:51" s="10" customFormat="1" ht="13.5">
      <c r="B277" s="176"/>
      <c r="C277" s="177"/>
      <c r="D277" s="178" t="s">
        <v>112</v>
      </c>
      <c r="E277" s="179" t="s">
        <v>20</v>
      </c>
      <c r="F277" s="180" t="s">
        <v>22</v>
      </c>
      <c r="G277" s="177"/>
      <c r="H277" s="181">
        <v>1</v>
      </c>
      <c r="I277" s="182"/>
      <c r="J277" s="177"/>
      <c r="K277" s="177"/>
      <c r="L277" s="183"/>
      <c r="M277" s="184"/>
      <c r="N277" s="185"/>
      <c r="O277" s="185"/>
      <c r="P277" s="185"/>
      <c r="Q277" s="185"/>
      <c r="R277" s="185"/>
      <c r="S277" s="185"/>
      <c r="T277" s="186"/>
      <c r="AT277" s="187" t="s">
        <v>112</v>
      </c>
      <c r="AU277" s="187" t="s">
        <v>73</v>
      </c>
      <c r="AV277" s="10" t="s">
        <v>81</v>
      </c>
      <c r="AW277" s="10" t="s">
        <v>37</v>
      </c>
      <c r="AX277" s="10" t="s">
        <v>22</v>
      </c>
      <c r="AY277" s="187" t="s">
        <v>111</v>
      </c>
    </row>
    <row r="278" spans="2:65" s="1" customFormat="1" ht="22.5" customHeight="1">
      <c r="B278" s="32"/>
      <c r="C278" s="152" t="s">
        <v>259</v>
      </c>
      <c r="D278" s="152" t="s">
        <v>106</v>
      </c>
      <c r="E278" s="153" t="s">
        <v>260</v>
      </c>
      <c r="F278" s="154" t="s">
        <v>261</v>
      </c>
      <c r="G278" s="155" t="s">
        <v>109</v>
      </c>
      <c r="H278" s="156">
        <v>1</v>
      </c>
      <c r="I278" s="157"/>
      <c r="J278" s="158">
        <f>ROUND(I278*H278,2)</f>
        <v>0</v>
      </c>
      <c r="K278" s="154" t="s">
        <v>20</v>
      </c>
      <c r="L278" s="52"/>
      <c r="M278" s="159" t="s">
        <v>20</v>
      </c>
      <c r="N278" s="160" t="s">
        <v>44</v>
      </c>
      <c r="O278" s="33"/>
      <c r="P278" s="161">
        <f>O278*H278</f>
        <v>0</v>
      </c>
      <c r="Q278" s="161">
        <v>0</v>
      </c>
      <c r="R278" s="161">
        <f>Q278*H278</f>
        <v>0</v>
      </c>
      <c r="S278" s="161">
        <v>0</v>
      </c>
      <c r="T278" s="162">
        <f>S278*H278</f>
        <v>0</v>
      </c>
      <c r="AR278" s="15" t="s">
        <v>110</v>
      </c>
      <c r="AT278" s="15" t="s">
        <v>106</v>
      </c>
      <c r="AU278" s="15" t="s">
        <v>73</v>
      </c>
      <c r="AY278" s="15" t="s">
        <v>111</v>
      </c>
      <c r="BE278" s="163">
        <f>IF(N278="základní",J278,0)</f>
        <v>0</v>
      </c>
      <c r="BF278" s="163">
        <f>IF(N278="snížená",J278,0)</f>
        <v>0</v>
      </c>
      <c r="BG278" s="163">
        <f>IF(N278="zákl. přenesená",J278,0)</f>
        <v>0</v>
      </c>
      <c r="BH278" s="163">
        <f>IF(N278="sníž. přenesená",J278,0)</f>
        <v>0</v>
      </c>
      <c r="BI278" s="163">
        <f>IF(N278="nulová",J278,0)</f>
        <v>0</v>
      </c>
      <c r="BJ278" s="15" t="s">
        <v>22</v>
      </c>
      <c r="BK278" s="163">
        <f>ROUND(I278*H278,2)</f>
        <v>0</v>
      </c>
      <c r="BL278" s="15" t="s">
        <v>110</v>
      </c>
      <c r="BM278" s="15" t="s">
        <v>259</v>
      </c>
    </row>
    <row r="279" spans="2:51" s="9" customFormat="1" ht="13.5">
      <c r="B279" s="164"/>
      <c r="C279" s="165"/>
      <c r="D279" s="166" t="s">
        <v>112</v>
      </c>
      <c r="E279" s="167" t="s">
        <v>20</v>
      </c>
      <c r="F279" s="168" t="s">
        <v>113</v>
      </c>
      <c r="G279" s="165"/>
      <c r="H279" s="169" t="s">
        <v>20</v>
      </c>
      <c r="I279" s="170"/>
      <c r="J279" s="165"/>
      <c r="K279" s="165"/>
      <c r="L279" s="171"/>
      <c r="M279" s="172"/>
      <c r="N279" s="173"/>
      <c r="O279" s="173"/>
      <c r="P279" s="173"/>
      <c r="Q279" s="173"/>
      <c r="R279" s="173"/>
      <c r="S279" s="173"/>
      <c r="T279" s="174"/>
      <c r="AT279" s="175" t="s">
        <v>112</v>
      </c>
      <c r="AU279" s="175" t="s">
        <v>73</v>
      </c>
      <c r="AV279" s="9" t="s">
        <v>22</v>
      </c>
      <c r="AW279" s="9" t="s">
        <v>37</v>
      </c>
      <c r="AX279" s="9" t="s">
        <v>73</v>
      </c>
      <c r="AY279" s="175" t="s">
        <v>111</v>
      </c>
    </row>
    <row r="280" spans="2:51" s="9" customFormat="1" ht="13.5">
      <c r="B280" s="164"/>
      <c r="C280" s="165"/>
      <c r="D280" s="166" t="s">
        <v>112</v>
      </c>
      <c r="E280" s="167" t="s">
        <v>20</v>
      </c>
      <c r="F280" s="168" t="s">
        <v>114</v>
      </c>
      <c r="G280" s="165"/>
      <c r="H280" s="169" t="s">
        <v>20</v>
      </c>
      <c r="I280" s="170"/>
      <c r="J280" s="165"/>
      <c r="K280" s="165"/>
      <c r="L280" s="171"/>
      <c r="M280" s="172"/>
      <c r="N280" s="173"/>
      <c r="O280" s="173"/>
      <c r="P280" s="173"/>
      <c r="Q280" s="173"/>
      <c r="R280" s="173"/>
      <c r="S280" s="173"/>
      <c r="T280" s="174"/>
      <c r="AT280" s="175" t="s">
        <v>112</v>
      </c>
      <c r="AU280" s="175" t="s">
        <v>73</v>
      </c>
      <c r="AV280" s="9" t="s">
        <v>22</v>
      </c>
      <c r="AW280" s="9" t="s">
        <v>37</v>
      </c>
      <c r="AX280" s="9" t="s">
        <v>73</v>
      </c>
      <c r="AY280" s="175" t="s">
        <v>111</v>
      </c>
    </row>
    <row r="281" spans="2:51" s="10" customFormat="1" ht="13.5">
      <c r="B281" s="176"/>
      <c r="C281" s="177"/>
      <c r="D281" s="178" t="s">
        <v>112</v>
      </c>
      <c r="E281" s="179" t="s">
        <v>20</v>
      </c>
      <c r="F281" s="180" t="s">
        <v>22</v>
      </c>
      <c r="G281" s="177"/>
      <c r="H281" s="181">
        <v>1</v>
      </c>
      <c r="I281" s="182"/>
      <c r="J281" s="177"/>
      <c r="K281" s="177"/>
      <c r="L281" s="183"/>
      <c r="M281" s="184"/>
      <c r="N281" s="185"/>
      <c r="O281" s="185"/>
      <c r="P281" s="185"/>
      <c r="Q281" s="185"/>
      <c r="R281" s="185"/>
      <c r="S281" s="185"/>
      <c r="T281" s="186"/>
      <c r="AT281" s="187" t="s">
        <v>112</v>
      </c>
      <c r="AU281" s="187" t="s">
        <v>73</v>
      </c>
      <c r="AV281" s="10" t="s">
        <v>81</v>
      </c>
      <c r="AW281" s="10" t="s">
        <v>37</v>
      </c>
      <c r="AX281" s="10" t="s">
        <v>22</v>
      </c>
      <c r="AY281" s="187" t="s">
        <v>111</v>
      </c>
    </row>
    <row r="282" spans="2:65" s="1" customFormat="1" ht="22.5" customHeight="1">
      <c r="B282" s="32"/>
      <c r="C282" s="152" t="s">
        <v>246</v>
      </c>
      <c r="D282" s="152" t="s">
        <v>106</v>
      </c>
      <c r="E282" s="153" t="s">
        <v>262</v>
      </c>
      <c r="F282" s="154" t="s">
        <v>263</v>
      </c>
      <c r="G282" s="155" t="s">
        <v>109</v>
      </c>
      <c r="H282" s="156">
        <v>4</v>
      </c>
      <c r="I282" s="157"/>
      <c r="J282" s="158">
        <f>ROUND(I282*H282,2)</f>
        <v>0</v>
      </c>
      <c r="K282" s="154" t="s">
        <v>20</v>
      </c>
      <c r="L282" s="52"/>
      <c r="M282" s="159" t="s">
        <v>20</v>
      </c>
      <c r="N282" s="160" t="s">
        <v>44</v>
      </c>
      <c r="O282" s="33"/>
      <c r="P282" s="161">
        <f>O282*H282</f>
        <v>0</v>
      </c>
      <c r="Q282" s="161">
        <v>0</v>
      </c>
      <c r="R282" s="161">
        <f>Q282*H282</f>
        <v>0</v>
      </c>
      <c r="S282" s="161">
        <v>0</v>
      </c>
      <c r="T282" s="162">
        <f>S282*H282</f>
        <v>0</v>
      </c>
      <c r="AR282" s="15" t="s">
        <v>110</v>
      </c>
      <c r="AT282" s="15" t="s">
        <v>106</v>
      </c>
      <c r="AU282" s="15" t="s">
        <v>73</v>
      </c>
      <c r="AY282" s="15" t="s">
        <v>111</v>
      </c>
      <c r="BE282" s="163">
        <f>IF(N282="základní",J282,0)</f>
        <v>0</v>
      </c>
      <c r="BF282" s="163">
        <f>IF(N282="snížená",J282,0)</f>
        <v>0</v>
      </c>
      <c r="BG282" s="163">
        <f>IF(N282="zákl. přenesená",J282,0)</f>
        <v>0</v>
      </c>
      <c r="BH282" s="163">
        <f>IF(N282="sníž. přenesená",J282,0)</f>
        <v>0</v>
      </c>
      <c r="BI282" s="163">
        <f>IF(N282="nulová",J282,0)</f>
        <v>0</v>
      </c>
      <c r="BJ282" s="15" t="s">
        <v>22</v>
      </c>
      <c r="BK282" s="163">
        <f>ROUND(I282*H282,2)</f>
        <v>0</v>
      </c>
      <c r="BL282" s="15" t="s">
        <v>110</v>
      </c>
      <c r="BM282" s="15" t="s">
        <v>246</v>
      </c>
    </row>
    <row r="283" spans="2:51" s="9" customFormat="1" ht="13.5">
      <c r="B283" s="164"/>
      <c r="C283" s="165"/>
      <c r="D283" s="166" t="s">
        <v>112</v>
      </c>
      <c r="E283" s="167" t="s">
        <v>20</v>
      </c>
      <c r="F283" s="168" t="s">
        <v>113</v>
      </c>
      <c r="G283" s="165"/>
      <c r="H283" s="169" t="s">
        <v>20</v>
      </c>
      <c r="I283" s="170"/>
      <c r="J283" s="165"/>
      <c r="K283" s="165"/>
      <c r="L283" s="171"/>
      <c r="M283" s="172"/>
      <c r="N283" s="173"/>
      <c r="O283" s="173"/>
      <c r="P283" s="173"/>
      <c r="Q283" s="173"/>
      <c r="R283" s="173"/>
      <c r="S283" s="173"/>
      <c r="T283" s="174"/>
      <c r="AT283" s="175" t="s">
        <v>112</v>
      </c>
      <c r="AU283" s="175" t="s">
        <v>73</v>
      </c>
      <c r="AV283" s="9" t="s">
        <v>22</v>
      </c>
      <c r="AW283" s="9" t="s">
        <v>37</v>
      </c>
      <c r="AX283" s="9" t="s">
        <v>73</v>
      </c>
      <c r="AY283" s="175" t="s">
        <v>111</v>
      </c>
    </row>
    <row r="284" spans="2:51" s="9" customFormat="1" ht="13.5">
      <c r="B284" s="164"/>
      <c r="C284" s="165"/>
      <c r="D284" s="166" t="s">
        <v>112</v>
      </c>
      <c r="E284" s="167" t="s">
        <v>20</v>
      </c>
      <c r="F284" s="168" t="s">
        <v>114</v>
      </c>
      <c r="G284" s="165"/>
      <c r="H284" s="169" t="s">
        <v>20</v>
      </c>
      <c r="I284" s="170"/>
      <c r="J284" s="165"/>
      <c r="K284" s="165"/>
      <c r="L284" s="171"/>
      <c r="M284" s="172"/>
      <c r="N284" s="173"/>
      <c r="O284" s="173"/>
      <c r="P284" s="173"/>
      <c r="Q284" s="173"/>
      <c r="R284" s="173"/>
      <c r="S284" s="173"/>
      <c r="T284" s="174"/>
      <c r="AT284" s="175" t="s">
        <v>112</v>
      </c>
      <c r="AU284" s="175" t="s">
        <v>73</v>
      </c>
      <c r="AV284" s="9" t="s">
        <v>22</v>
      </c>
      <c r="AW284" s="9" t="s">
        <v>37</v>
      </c>
      <c r="AX284" s="9" t="s">
        <v>73</v>
      </c>
      <c r="AY284" s="175" t="s">
        <v>111</v>
      </c>
    </row>
    <row r="285" spans="2:51" s="10" customFormat="1" ht="13.5">
      <c r="B285" s="176"/>
      <c r="C285" s="177"/>
      <c r="D285" s="178" t="s">
        <v>112</v>
      </c>
      <c r="E285" s="179" t="s">
        <v>20</v>
      </c>
      <c r="F285" s="180" t="s">
        <v>110</v>
      </c>
      <c r="G285" s="177"/>
      <c r="H285" s="181">
        <v>4</v>
      </c>
      <c r="I285" s="182"/>
      <c r="J285" s="177"/>
      <c r="K285" s="177"/>
      <c r="L285" s="183"/>
      <c r="M285" s="184"/>
      <c r="N285" s="185"/>
      <c r="O285" s="185"/>
      <c r="P285" s="185"/>
      <c r="Q285" s="185"/>
      <c r="R285" s="185"/>
      <c r="S285" s="185"/>
      <c r="T285" s="186"/>
      <c r="AT285" s="187" t="s">
        <v>112</v>
      </c>
      <c r="AU285" s="187" t="s">
        <v>73</v>
      </c>
      <c r="AV285" s="10" t="s">
        <v>81</v>
      </c>
      <c r="AW285" s="10" t="s">
        <v>37</v>
      </c>
      <c r="AX285" s="10" t="s">
        <v>22</v>
      </c>
      <c r="AY285" s="187" t="s">
        <v>111</v>
      </c>
    </row>
    <row r="286" spans="2:65" s="1" customFormat="1" ht="22.5" customHeight="1">
      <c r="B286" s="32"/>
      <c r="C286" s="152" t="s">
        <v>264</v>
      </c>
      <c r="D286" s="152" t="s">
        <v>106</v>
      </c>
      <c r="E286" s="153" t="s">
        <v>265</v>
      </c>
      <c r="F286" s="154" t="s">
        <v>266</v>
      </c>
      <c r="G286" s="155" t="s">
        <v>109</v>
      </c>
      <c r="H286" s="156">
        <v>4</v>
      </c>
      <c r="I286" s="157"/>
      <c r="J286" s="158">
        <f>ROUND(I286*H286,2)</f>
        <v>0</v>
      </c>
      <c r="K286" s="154" t="s">
        <v>20</v>
      </c>
      <c r="L286" s="52"/>
      <c r="M286" s="159" t="s">
        <v>20</v>
      </c>
      <c r="N286" s="160" t="s">
        <v>44</v>
      </c>
      <c r="O286" s="33"/>
      <c r="P286" s="161">
        <f>O286*H286</f>
        <v>0</v>
      </c>
      <c r="Q286" s="161">
        <v>0</v>
      </c>
      <c r="R286" s="161">
        <f>Q286*H286</f>
        <v>0</v>
      </c>
      <c r="S286" s="161">
        <v>0</v>
      </c>
      <c r="T286" s="162">
        <f>S286*H286</f>
        <v>0</v>
      </c>
      <c r="AR286" s="15" t="s">
        <v>110</v>
      </c>
      <c r="AT286" s="15" t="s">
        <v>106</v>
      </c>
      <c r="AU286" s="15" t="s">
        <v>73</v>
      </c>
      <c r="AY286" s="15" t="s">
        <v>111</v>
      </c>
      <c r="BE286" s="163">
        <f>IF(N286="základní",J286,0)</f>
        <v>0</v>
      </c>
      <c r="BF286" s="163">
        <f>IF(N286="snížená",J286,0)</f>
        <v>0</v>
      </c>
      <c r="BG286" s="163">
        <f>IF(N286="zákl. přenesená",J286,0)</f>
        <v>0</v>
      </c>
      <c r="BH286" s="163">
        <f>IF(N286="sníž. přenesená",J286,0)</f>
        <v>0</v>
      </c>
      <c r="BI286" s="163">
        <f>IF(N286="nulová",J286,0)</f>
        <v>0</v>
      </c>
      <c r="BJ286" s="15" t="s">
        <v>22</v>
      </c>
      <c r="BK286" s="163">
        <f>ROUND(I286*H286,2)</f>
        <v>0</v>
      </c>
      <c r="BL286" s="15" t="s">
        <v>110</v>
      </c>
      <c r="BM286" s="15" t="s">
        <v>264</v>
      </c>
    </row>
    <row r="287" spans="2:51" s="9" customFormat="1" ht="13.5">
      <c r="B287" s="164"/>
      <c r="C287" s="165"/>
      <c r="D287" s="166" t="s">
        <v>112</v>
      </c>
      <c r="E287" s="167" t="s">
        <v>20</v>
      </c>
      <c r="F287" s="168" t="s">
        <v>113</v>
      </c>
      <c r="G287" s="165"/>
      <c r="H287" s="169" t="s">
        <v>20</v>
      </c>
      <c r="I287" s="170"/>
      <c r="J287" s="165"/>
      <c r="K287" s="165"/>
      <c r="L287" s="171"/>
      <c r="M287" s="172"/>
      <c r="N287" s="173"/>
      <c r="O287" s="173"/>
      <c r="P287" s="173"/>
      <c r="Q287" s="173"/>
      <c r="R287" s="173"/>
      <c r="S287" s="173"/>
      <c r="T287" s="174"/>
      <c r="AT287" s="175" t="s">
        <v>112</v>
      </c>
      <c r="AU287" s="175" t="s">
        <v>73</v>
      </c>
      <c r="AV287" s="9" t="s">
        <v>22</v>
      </c>
      <c r="AW287" s="9" t="s">
        <v>37</v>
      </c>
      <c r="AX287" s="9" t="s">
        <v>73</v>
      </c>
      <c r="AY287" s="175" t="s">
        <v>111</v>
      </c>
    </row>
    <row r="288" spans="2:51" s="9" customFormat="1" ht="13.5">
      <c r="B288" s="164"/>
      <c r="C288" s="165"/>
      <c r="D288" s="166" t="s">
        <v>112</v>
      </c>
      <c r="E288" s="167" t="s">
        <v>20</v>
      </c>
      <c r="F288" s="168" t="s">
        <v>114</v>
      </c>
      <c r="G288" s="165"/>
      <c r="H288" s="169" t="s">
        <v>20</v>
      </c>
      <c r="I288" s="170"/>
      <c r="J288" s="165"/>
      <c r="K288" s="165"/>
      <c r="L288" s="171"/>
      <c r="M288" s="172"/>
      <c r="N288" s="173"/>
      <c r="O288" s="173"/>
      <c r="P288" s="173"/>
      <c r="Q288" s="173"/>
      <c r="R288" s="173"/>
      <c r="S288" s="173"/>
      <c r="T288" s="174"/>
      <c r="AT288" s="175" t="s">
        <v>112</v>
      </c>
      <c r="AU288" s="175" t="s">
        <v>73</v>
      </c>
      <c r="AV288" s="9" t="s">
        <v>22</v>
      </c>
      <c r="AW288" s="9" t="s">
        <v>37</v>
      </c>
      <c r="AX288" s="9" t="s">
        <v>73</v>
      </c>
      <c r="AY288" s="175" t="s">
        <v>111</v>
      </c>
    </row>
    <row r="289" spans="2:51" s="10" customFormat="1" ht="13.5">
      <c r="B289" s="176"/>
      <c r="C289" s="177"/>
      <c r="D289" s="178" t="s">
        <v>112</v>
      </c>
      <c r="E289" s="179" t="s">
        <v>20</v>
      </c>
      <c r="F289" s="180" t="s">
        <v>110</v>
      </c>
      <c r="G289" s="177"/>
      <c r="H289" s="181">
        <v>4</v>
      </c>
      <c r="I289" s="182"/>
      <c r="J289" s="177"/>
      <c r="K289" s="177"/>
      <c r="L289" s="183"/>
      <c r="M289" s="184"/>
      <c r="N289" s="185"/>
      <c r="O289" s="185"/>
      <c r="P289" s="185"/>
      <c r="Q289" s="185"/>
      <c r="R289" s="185"/>
      <c r="S289" s="185"/>
      <c r="T289" s="186"/>
      <c r="AT289" s="187" t="s">
        <v>112</v>
      </c>
      <c r="AU289" s="187" t="s">
        <v>73</v>
      </c>
      <c r="AV289" s="10" t="s">
        <v>81</v>
      </c>
      <c r="AW289" s="10" t="s">
        <v>37</v>
      </c>
      <c r="AX289" s="10" t="s">
        <v>22</v>
      </c>
      <c r="AY289" s="187" t="s">
        <v>111</v>
      </c>
    </row>
    <row r="290" spans="2:65" s="1" customFormat="1" ht="22.5" customHeight="1">
      <c r="B290" s="32"/>
      <c r="C290" s="152" t="s">
        <v>267</v>
      </c>
      <c r="D290" s="152" t="s">
        <v>106</v>
      </c>
      <c r="E290" s="153" t="s">
        <v>268</v>
      </c>
      <c r="F290" s="154" t="s">
        <v>269</v>
      </c>
      <c r="G290" s="155" t="s">
        <v>109</v>
      </c>
      <c r="H290" s="156">
        <v>1</v>
      </c>
      <c r="I290" s="157"/>
      <c r="J290" s="158">
        <f>ROUND(I290*H290,2)</f>
        <v>0</v>
      </c>
      <c r="K290" s="154" t="s">
        <v>20</v>
      </c>
      <c r="L290" s="52"/>
      <c r="M290" s="159" t="s">
        <v>20</v>
      </c>
      <c r="N290" s="160" t="s">
        <v>44</v>
      </c>
      <c r="O290" s="33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AR290" s="15" t="s">
        <v>110</v>
      </c>
      <c r="AT290" s="15" t="s">
        <v>106</v>
      </c>
      <c r="AU290" s="15" t="s">
        <v>73</v>
      </c>
      <c r="AY290" s="15" t="s">
        <v>111</v>
      </c>
      <c r="BE290" s="163">
        <f>IF(N290="základní",J290,0)</f>
        <v>0</v>
      </c>
      <c r="BF290" s="163">
        <f>IF(N290="snížená",J290,0)</f>
        <v>0</v>
      </c>
      <c r="BG290" s="163">
        <f>IF(N290="zákl. přenesená",J290,0)</f>
        <v>0</v>
      </c>
      <c r="BH290" s="163">
        <f>IF(N290="sníž. přenesená",J290,0)</f>
        <v>0</v>
      </c>
      <c r="BI290" s="163">
        <f>IF(N290="nulová",J290,0)</f>
        <v>0</v>
      </c>
      <c r="BJ290" s="15" t="s">
        <v>22</v>
      </c>
      <c r="BK290" s="163">
        <f>ROUND(I290*H290,2)</f>
        <v>0</v>
      </c>
      <c r="BL290" s="15" t="s">
        <v>110</v>
      </c>
      <c r="BM290" s="15" t="s">
        <v>267</v>
      </c>
    </row>
    <row r="291" spans="2:51" s="9" customFormat="1" ht="13.5">
      <c r="B291" s="164"/>
      <c r="C291" s="165"/>
      <c r="D291" s="166" t="s">
        <v>112</v>
      </c>
      <c r="E291" s="167" t="s">
        <v>20</v>
      </c>
      <c r="F291" s="168" t="s">
        <v>113</v>
      </c>
      <c r="G291" s="165"/>
      <c r="H291" s="169" t="s">
        <v>20</v>
      </c>
      <c r="I291" s="170"/>
      <c r="J291" s="165"/>
      <c r="K291" s="165"/>
      <c r="L291" s="171"/>
      <c r="M291" s="172"/>
      <c r="N291" s="173"/>
      <c r="O291" s="173"/>
      <c r="P291" s="173"/>
      <c r="Q291" s="173"/>
      <c r="R291" s="173"/>
      <c r="S291" s="173"/>
      <c r="T291" s="174"/>
      <c r="AT291" s="175" t="s">
        <v>112</v>
      </c>
      <c r="AU291" s="175" t="s">
        <v>73</v>
      </c>
      <c r="AV291" s="9" t="s">
        <v>22</v>
      </c>
      <c r="AW291" s="9" t="s">
        <v>37</v>
      </c>
      <c r="AX291" s="9" t="s">
        <v>73</v>
      </c>
      <c r="AY291" s="175" t="s">
        <v>111</v>
      </c>
    </row>
    <row r="292" spans="2:51" s="9" customFormat="1" ht="13.5">
      <c r="B292" s="164"/>
      <c r="C292" s="165"/>
      <c r="D292" s="166" t="s">
        <v>112</v>
      </c>
      <c r="E292" s="167" t="s">
        <v>20</v>
      </c>
      <c r="F292" s="168" t="s">
        <v>114</v>
      </c>
      <c r="G292" s="165"/>
      <c r="H292" s="169" t="s">
        <v>20</v>
      </c>
      <c r="I292" s="170"/>
      <c r="J292" s="165"/>
      <c r="K292" s="165"/>
      <c r="L292" s="171"/>
      <c r="M292" s="172"/>
      <c r="N292" s="173"/>
      <c r="O292" s="173"/>
      <c r="P292" s="173"/>
      <c r="Q292" s="173"/>
      <c r="R292" s="173"/>
      <c r="S292" s="173"/>
      <c r="T292" s="174"/>
      <c r="AT292" s="175" t="s">
        <v>112</v>
      </c>
      <c r="AU292" s="175" t="s">
        <v>73</v>
      </c>
      <c r="AV292" s="9" t="s">
        <v>22</v>
      </c>
      <c r="AW292" s="9" t="s">
        <v>37</v>
      </c>
      <c r="AX292" s="9" t="s">
        <v>73</v>
      </c>
      <c r="AY292" s="175" t="s">
        <v>111</v>
      </c>
    </row>
    <row r="293" spans="2:51" s="10" customFormat="1" ht="13.5">
      <c r="B293" s="176"/>
      <c r="C293" s="177"/>
      <c r="D293" s="178" t="s">
        <v>112</v>
      </c>
      <c r="E293" s="179" t="s">
        <v>20</v>
      </c>
      <c r="F293" s="180" t="s">
        <v>22</v>
      </c>
      <c r="G293" s="177"/>
      <c r="H293" s="181">
        <v>1</v>
      </c>
      <c r="I293" s="182"/>
      <c r="J293" s="177"/>
      <c r="K293" s="177"/>
      <c r="L293" s="183"/>
      <c r="M293" s="184"/>
      <c r="N293" s="185"/>
      <c r="O293" s="185"/>
      <c r="P293" s="185"/>
      <c r="Q293" s="185"/>
      <c r="R293" s="185"/>
      <c r="S293" s="185"/>
      <c r="T293" s="186"/>
      <c r="AT293" s="187" t="s">
        <v>112</v>
      </c>
      <c r="AU293" s="187" t="s">
        <v>73</v>
      </c>
      <c r="AV293" s="10" t="s">
        <v>81</v>
      </c>
      <c r="AW293" s="10" t="s">
        <v>37</v>
      </c>
      <c r="AX293" s="10" t="s">
        <v>22</v>
      </c>
      <c r="AY293" s="187" t="s">
        <v>111</v>
      </c>
    </row>
    <row r="294" spans="2:65" s="1" customFormat="1" ht="22.5" customHeight="1">
      <c r="B294" s="32"/>
      <c r="C294" s="152" t="s">
        <v>270</v>
      </c>
      <c r="D294" s="152" t="s">
        <v>106</v>
      </c>
      <c r="E294" s="153" t="s">
        <v>271</v>
      </c>
      <c r="F294" s="154" t="s">
        <v>272</v>
      </c>
      <c r="G294" s="155" t="s">
        <v>109</v>
      </c>
      <c r="H294" s="156">
        <v>1</v>
      </c>
      <c r="I294" s="157"/>
      <c r="J294" s="158">
        <f>ROUND(I294*H294,2)</f>
        <v>0</v>
      </c>
      <c r="K294" s="154" t="s">
        <v>20</v>
      </c>
      <c r="L294" s="52"/>
      <c r="M294" s="159" t="s">
        <v>20</v>
      </c>
      <c r="N294" s="160" t="s">
        <v>44</v>
      </c>
      <c r="O294" s="33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AR294" s="15" t="s">
        <v>110</v>
      </c>
      <c r="AT294" s="15" t="s">
        <v>106</v>
      </c>
      <c r="AU294" s="15" t="s">
        <v>73</v>
      </c>
      <c r="AY294" s="15" t="s">
        <v>111</v>
      </c>
      <c r="BE294" s="163">
        <f>IF(N294="základní",J294,0)</f>
        <v>0</v>
      </c>
      <c r="BF294" s="163">
        <f>IF(N294="snížená",J294,0)</f>
        <v>0</v>
      </c>
      <c r="BG294" s="163">
        <f>IF(N294="zákl. přenesená",J294,0)</f>
        <v>0</v>
      </c>
      <c r="BH294" s="163">
        <f>IF(N294="sníž. přenesená",J294,0)</f>
        <v>0</v>
      </c>
      <c r="BI294" s="163">
        <f>IF(N294="nulová",J294,0)</f>
        <v>0</v>
      </c>
      <c r="BJ294" s="15" t="s">
        <v>22</v>
      </c>
      <c r="BK294" s="163">
        <f>ROUND(I294*H294,2)</f>
        <v>0</v>
      </c>
      <c r="BL294" s="15" t="s">
        <v>110</v>
      </c>
      <c r="BM294" s="15" t="s">
        <v>270</v>
      </c>
    </row>
    <row r="295" spans="2:51" s="9" customFormat="1" ht="13.5">
      <c r="B295" s="164"/>
      <c r="C295" s="165"/>
      <c r="D295" s="166" t="s">
        <v>112</v>
      </c>
      <c r="E295" s="167" t="s">
        <v>20</v>
      </c>
      <c r="F295" s="168" t="s">
        <v>113</v>
      </c>
      <c r="G295" s="165"/>
      <c r="H295" s="169" t="s">
        <v>20</v>
      </c>
      <c r="I295" s="170"/>
      <c r="J295" s="165"/>
      <c r="K295" s="165"/>
      <c r="L295" s="171"/>
      <c r="M295" s="172"/>
      <c r="N295" s="173"/>
      <c r="O295" s="173"/>
      <c r="P295" s="173"/>
      <c r="Q295" s="173"/>
      <c r="R295" s="173"/>
      <c r="S295" s="173"/>
      <c r="T295" s="174"/>
      <c r="AT295" s="175" t="s">
        <v>112</v>
      </c>
      <c r="AU295" s="175" t="s">
        <v>73</v>
      </c>
      <c r="AV295" s="9" t="s">
        <v>22</v>
      </c>
      <c r="AW295" s="9" t="s">
        <v>37</v>
      </c>
      <c r="AX295" s="9" t="s">
        <v>73</v>
      </c>
      <c r="AY295" s="175" t="s">
        <v>111</v>
      </c>
    </row>
    <row r="296" spans="2:51" s="9" customFormat="1" ht="13.5">
      <c r="B296" s="164"/>
      <c r="C296" s="165"/>
      <c r="D296" s="166" t="s">
        <v>112</v>
      </c>
      <c r="E296" s="167" t="s">
        <v>20</v>
      </c>
      <c r="F296" s="168" t="s">
        <v>114</v>
      </c>
      <c r="G296" s="165"/>
      <c r="H296" s="169" t="s">
        <v>20</v>
      </c>
      <c r="I296" s="170"/>
      <c r="J296" s="165"/>
      <c r="K296" s="165"/>
      <c r="L296" s="171"/>
      <c r="M296" s="172"/>
      <c r="N296" s="173"/>
      <c r="O296" s="173"/>
      <c r="P296" s="173"/>
      <c r="Q296" s="173"/>
      <c r="R296" s="173"/>
      <c r="S296" s="173"/>
      <c r="T296" s="174"/>
      <c r="AT296" s="175" t="s">
        <v>112</v>
      </c>
      <c r="AU296" s="175" t="s">
        <v>73</v>
      </c>
      <c r="AV296" s="9" t="s">
        <v>22</v>
      </c>
      <c r="AW296" s="9" t="s">
        <v>37</v>
      </c>
      <c r="AX296" s="9" t="s">
        <v>73</v>
      </c>
      <c r="AY296" s="175" t="s">
        <v>111</v>
      </c>
    </row>
    <row r="297" spans="2:51" s="10" customFormat="1" ht="13.5">
      <c r="B297" s="176"/>
      <c r="C297" s="177"/>
      <c r="D297" s="178" t="s">
        <v>112</v>
      </c>
      <c r="E297" s="179" t="s">
        <v>20</v>
      </c>
      <c r="F297" s="180" t="s">
        <v>22</v>
      </c>
      <c r="G297" s="177"/>
      <c r="H297" s="181">
        <v>1</v>
      </c>
      <c r="I297" s="182"/>
      <c r="J297" s="177"/>
      <c r="K297" s="177"/>
      <c r="L297" s="183"/>
      <c r="M297" s="184"/>
      <c r="N297" s="185"/>
      <c r="O297" s="185"/>
      <c r="P297" s="185"/>
      <c r="Q297" s="185"/>
      <c r="R297" s="185"/>
      <c r="S297" s="185"/>
      <c r="T297" s="186"/>
      <c r="AT297" s="187" t="s">
        <v>112</v>
      </c>
      <c r="AU297" s="187" t="s">
        <v>73</v>
      </c>
      <c r="AV297" s="10" t="s">
        <v>81</v>
      </c>
      <c r="AW297" s="10" t="s">
        <v>37</v>
      </c>
      <c r="AX297" s="10" t="s">
        <v>22</v>
      </c>
      <c r="AY297" s="187" t="s">
        <v>111</v>
      </c>
    </row>
    <row r="298" spans="2:65" s="1" customFormat="1" ht="22.5" customHeight="1">
      <c r="B298" s="32"/>
      <c r="C298" s="152" t="s">
        <v>273</v>
      </c>
      <c r="D298" s="152" t="s">
        <v>106</v>
      </c>
      <c r="E298" s="153" t="s">
        <v>274</v>
      </c>
      <c r="F298" s="154" t="s">
        <v>275</v>
      </c>
      <c r="G298" s="155" t="s">
        <v>109</v>
      </c>
      <c r="H298" s="156">
        <v>1</v>
      </c>
      <c r="I298" s="157"/>
      <c r="J298" s="158">
        <f>ROUND(I298*H298,2)</f>
        <v>0</v>
      </c>
      <c r="K298" s="154" t="s">
        <v>20</v>
      </c>
      <c r="L298" s="52"/>
      <c r="M298" s="159" t="s">
        <v>20</v>
      </c>
      <c r="N298" s="160" t="s">
        <v>44</v>
      </c>
      <c r="O298" s="33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AR298" s="15" t="s">
        <v>110</v>
      </c>
      <c r="AT298" s="15" t="s">
        <v>106</v>
      </c>
      <c r="AU298" s="15" t="s">
        <v>73</v>
      </c>
      <c r="AY298" s="15" t="s">
        <v>111</v>
      </c>
      <c r="BE298" s="163">
        <f>IF(N298="základní",J298,0)</f>
        <v>0</v>
      </c>
      <c r="BF298" s="163">
        <f>IF(N298="snížená",J298,0)</f>
        <v>0</v>
      </c>
      <c r="BG298" s="163">
        <f>IF(N298="zákl. přenesená",J298,0)</f>
        <v>0</v>
      </c>
      <c r="BH298" s="163">
        <f>IF(N298="sníž. přenesená",J298,0)</f>
        <v>0</v>
      </c>
      <c r="BI298" s="163">
        <f>IF(N298="nulová",J298,0)</f>
        <v>0</v>
      </c>
      <c r="BJ298" s="15" t="s">
        <v>22</v>
      </c>
      <c r="BK298" s="163">
        <f>ROUND(I298*H298,2)</f>
        <v>0</v>
      </c>
      <c r="BL298" s="15" t="s">
        <v>110</v>
      </c>
      <c r="BM298" s="15" t="s">
        <v>273</v>
      </c>
    </row>
    <row r="299" spans="2:51" s="9" customFormat="1" ht="13.5">
      <c r="B299" s="164"/>
      <c r="C299" s="165"/>
      <c r="D299" s="166" t="s">
        <v>112</v>
      </c>
      <c r="E299" s="167" t="s">
        <v>20</v>
      </c>
      <c r="F299" s="168" t="s">
        <v>113</v>
      </c>
      <c r="G299" s="165"/>
      <c r="H299" s="169" t="s">
        <v>20</v>
      </c>
      <c r="I299" s="170"/>
      <c r="J299" s="165"/>
      <c r="K299" s="165"/>
      <c r="L299" s="171"/>
      <c r="M299" s="172"/>
      <c r="N299" s="173"/>
      <c r="O299" s="173"/>
      <c r="P299" s="173"/>
      <c r="Q299" s="173"/>
      <c r="R299" s="173"/>
      <c r="S299" s="173"/>
      <c r="T299" s="174"/>
      <c r="AT299" s="175" t="s">
        <v>112</v>
      </c>
      <c r="AU299" s="175" t="s">
        <v>73</v>
      </c>
      <c r="AV299" s="9" t="s">
        <v>22</v>
      </c>
      <c r="AW299" s="9" t="s">
        <v>37</v>
      </c>
      <c r="AX299" s="9" t="s">
        <v>73</v>
      </c>
      <c r="AY299" s="175" t="s">
        <v>111</v>
      </c>
    </row>
    <row r="300" spans="2:51" s="9" customFormat="1" ht="13.5">
      <c r="B300" s="164"/>
      <c r="C300" s="165"/>
      <c r="D300" s="166" t="s">
        <v>112</v>
      </c>
      <c r="E300" s="167" t="s">
        <v>20</v>
      </c>
      <c r="F300" s="168" t="s">
        <v>114</v>
      </c>
      <c r="G300" s="165"/>
      <c r="H300" s="169" t="s">
        <v>20</v>
      </c>
      <c r="I300" s="170"/>
      <c r="J300" s="165"/>
      <c r="K300" s="165"/>
      <c r="L300" s="171"/>
      <c r="M300" s="172"/>
      <c r="N300" s="173"/>
      <c r="O300" s="173"/>
      <c r="P300" s="173"/>
      <c r="Q300" s="173"/>
      <c r="R300" s="173"/>
      <c r="S300" s="173"/>
      <c r="T300" s="174"/>
      <c r="AT300" s="175" t="s">
        <v>112</v>
      </c>
      <c r="AU300" s="175" t="s">
        <v>73</v>
      </c>
      <c r="AV300" s="9" t="s">
        <v>22</v>
      </c>
      <c r="AW300" s="9" t="s">
        <v>37</v>
      </c>
      <c r="AX300" s="9" t="s">
        <v>73</v>
      </c>
      <c r="AY300" s="175" t="s">
        <v>111</v>
      </c>
    </row>
    <row r="301" spans="2:51" s="10" customFormat="1" ht="13.5">
      <c r="B301" s="176"/>
      <c r="C301" s="177"/>
      <c r="D301" s="178" t="s">
        <v>112</v>
      </c>
      <c r="E301" s="179" t="s">
        <v>20</v>
      </c>
      <c r="F301" s="180" t="s">
        <v>22</v>
      </c>
      <c r="G301" s="177"/>
      <c r="H301" s="181">
        <v>1</v>
      </c>
      <c r="I301" s="182"/>
      <c r="J301" s="177"/>
      <c r="K301" s="177"/>
      <c r="L301" s="183"/>
      <c r="M301" s="184"/>
      <c r="N301" s="185"/>
      <c r="O301" s="185"/>
      <c r="P301" s="185"/>
      <c r="Q301" s="185"/>
      <c r="R301" s="185"/>
      <c r="S301" s="185"/>
      <c r="T301" s="186"/>
      <c r="AT301" s="187" t="s">
        <v>112</v>
      </c>
      <c r="AU301" s="187" t="s">
        <v>73</v>
      </c>
      <c r="AV301" s="10" t="s">
        <v>81</v>
      </c>
      <c r="AW301" s="10" t="s">
        <v>37</v>
      </c>
      <c r="AX301" s="10" t="s">
        <v>22</v>
      </c>
      <c r="AY301" s="187" t="s">
        <v>111</v>
      </c>
    </row>
    <row r="302" spans="2:65" s="1" customFormat="1" ht="22.5" customHeight="1">
      <c r="B302" s="32"/>
      <c r="C302" s="152" t="s">
        <v>276</v>
      </c>
      <c r="D302" s="152" t="s">
        <v>106</v>
      </c>
      <c r="E302" s="153" t="s">
        <v>277</v>
      </c>
      <c r="F302" s="154" t="s">
        <v>278</v>
      </c>
      <c r="G302" s="155" t="s">
        <v>109</v>
      </c>
      <c r="H302" s="156">
        <v>1</v>
      </c>
      <c r="I302" s="157"/>
      <c r="J302" s="158">
        <f>ROUND(I302*H302,2)</f>
        <v>0</v>
      </c>
      <c r="K302" s="154" t="s">
        <v>20</v>
      </c>
      <c r="L302" s="52"/>
      <c r="M302" s="159" t="s">
        <v>20</v>
      </c>
      <c r="N302" s="160" t="s">
        <v>44</v>
      </c>
      <c r="O302" s="33"/>
      <c r="P302" s="161">
        <f>O302*H302</f>
        <v>0</v>
      </c>
      <c r="Q302" s="161">
        <v>0</v>
      </c>
      <c r="R302" s="161">
        <f>Q302*H302</f>
        <v>0</v>
      </c>
      <c r="S302" s="161">
        <v>0</v>
      </c>
      <c r="T302" s="162">
        <f>S302*H302</f>
        <v>0</v>
      </c>
      <c r="AR302" s="15" t="s">
        <v>110</v>
      </c>
      <c r="AT302" s="15" t="s">
        <v>106</v>
      </c>
      <c r="AU302" s="15" t="s">
        <v>73</v>
      </c>
      <c r="AY302" s="15" t="s">
        <v>111</v>
      </c>
      <c r="BE302" s="163">
        <f>IF(N302="základní",J302,0)</f>
        <v>0</v>
      </c>
      <c r="BF302" s="163">
        <f>IF(N302="snížená",J302,0)</f>
        <v>0</v>
      </c>
      <c r="BG302" s="163">
        <f>IF(N302="zákl. přenesená",J302,0)</f>
        <v>0</v>
      </c>
      <c r="BH302" s="163">
        <f>IF(N302="sníž. přenesená",J302,0)</f>
        <v>0</v>
      </c>
      <c r="BI302" s="163">
        <f>IF(N302="nulová",J302,0)</f>
        <v>0</v>
      </c>
      <c r="BJ302" s="15" t="s">
        <v>22</v>
      </c>
      <c r="BK302" s="163">
        <f>ROUND(I302*H302,2)</f>
        <v>0</v>
      </c>
      <c r="BL302" s="15" t="s">
        <v>110</v>
      </c>
      <c r="BM302" s="15" t="s">
        <v>276</v>
      </c>
    </row>
    <row r="303" spans="2:51" s="9" customFormat="1" ht="13.5">
      <c r="B303" s="164"/>
      <c r="C303" s="165"/>
      <c r="D303" s="166" t="s">
        <v>112</v>
      </c>
      <c r="E303" s="167" t="s">
        <v>20</v>
      </c>
      <c r="F303" s="168" t="s">
        <v>113</v>
      </c>
      <c r="G303" s="165"/>
      <c r="H303" s="169" t="s">
        <v>20</v>
      </c>
      <c r="I303" s="170"/>
      <c r="J303" s="165"/>
      <c r="K303" s="165"/>
      <c r="L303" s="171"/>
      <c r="M303" s="172"/>
      <c r="N303" s="173"/>
      <c r="O303" s="173"/>
      <c r="P303" s="173"/>
      <c r="Q303" s="173"/>
      <c r="R303" s="173"/>
      <c r="S303" s="173"/>
      <c r="T303" s="174"/>
      <c r="AT303" s="175" t="s">
        <v>112</v>
      </c>
      <c r="AU303" s="175" t="s">
        <v>73</v>
      </c>
      <c r="AV303" s="9" t="s">
        <v>22</v>
      </c>
      <c r="AW303" s="9" t="s">
        <v>37</v>
      </c>
      <c r="AX303" s="9" t="s">
        <v>73</v>
      </c>
      <c r="AY303" s="175" t="s">
        <v>111</v>
      </c>
    </row>
    <row r="304" spans="2:51" s="9" customFormat="1" ht="13.5">
      <c r="B304" s="164"/>
      <c r="C304" s="165"/>
      <c r="D304" s="166" t="s">
        <v>112</v>
      </c>
      <c r="E304" s="167" t="s">
        <v>20</v>
      </c>
      <c r="F304" s="168" t="s">
        <v>114</v>
      </c>
      <c r="G304" s="165"/>
      <c r="H304" s="169" t="s">
        <v>20</v>
      </c>
      <c r="I304" s="170"/>
      <c r="J304" s="165"/>
      <c r="K304" s="165"/>
      <c r="L304" s="171"/>
      <c r="M304" s="172"/>
      <c r="N304" s="173"/>
      <c r="O304" s="173"/>
      <c r="P304" s="173"/>
      <c r="Q304" s="173"/>
      <c r="R304" s="173"/>
      <c r="S304" s="173"/>
      <c r="T304" s="174"/>
      <c r="AT304" s="175" t="s">
        <v>112</v>
      </c>
      <c r="AU304" s="175" t="s">
        <v>73</v>
      </c>
      <c r="AV304" s="9" t="s">
        <v>22</v>
      </c>
      <c r="AW304" s="9" t="s">
        <v>37</v>
      </c>
      <c r="AX304" s="9" t="s">
        <v>73</v>
      </c>
      <c r="AY304" s="175" t="s">
        <v>111</v>
      </c>
    </row>
    <row r="305" spans="2:51" s="10" customFormat="1" ht="13.5">
      <c r="B305" s="176"/>
      <c r="C305" s="177"/>
      <c r="D305" s="178" t="s">
        <v>112</v>
      </c>
      <c r="E305" s="179" t="s">
        <v>20</v>
      </c>
      <c r="F305" s="180" t="s">
        <v>22</v>
      </c>
      <c r="G305" s="177"/>
      <c r="H305" s="181">
        <v>1</v>
      </c>
      <c r="I305" s="182"/>
      <c r="J305" s="177"/>
      <c r="K305" s="177"/>
      <c r="L305" s="183"/>
      <c r="M305" s="184"/>
      <c r="N305" s="185"/>
      <c r="O305" s="185"/>
      <c r="P305" s="185"/>
      <c r="Q305" s="185"/>
      <c r="R305" s="185"/>
      <c r="S305" s="185"/>
      <c r="T305" s="186"/>
      <c r="AT305" s="187" t="s">
        <v>112</v>
      </c>
      <c r="AU305" s="187" t="s">
        <v>73</v>
      </c>
      <c r="AV305" s="10" t="s">
        <v>81</v>
      </c>
      <c r="AW305" s="10" t="s">
        <v>37</v>
      </c>
      <c r="AX305" s="10" t="s">
        <v>22</v>
      </c>
      <c r="AY305" s="187" t="s">
        <v>111</v>
      </c>
    </row>
    <row r="306" spans="2:65" s="1" customFormat="1" ht="22.5" customHeight="1">
      <c r="B306" s="32"/>
      <c r="C306" s="152" t="s">
        <v>279</v>
      </c>
      <c r="D306" s="152" t="s">
        <v>106</v>
      </c>
      <c r="E306" s="153" t="s">
        <v>280</v>
      </c>
      <c r="F306" s="154" t="s">
        <v>281</v>
      </c>
      <c r="G306" s="155" t="s">
        <v>109</v>
      </c>
      <c r="H306" s="156">
        <v>2</v>
      </c>
      <c r="I306" s="157"/>
      <c r="J306" s="158">
        <f>ROUND(I306*H306,2)</f>
        <v>0</v>
      </c>
      <c r="K306" s="154" t="s">
        <v>20</v>
      </c>
      <c r="L306" s="52"/>
      <c r="M306" s="159" t="s">
        <v>20</v>
      </c>
      <c r="N306" s="160" t="s">
        <v>44</v>
      </c>
      <c r="O306" s="33"/>
      <c r="P306" s="161">
        <f>O306*H306</f>
        <v>0</v>
      </c>
      <c r="Q306" s="161">
        <v>0</v>
      </c>
      <c r="R306" s="161">
        <f>Q306*H306</f>
        <v>0</v>
      </c>
      <c r="S306" s="161">
        <v>0</v>
      </c>
      <c r="T306" s="162">
        <f>S306*H306</f>
        <v>0</v>
      </c>
      <c r="AR306" s="15" t="s">
        <v>110</v>
      </c>
      <c r="AT306" s="15" t="s">
        <v>106</v>
      </c>
      <c r="AU306" s="15" t="s">
        <v>73</v>
      </c>
      <c r="AY306" s="15" t="s">
        <v>111</v>
      </c>
      <c r="BE306" s="163">
        <f>IF(N306="základní",J306,0)</f>
        <v>0</v>
      </c>
      <c r="BF306" s="163">
        <f>IF(N306="snížená",J306,0)</f>
        <v>0</v>
      </c>
      <c r="BG306" s="163">
        <f>IF(N306="zákl. přenesená",J306,0)</f>
        <v>0</v>
      </c>
      <c r="BH306" s="163">
        <f>IF(N306="sníž. přenesená",J306,0)</f>
        <v>0</v>
      </c>
      <c r="BI306" s="163">
        <f>IF(N306="nulová",J306,0)</f>
        <v>0</v>
      </c>
      <c r="BJ306" s="15" t="s">
        <v>22</v>
      </c>
      <c r="BK306" s="163">
        <f>ROUND(I306*H306,2)</f>
        <v>0</v>
      </c>
      <c r="BL306" s="15" t="s">
        <v>110</v>
      </c>
      <c r="BM306" s="15" t="s">
        <v>279</v>
      </c>
    </row>
    <row r="307" spans="2:51" s="9" customFormat="1" ht="13.5">
      <c r="B307" s="164"/>
      <c r="C307" s="165"/>
      <c r="D307" s="166" t="s">
        <v>112</v>
      </c>
      <c r="E307" s="167" t="s">
        <v>20</v>
      </c>
      <c r="F307" s="168" t="s">
        <v>113</v>
      </c>
      <c r="G307" s="165"/>
      <c r="H307" s="169" t="s">
        <v>20</v>
      </c>
      <c r="I307" s="170"/>
      <c r="J307" s="165"/>
      <c r="K307" s="165"/>
      <c r="L307" s="171"/>
      <c r="M307" s="172"/>
      <c r="N307" s="173"/>
      <c r="O307" s="173"/>
      <c r="P307" s="173"/>
      <c r="Q307" s="173"/>
      <c r="R307" s="173"/>
      <c r="S307" s="173"/>
      <c r="T307" s="174"/>
      <c r="AT307" s="175" t="s">
        <v>112</v>
      </c>
      <c r="AU307" s="175" t="s">
        <v>73</v>
      </c>
      <c r="AV307" s="9" t="s">
        <v>22</v>
      </c>
      <c r="AW307" s="9" t="s">
        <v>37</v>
      </c>
      <c r="AX307" s="9" t="s">
        <v>73</v>
      </c>
      <c r="AY307" s="175" t="s">
        <v>111</v>
      </c>
    </row>
    <row r="308" spans="2:51" s="9" customFormat="1" ht="13.5">
      <c r="B308" s="164"/>
      <c r="C308" s="165"/>
      <c r="D308" s="166" t="s">
        <v>112</v>
      </c>
      <c r="E308" s="167" t="s">
        <v>20</v>
      </c>
      <c r="F308" s="168" t="s">
        <v>114</v>
      </c>
      <c r="G308" s="165"/>
      <c r="H308" s="169" t="s">
        <v>20</v>
      </c>
      <c r="I308" s="170"/>
      <c r="J308" s="165"/>
      <c r="K308" s="165"/>
      <c r="L308" s="171"/>
      <c r="M308" s="172"/>
      <c r="N308" s="173"/>
      <c r="O308" s="173"/>
      <c r="P308" s="173"/>
      <c r="Q308" s="173"/>
      <c r="R308" s="173"/>
      <c r="S308" s="173"/>
      <c r="T308" s="174"/>
      <c r="AT308" s="175" t="s">
        <v>112</v>
      </c>
      <c r="AU308" s="175" t="s">
        <v>73</v>
      </c>
      <c r="AV308" s="9" t="s">
        <v>22</v>
      </c>
      <c r="AW308" s="9" t="s">
        <v>37</v>
      </c>
      <c r="AX308" s="9" t="s">
        <v>73</v>
      </c>
      <c r="AY308" s="175" t="s">
        <v>111</v>
      </c>
    </row>
    <row r="309" spans="2:51" s="10" customFormat="1" ht="13.5">
      <c r="B309" s="176"/>
      <c r="C309" s="177"/>
      <c r="D309" s="178" t="s">
        <v>112</v>
      </c>
      <c r="E309" s="179" t="s">
        <v>20</v>
      </c>
      <c r="F309" s="180" t="s">
        <v>81</v>
      </c>
      <c r="G309" s="177"/>
      <c r="H309" s="181">
        <v>2</v>
      </c>
      <c r="I309" s="182"/>
      <c r="J309" s="177"/>
      <c r="K309" s="177"/>
      <c r="L309" s="183"/>
      <c r="M309" s="184"/>
      <c r="N309" s="185"/>
      <c r="O309" s="185"/>
      <c r="P309" s="185"/>
      <c r="Q309" s="185"/>
      <c r="R309" s="185"/>
      <c r="S309" s="185"/>
      <c r="T309" s="186"/>
      <c r="AT309" s="187" t="s">
        <v>112</v>
      </c>
      <c r="AU309" s="187" t="s">
        <v>73</v>
      </c>
      <c r="AV309" s="10" t="s">
        <v>81</v>
      </c>
      <c r="AW309" s="10" t="s">
        <v>37</v>
      </c>
      <c r="AX309" s="10" t="s">
        <v>22</v>
      </c>
      <c r="AY309" s="187" t="s">
        <v>111</v>
      </c>
    </row>
    <row r="310" spans="2:65" s="1" customFormat="1" ht="22.5" customHeight="1">
      <c r="B310" s="32"/>
      <c r="C310" s="152" t="s">
        <v>282</v>
      </c>
      <c r="D310" s="152" t="s">
        <v>106</v>
      </c>
      <c r="E310" s="153" t="s">
        <v>283</v>
      </c>
      <c r="F310" s="154" t="s">
        <v>284</v>
      </c>
      <c r="G310" s="155" t="s">
        <v>109</v>
      </c>
      <c r="H310" s="156">
        <v>1</v>
      </c>
      <c r="I310" s="157"/>
      <c r="J310" s="158">
        <f>ROUND(I310*H310,2)</f>
        <v>0</v>
      </c>
      <c r="K310" s="154" t="s">
        <v>20</v>
      </c>
      <c r="L310" s="52"/>
      <c r="M310" s="159" t="s">
        <v>20</v>
      </c>
      <c r="N310" s="160" t="s">
        <v>44</v>
      </c>
      <c r="O310" s="33"/>
      <c r="P310" s="161">
        <f>O310*H310</f>
        <v>0</v>
      </c>
      <c r="Q310" s="161">
        <v>0</v>
      </c>
      <c r="R310" s="161">
        <f>Q310*H310</f>
        <v>0</v>
      </c>
      <c r="S310" s="161">
        <v>0</v>
      </c>
      <c r="T310" s="162">
        <f>S310*H310</f>
        <v>0</v>
      </c>
      <c r="AR310" s="15" t="s">
        <v>110</v>
      </c>
      <c r="AT310" s="15" t="s">
        <v>106</v>
      </c>
      <c r="AU310" s="15" t="s">
        <v>73</v>
      </c>
      <c r="AY310" s="15" t="s">
        <v>111</v>
      </c>
      <c r="BE310" s="163">
        <f>IF(N310="základní",J310,0)</f>
        <v>0</v>
      </c>
      <c r="BF310" s="163">
        <f>IF(N310="snížená",J310,0)</f>
        <v>0</v>
      </c>
      <c r="BG310" s="163">
        <f>IF(N310="zákl. přenesená",J310,0)</f>
        <v>0</v>
      </c>
      <c r="BH310" s="163">
        <f>IF(N310="sníž. přenesená",J310,0)</f>
        <v>0</v>
      </c>
      <c r="BI310" s="163">
        <f>IF(N310="nulová",J310,0)</f>
        <v>0</v>
      </c>
      <c r="BJ310" s="15" t="s">
        <v>22</v>
      </c>
      <c r="BK310" s="163">
        <f>ROUND(I310*H310,2)</f>
        <v>0</v>
      </c>
      <c r="BL310" s="15" t="s">
        <v>110</v>
      </c>
      <c r="BM310" s="15" t="s">
        <v>282</v>
      </c>
    </row>
    <row r="311" spans="2:51" s="9" customFormat="1" ht="13.5">
      <c r="B311" s="164"/>
      <c r="C311" s="165"/>
      <c r="D311" s="166" t="s">
        <v>112</v>
      </c>
      <c r="E311" s="167" t="s">
        <v>20</v>
      </c>
      <c r="F311" s="168" t="s">
        <v>113</v>
      </c>
      <c r="G311" s="165"/>
      <c r="H311" s="169" t="s">
        <v>20</v>
      </c>
      <c r="I311" s="170"/>
      <c r="J311" s="165"/>
      <c r="K311" s="165"/>
      <c r="L311" s="171"/>
      <c r="M311" s="172"/>
      <c r="N311" s="173"/>
      <c r="O311" s="173"/>
      <c r="P311" s="173"/>
      <c r="Q311" s="173"/>
      <c r="R311" s="173"/>
      <c r="S311" s="173"/>
      <c r="T311" s="174"/>
      <c r="AT311" s="175" t="s">
        <v>112</v>
      </c>
      <c r="AU311" s="175" t="s">
        <v>73</v>
      </c>
      <c r="AV311" s="9" t="s">
        <v>22</v>
      </c>
      <c r="AW311" s="9" t="s">
        <v>37</v>
      </c>
      <c r="AX311" s="9" t="s">
        <v>73</v>
      </c>
      <c r="AY311" s="175" t="s">
        <v>111</v>
      </c>
    </row>
    <row r="312" spans="2:51" s="9" customFormat="1" ht="13.5">
      <c r="B312" s="164"/>
      <c r="C312" s="165"/>
      <c r="D312" s="166" t="s">
        <v>112</v>
      </c>
      <c r="E312" s="167" t="s">
        <v>20</v>
      </c>
      <c r="F312" s="168" t="s">
        <v>114</v>
      </c>
      <c r="G312" s="165"/>
      <c r="H312" s="169" t="s">
        <v>20</v>
      </c>
      <c r="I312" s="170"/>
      <c r="J312" s="165"/>
      <c r="K312" s="165"/>
      <c r="L312" s="171"/>
      <c r="M312" s="172"/>
      <c r="N312" s="173"/>
      <c r="O312" s="173"/>
      <c r="P312" s="173"/>
      <c r="Q312" s="173"/>
      <c r="R312" s="173"/>
      <c r="S312" s="173"/>
      <c r="T312" s="174"/>
      <c r="AT312" s="175" t="s">
        <v>112</v>
      </c>
      <c r="AU312" s="175" t="s">
        <v>73</v>
      </c>
      <c r="AV312" s="9" t="s">
        <v>22</v>
      </c>
      <c r="AW312" s="9" t="s">
        <v>37</v>
      </c>
      <c r="AX312" s="9" t="s">
        <v>73</v>
      </c>
      <c r="AY312" s="175" t="s">
        <v>111</v>
      </c>
    </row>
    <row r="313" spans="2:51" s="10" customFormat="1" ht="13.5">
      <c r="B313" s="176"/>
      <c r="C313" s="177"/>
      <c r="D313" s="178" t="s">
        <v>112</v>
      </c>
      <c r="E313" s="179" t="s">
        <v>20</v>
      </c>
      <c r="F313" s="180" t="s">
        <v>22</v>
      </c>
      <c r="G313" s="177"/>
      <c r="H313" s="181">
        <v>1</v>
      </c>
      <c r="I313" s="182"/>
      <c r="J313" s="177"/>
      <c r="K313" s="177"/>
      <c r="L313" s="183"/>
      <c r="M313" s="184"/>
      <c r="N313" s="185"/>
      <c r="O313" s="185"/>
      <c r="P313" s="185"/>
      <c r="Q313" s="185"/>
      <c r="R313" s="185"/>
      <c r="S313" s="185"/>
      <c r="T313" s="186"/>
      <c r="AT313" s="187" t="s">
        <v>112</v>
      </c>
      <c r="AU313" s="187" t="s">
        <v>73</v>
      </c>
      <c r="AV313" s="10" t="s">
        <v>81</v>
      </c>
      <c r="AW313" s="10" t="s">
        <v>37</v>
      </c>
      <c r="AX313" s="10" t="s">
        <v>22</v>
      </c>
      <c r="AY313" s="187" t="s">
        <v>111</v>
      </c>
    </row>
    <row r="314" spans="2:65" s="1" customFormat="1" ht="22.5" customHeight="1">
      <c r="B314" s="32"/>
      <c r="C314" s="152" t="s">
        <v>285</v>
      </c>
      <c r="D314" s="152" t="s">
        <v>106</v>
      </c>
      <c r="E314" s="153" t="s">
        <v>286</v>
      </c>
      <c r="F314" s="154" t="s">
        <v>287</v>
      </c>
      <c r="G314" s="155" t="s">
        <v>109</v>
      </c>
      <c r="H314" s="156">
        <v>6</v>
      </c>
      <c r="I314" s="157"/>
      <c r="J314" s="158">
        <f>ROUND(I314*H314,2)</f>
        <v>0</v>
      </c>
      <c r="K314" s="154" t="s">
        <v>20</v>
      </c>
      <c r="L314" s="52"/>
      <c r="M314" s="159" t="s">
        <v>20</v>
      </c>
      <c r="N314" s="160" t="s">
        <v>44</v>
      </c>
      <c r="O314" s="33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AR314" s="15" t="s">
        <v>110</v>
      </c>
      <c r="AT314" s="15" t="s">
        <v>106</v>
      </c>
      <c r="AU314" s="15" t="s">
        <v>73</v>
      </c>
      <c r="AY314" s="15" t="s">
        <v>111</v>
      </c>
      <c r="BE314" s="163">
        <f>IF(N314="základní",J314,0)</f>
        <v>0</v>
      </c>
      <c r="BF314" s="163">
        <f>IF(N314="snížená",J314,0)</f>
        <v>0</v>
      </c>
      <c r="BG314" s="163">
        <f>IF(N314="zákl. přenesená",J314,0)</f>
        <v>0</v>
      </c>
      <c r="BH314" s="163">
        <f>IF(N314="sníž. přenesená",J314,0)</f>
        <v>0</v>
      </c>
      <c r="BI314" s="163">
        <f>IF(N314="nulová",J314,0)</f>
        <v>0</v>
      </c>
      <c r="BJ314" s="15" t="s">
        <v>22</v>
      </c>
      <c r="BK314" s="163">
        <f>ROUND(I314*H314,2)</f>
        <v>0</v>
      </c>
      <c r="BL314" s="15" t="s">
        <v>110</v>
      </c>
      <c r="BM314" s="15" t="s">
        <v>285</v>
      </c>
    </row>
    <row r="315" spans="2:51" s="9" customFormat="1" ht="13.5">
      <c r="B315" s="164"/>
      <c r="C315" s="165"/>
      <c r="D315" s="166" t="s">
        <v>112</v>
      </c>
      <c r="E315" s="167" t="s">
        <v>20</v>
      </c>
      <c r="F315" s="168" t="s">
        <v>113</v>
      </c>
      <c r="G315" s="165"/>
      <c r="H315" s="169" t="s">
        <v>20</v>
      </c>
      <c r="I315" s="170"/>
      <c r="J315" s="165"/>
      <c r="K315" s="165"/>
      <c r="L315" s="171"/>
      <c r="M315" s="172"/>
      <c r="N315" s="173"/>
      <c r="O315" s="173"/>
      <c r="P315" s="173"/>
      <c r="Q315" s="173"/>
      <c r="R315" s="173"/>
      <c r="S315" s="173"/>
      <c r="T315" s="174"/>
      <c r="AT315" s="175" t="s">
        <v>112</v>
      </c>
      <c r="AU315" s="175" t="s">
        <v>73</v>
      </c>
      <c r="AV315" s="9" t="s">
        <v>22</v>
      </c>
      <c r="AW315" s="9" t="s">
        <v>37</v>
      </c>
      <c r="AX315" s="9" t="s">
        <v>73</v>
      </c>
      <c r="AY315" s="175" t="s">
        <v>111</v>
      </c>
    </row>
    <row r="316" spans="2:51" s="9" customFormat="1" ht="13.5">
      <c r="B316" s="164"/>
      <c r="C316" s="165"/>
      <c r="D316" s="166" t="s">
        <v>112</v>
      </c>
      <c r="E316" s="167" t="s">
        <v>20</v>
      </c>
      <c r="F316" s="168" t="s">
        <v>114</v>
      </c>
      <c r="G316" s="165"/>
      <c r="H316" s="169" t="s">
        <v>20</v>
      </c>
      <c r="I316" s="170"/>
      <c r="J316" s="165"/>
      <c r="K316" s="165"/>
      <c r="L316" s="171"/>
      <c r="M316" s="172"/>
      <c r="N316" s="173"/>
      <c r="O316" s="173"/>
      <c r="P316" s="173"/>
      <c r="Q316" s="173"/>
      <c r="R316" s="173"/>
      <c r="S316" s="173"/>
      <c r="T316" s="174"/>
      <c r="AT316" s="175" t="s">
        <v>112</v>
      </c>
      <c r="AU316" s="175" t="s">
        <v>73</v>
      </c>
      <c r="AV316" s="9" t="s">
        <v>22</v>
      </c>
      <c r="AW316" s="9" t="s">
        <v>37</v>
      </c>
      <c r="AX316" s="9" t="s">
        <v>73</v>
      </c>
      <c r="AY316" s="175" t="s">
        <v>111</v>
      </c>
    </row>
    <row r="317" spans="2:51" s="10" customFormat="1" ht="13.5">
      <c r="B317" s="176"/>
      <c r="C317" s="177"/>
      <c r="D317" s="178" t="s">
        <v>112</v>
      </c>
      <c r="E317" s="179" t="s">
        <v>20</v>
      </c>
      <c r="F317" s="180" t="s">
        <v>126</v>
      </c>
      <c r="G317" s="177"/>
      <c r="H317" s="181">
        <v>6</v>
      </c>
      <c r="I317" s="182"/>
      <c r="J317" s="177"/>
      <c r="K317" s="177"/>
      <c r="L317" s="183"/>
      <c r="M317" s="184"/>
      <c r="N317" s="185"/>
      <c r="O317" s="185"/>
      <c r="P317" s="185"/>
      <c r="Q317" s="185"/>
      <c r="R317" s="185"/>
      <c r="S317" s="185"/>
      <c r="T317" s="186"/>
      <c r="AT317" s="187" t="s">
        <v>112</v>
      </c>
      <c r="AU317" s="187" t="s">
        <v>73</v>
      </c>
      <c r="AV317" s="10" t="s">
        <v>81</v>
      </c>
      <c r="AW317" s="10" t="s">
        <v>37</v>
      </c>
      <c r="AX317" s="10" t="s">
        <v>22</v>
      </c>
      <c r="AY317" s="187" t="s">
        <v>111</v>
      </c>
    </row>
    <row r="318" spans="2:65" s="1" customFormat="1" ht="22.5" customHeight="1">
      <c r="B318" s="32"/>
      <c r="C318" s="152" t="s">
        <v>288</v>
      </c>
      <c r="D318" s="152" t="s">
        <v>106</v>
      </c>
      <c r="E318" s="153" t="s">
        <v>289</v>
      </c>
      <c r="F318" s="154" t="s">
        <v>290</v>
      </c>
      <c r="G318" s="155" t="s">
        <v>109</v>
      </c>
      <c r="H318" s="156">
        <v>4</v>
      </c>
      <c r="I318" s="157"/>
      <c r="J318" s="158">
        <f>ROUND(I318*H318,2)</f>
        <v>0</v>
      </c>
      <c r="K318" s="154" t="s">
        <v>20</v>
      </c>
      <c r="L318" s="52"/>
      <c r="M318" s="159" t="s">
        <v>20</v>
      </c>
      <c r="N318" s="160" t="s">
        <v>44</v>
      </c>
      <c r="O318" s="33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AR318" s="15" t="s">
        <v>110</v>
      </c>
      <c r="AT318" s="15" t="s">
        <v>106</v>
      </c>
      <c r="AU318" s="15" t="s">
        <v>73</v>
      </c>
      <c r="AY318" s="15" t="s">
        <v>111</v>
      </c>
      <c r="BE318" s="163">
        <f>IF(N318="základní",J318,0)</f>
        <v>0</v>
      </c>
      <c r="BF318" s="163">
        <f>IF(N318="snížená",J318,0)</f>
        <v>0</v>
      </c>
      <c r="BG318" s="163">
        <f>IF(N318="zákl. přenesená",J318,0)</f>
        <v>0</v>
      </c>
      <c r="BH318" s="163">
        <f>IF(N318="sníž. přenesená",J318,0)</f>
        <v>0</v>
      </c>
      <c r="BI318" s="163">
        <f>IF(N318="nulová",J318,0)</f>
        <v>0</v>
      </c>
      <c r="BJ318" s="15" t="s">
        <v>22</v>
      </c>
      <c r="BK318" s="163">
        <f>ROUND(I318*H318,2)</f>
        <v>0</v>
      </c>
      <c r="BL318" s="15" t="s">
        <v>110</v>
      </c>
      <c r="BM318" s="15" t="s">
        <v>288</v>
      </c>
    </row>
    <row r="319" spans="2:51" s="9" customFormat="1" ht="13.5">
      <c r="B319" s="164"/>
      <c r="C319" s="165"/>
      <c r="D319" s="166" t="s">
        <v>112</v>
      </c>
      <c r="E319" s="167" t="s">
        <v>20</v>
      </c>
      <c r="F319" s="168" t="s">
        <v>113</v>
      </c>
      <c r="G319" s="165"/>
      <c r="H319" s="169" t="s">
        <v>20</v>
      </c>
      <c r="I319" s="170"/>
      <c r="J319" s="165"/>
      <c r="K319" s="165"/>
      <c r="L319" s="171"/>
      <c r="M319" s="172"/>
      <c r="N319" s="173"/>
      <c r="O319" s="173"/>
      <c r="P319" s="173"/>
      <c r="Q319" s="173"/>
      <c r="R319" s="173"/>
      <c r="S319" s="173"/>
      <c r="T319" s="174"/>
      <c r="AT319" s="175" t="s">
        <v>112</v>
      </c>
      <c r="AU319" s="175" t="s">
        <v>73</v>
      </c>
      <c r="AV319" s="9" t="s">
        <v>22</v>
      </c>
      <c r="AW319" s="9" t="s">
        <v>37</v>
      </c>
      <c r="AX319" s="9" t="s">
        <v>73</v>
      </c>
      <c r="AY319" s="175" t="s">
        <v>111</v>
      </c>
    </row>
    <row r="320" spans="2:51" s="9" customFormat="1" ht="13.5">
      <c r="B320" s="164"/>
      <c r="C320" s="165"/>
      <c r="D320" s="166" t="s">
        <v>112</v>
      </c>
      <c r="E320" s="167" t="s">
        <v>20</v>
      </c>
      <c r="F320" s="168" t="s">
        <v>114</v>
      </c>
      <c r="G320" s="165"/>
      <c r="H320" s="169" t="s">
        <v>20</v>
      </c>
      <c r="I320" s="170"/>
      <c r="J320" s="165"/>
      <c r="K320" s="165"/>
      <c r="L320" s="171"/>
      <c r="M320" s="172"/>
      <c r="N320" s="173"/>
      <c r="O320" s="173"/>
      <c r="P320" s="173"/>
      <c r="Q320" s="173"/>
      <c r="R320" s="173"/>
      <c r="S320" s="173"/>
      <c r="T320" s="174"/>
      <c r="AT320" s="175" t="s">
        <v>112</v>
      </c>
      <c r="AU320" s="175" t="s">
        <v>73</v>
      </c>
      <c r="AV320" s="9" t="s">
        <v>22</v>
      </c>
      <c r="AW320" s="9" t="s">
        <v>37</v>
      </c>
      <c r="AX320" s="9" t="s">
        <v>73</v>
      </c>
      <c r="AY320" s="175" t="s">
        <v>111</v>
      </c>
    </row>
    <row r="321" spans="2:51" s="10" customFormat="1" ht="13.5">
      <c r="B321" s="176"/>
      <c r="C321" s="177"/>
      <c r="D321" s="178" t="s">
        <v>112</v>
      </c>
      <c r="E321" s="179" t="s">
        <v>20</v>
      </c>
      <c r="F321" s="180" t="s">
        <v>110</v>
      </c>
      <c r="G321" s="177"/>
      <c r="H321" s="181">
        <v>4</v>
      </c>
      <c r="I321" s="182"/>
      <c r="J321" s="177"/>
      <c r="K321" s="177"/>
      <c r="L321" s="183"/>
      <c r="M321" s="184"/>
      <c r="N321" s="185"/>
      <c r="O321" s="185"/>
      <c r="P321" s="185"/>
      <c r="Q321" s="185"/>
      <c r="R321" s="185"/>
      <c r="S321" s="185"/>
      <c r="T321" s="186"/>
      <c r="AT321" s="187" t="s">
        <v>112</v>
      </c>
      <c r="AU321" s="187" t="s">
        <v>73</v>
      </c>
      <c r="AV321" s="10" t="s">
        <v>81</v>
      </c>
      <c r="AW321" s="10" t="s">
        <v>37</v>
      </c>
      <c r="AX321" s="10" t="s">
        <v>22</v>
      </c>
      <c r="AY321" s="187" t="s">
        <v>111</v>
      </c>
    </row>
    <row r="322" spans="2:65" s="1" customFormat="1" ht="22.5" customHeight="1">
      <c r="B322" s="32"/>
      <c r="C322" s="152" t="s">
        <v>291</v>
      </c>
      <c r="D322" s="152" t="s">
        <v>106</v>
      </c>
      <c r="E322" s="153" t="s">
        <v>292</v>
      </c>
      <c r="F322" s="154" t="s">
        <v>293</v>
      </c>
      <c r="G322" s="155" t="s">
        <v>109</v>
      </c>
      <c r="H322" s="156">
        <v>5</v>
      </c>
      <c r="I322" s="157"/>
      <c r="J322" s="158">
        <f>ROUND(I322*H322,2)</f>
        <v>0</v>
      </c>
      <c r="K322" s="154" t="s">
        <v>20</v>
      </c>
      <c r="L322" s="52"/>
      <c r="M322" s="159" t="s">
        <v>20</v>
      </c>
      <c r="N322" s="160" t="s">
        <v>44</v>
      </c>
      <c r="O322" s="33"/>
      <c r="P322" s="161">
        <f>O322*H322</f>
        <v>0</v>
      </c>
      <c r="Q322" s="161">
        <v>0</v>
      </c>
      <c r="R322" s="161">
        <f>Q322*H322</f>
        <v>0</v>
      </c>
      <c r="S322" s="161">
        <v>0</v>
      </c>
      <c r="T322" s="162">
        <f>S322*H322</f>
        <v>0</v>
      </c>
      <c r="AR322" s="15" t="s">
        <v>110</v>
      </c>
      <c r="AT322" s="15" t="s">
        <v>106</v>
      </c>
      <c r="AU322" s="15" t="s">
        <v>73</v>
      </c>
      <c r="AY322" s="15" t="s">
        <v>111</v>
      </c>
      <c r="BE322" s="163">
        <f>IF(N322="základní",J322,0)</f>
        <v>0</v>
      </c>
      <c r="BF322" s="163">
        <f>IF(N322="snížená",J322,0)</f>
        <v>0</v>
      </c>
      <c r="BG322" s="163">
        <f>IF(N322="zákl. přenesená",J322,0)</f>
        <v>0</v>
      </c>
      <c r="BH322" s="163">
        <f>IF(N322="sníž. přenesená",J322,0)</f>
        <v>0</v>
      </c>
      <c r="BI322" s="163">
        <f>IF(N322="nulová",J322,0)</f>
        <v>0</v>
      </c>
      <c r="BJ322" s="15" t="s">
        <v>22</v>
      </c>
      <c r="BK322" s="163">
        <f>ROUND(I322*H322,2)</f>
        <v>0</v>
      </c>
      <c r="BL322" s="15" t="s">
        <v>110</v>
      </c>
      <c r="BM322" s="15" t="s">
        <v>291</v>
      </c>
    </row>
    <row r="323" spans="2:51" s="9" customFormat="1" ht="13.5">
      <c r="B323" s="164"/>
      <c r="C323" s="165"/>
      <c r="D323" s="166" t="s">
        <v>112</v>
      </c>
      <c r="E323" s="167" t="s">
        <v>20</v>
      </c>
      <c r="F323" s="168" t="s">
        <v>113</v>
      </c>
      <c r="G323" s="165"/>
      <c r="H323" s="169" t="s">
        <v>20</v>
      </c>
      <c r="I323" s="170"/>
      <c r="J323" s="165"/>
      <c r="K323" s="165"/>
      <c r="L323" s="171"/>
      <c r="M323" s="172"/>
      <c r="N323" s="173"/>
      <c r="O323" s="173"/>
      <c r="P323" s="173"/>
      <c r="Q323" s="173"/>
      <c r="R323" s="173"/>
      <c r="S323" s="173"/>
      <c r="T323" s="174"/>
      <c r="AT323" s="175" t="s">
        <v>112</v>
      </c>
      <c r="AU323" s="175" t="s">
        <v>73</v>
      </c>
      <c r="AV323" s="9" t="s">
        <v>22</v>
      </c>
      <c r="AW323" s="9" t="s">
        <v>37</v>
      </c>
      <c r="AX323" s="9" t="s">
        <v>73</v>
      </c>
      <c r="AY323" s="175" t="s">
        <v>111</v>
      </c>
    </row>
    <row r="324" spans="2:51" s="9" customFormat="1" ht="13.5">
      <c r="B324" s="164"/>
      <c r="C324" s="165"/>
      <c r="D324" s="166" t="s">
        <v>112</v>
      </c>
      <c r="E324" s="167" t="s">
        <v>20</v>
      </c>
      <c r="F324" s="168" t="s">
        <v>114</v>
      </c>
      <c r="G324" s="165"/>
      <c r="H324" s="169" t="s">
        <v>20</v>
      </c>
      <c r="I324" s="170"/>
      <c r="J324" s="165"/>
      <c r="K324" s="165"/>
      <c r="L324" s="171"/>
      <c r="M324" s="172"/>
      <c r="N324" s="173"/>
      <c r="O324" s="173"/>
      <c r="P324" s="173"/>
      <c r="Q324" s="173"/>
      <c r="R324" s="173"/>
      <c r="S324" s="173"/>
      <c r="T324" s="174"/>
      <c r="AT324" s="175" t="s">
        <v>112</v>
      </c>
      <c r="AU324" s="175" t="s">
        <v>73</v>
      </c>
      <c r="AV324" s="9" t="s">
        <v>22</v>
      </c>
      <c r="AW324" s="9" t="s">
        <v>37</v>
      </c>
      <c r="AX324" s="9" t="s">
        <v>73</v>
      </c>
      <c r="AY324" s="175" t="s">
        <v>111</v>
      </c>
    </row>
    <row r="325" spans="2:51" s="10" customFormat="1" ht="13.5">
      <c r="B325" s="176"/>
      <c r="C325" s="177"/>
      <c r="D325" s="178" t="s">
        <v>112</v>
      </c>
      <c r="E325" s="179" t="s">
        <v>20</v>
      </c>
      <c r="F325" s="180" t="s">
        <v>123</v>
      </c>
      <c r="G325" s="177"/>
      <c r="H325" s="181">
        <v>5</v>
      </c>
      <c r="I325" s="182"/>
      <c r="J325" s="177"/>
      <c r="K325" s="177"/>
      <c r="L325" s="183"/>
      <c r="M325" s="184"/>
      <c r="N325" s="185"/>
      <c r="O325" s="185"/>
      <c r="P325" s="185"/>
      <c r="Q325" s="185"/>
      <c r="R325" s="185"/>
      <c r="S325" s="185"/>
      <c r="T325" s="186"/>
      <c r="AT325" s="187" t="s">
        <v>112</v>
      </c>
      <c r="AU325" s="187" t="s">
        <v>73</v>
      </c>
      <c r="AV325" s="10" t="s">
        <v>81</v>
      </c>
      <c r="AW325" s="10" t="s">
        <v>37</v>
      </c>
      <c r="AX325" s="10" t="s">
        <v>22</v>
      </c>
      <c r="AY325" s="187" t="s">
        <v>111</v>
      </c>
    </row>
    <row r="326" spans="2:65" s="1" customFormat="1" ht="22.5" customHeight="1">
      <c r="B326" s="32"/>
      <c r="C326" s="152" t="s">
        <v>294</v>
      </c>
      <c r="D326" s="152" t="s">
        <v>106</v>
      </c>
      <c r="E326" s="153" t="s">
        <v>295</v>
      </c>
      <c r="F326" s="154" t="s">
        <v>296</v>
      </c>
      <c r="G326" s="155" t="s">
        <v>109</v>
      </c>
      <c r="H326" s="156">
        <v>7</v>
      </c>
      <c r="I326" s="157"/>
      <c r="J326" s="158">
        <f>ROUND(I326*H326,2)</f>
        <v>0</v>
      </c>
      <c r="K326" s="154" t="s">
        <v>20</v>
      </c>
      <c r="L326" s="52"/>
      <c r="M326" s="159" t="s">
        <v>20</v>
      </c>
      <c r="N326" s="160" t="s">
        <v>44</v>
      </c>
      <c r="O326" s="33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AR326" s="15" t="s">
        <v>110</v>
      </c>
      <c r="AT326" s="15" t="s">
        <v>106</v>
      </c>
      <c r="AU326" s="15" t="s">
        <v>73</v>
      </c>
      <c r="AY326" s="15" t="s">
        <v>111</v>
      </c>
      <c r="BE326" s="163">
        <f>IF(N326="základní",J326,0)</f>
        <v>0</v>
      </c>
      <c r="BF326" s="163">
        <f>IF(N326="snížená",J326,0)</f>
        <v>0</v>
      </c>
      <c r="BG326" s="163">
        <f>IF(N326="zákl. přenesená",J326,0)</f>
        <v>0</v>
      </c>
      <c r="BH326" s="163">
        <f>IF(N326="sníž. přenesená",J326,0)</f>
        <v>0</v>
      </c>
      <c r="BI326" s="163">
        <f>IF(N326="nulová",J326,0)</f>
        <v>0</v>
      </c>
      <c r="BJ326" s="15" t="s">
        <v>22</v>
      </c>
      <c r="BK326" s="163">
        <f>ROUND(I326*H326,2)</f>
        <v>0</v>
      </c>
      <c r="BL326" s="15" t="s">
        <v>110</v>
      </c>
      <c r="BM326" s="15" t="s">
        <v>294</v>
      </c>
    </row>
    <row r="327" spans="2:51" s="9" customFormat="1" ht="13.5">
      <c r="B327" s="164"/>
      <c r="C327" s="165"/>
      <c r="D327" s="166" t="s">
        <v>112</v>
      </c>
      <c r="E327" s="167" t="s">
        <v>20</v>
      </c>
      <c r="F327" s="168" t="s">
        <v>113</v>
      </c>
      <c r="G327" s="165"/>
      <c r="H327" s="169" t="s">
        <v>20</v>
      </c>
      <c r="I327" s="170"/>
      <c r="J327" s="165"/>
      <c r="K327" s="165"/>
      <c r="L327" s="171"/>
      <c r="M327" s="172"/>
      <c r="N327" s="173"/>
      <c r="O327" s="173"/>
      <c r="P327" s="173"/>
      <c r="Q327" s="173"/>
      <c r="R327" s="173"/>
      <c r="S327" s="173"/>
      <c r="T327" s="174"/>
      <c r="AT327" s="175" t="s">
        <v>112</v>
      </c>
      <c r="AU327" s="175" t="s">
        <v>73</v>
      </c>
      <c r="AV327" s="9" t="s">
        <v>22</v>
      </c>
      <c r="AW327" s="9" t="s">
        <v>37</v>
      </c>
      <c r="AX327" s="9" t="s">
        <v>73</v>
      </c>
      <c r="AY327" s="175" t="s">
        <v>111</v>
      </c>
    </row>
    <row r="328" spans="2:51" s="9" customFormat="1" ht="13.5">
      <c r="B328" s="164"/>
      <c r="C328" s="165"/>
      <c r="D328" s="166" t="s">
        <v>112</v>
      </c>
      <c r="E328" s="167" t="s">
        <v>20</v>
      </c>
      <c r="F328" s="168" t="s">
        <v>114</v>
      </c>
      <c r="G328" s="165"/>
      <c r="H328" s="169" t="s">
        <v>20</v>
      </c>
      <c r="I328" s="170"/>
      <c r="J328" s="165"/>
      <c r="K328" s="165"/>
      <c r="L328" s="171"/>
      <c r="M328" s="172"/>
      <c r="N328" s="173"/>
      <c r="O328" s="173"/>
      <c r="P328" s="173"/>
      <c r="Q328" s="173"/>
      <c r="R328" s="173"/>
      <c r="S328" s="173"/>
      <c r="T328" s="174"/>
      <c r="AT328" s="175" t="s">
        <v>112</v>
      </c>
      <c r="AU328" s="175" t="s">
        <v>73</v>
      </c>
      <c r="AV328" s="9" t="s">
        <v>22</v>
      </c>
      <c r="AW328" s="9" t="s">
        <v>37</v>
      </c>
      <c r="AX328" s="9" t="s">
        <v>73</v>
      </c>
      <c r="AY328" s="175" t="s">
        <v>111</v>
      </c>
    </row>
    <row r="329" spans="2:51" s="10" customFormat="1" ht="13.5">
      <c r="B329" s="176"/>
      <c r="C329" s="177"/>
      <c r="D329" s="178" t="s">
        <v>112</v>
      </c>
      <c r="E329" s="179" t="s">
        <v>20</v>
      </c>
      <c r="F329" s="180" t="s">
        <v>122</v>
      </c>
      <c r="G329" s="177"/>
      <c r="H329" s="181">
        <v>7</v>
      </c>
      <c r="I329" s="182"/>
      <c r="J329" s="177"/>
      <c r="K329" s="177"/>
      <c r="L329" s="183"/>
      <c r="M329" s="184"/>
      <c r="N329" s="185"/>
      <c r="O329" s="185"/>
      <c r="P329" s="185"/>
      <c r="Q329" s="185"/>
      <c r="R329" s="185"/>
      <c r="S329" s="185"/>
      <c r="T329" s="186"/>
      <c r="AT329" s="187" t="s">
        <v>112</v>
      </c>
      <c r="AU329" s="187" t="s">
        <v>73</v>
      </c>
      <c r="AV329" s="10" t="s">
        <v>81</v>
      </c>
      <c r="AW329" s="10" t="s">
        <v>37</v>
      </c>
      <c r="AX329" s="10" t="s">
        <v>22</v>
      </c>
      <c r="AY329" s="187" t="s">
        <v>111</v>
      </c>
    </row>
    <row r="330" spans="2:65" s="1" customFormat="1" ht="22.5" customHeight="1">
      <c r="B330" s="32"/>
      <c r="C330" s="152" t="s">
        <v>297</v>
      </c>
      <c r="D330" s="152" t="s">
        <v>106</v>
      </c>
      <c r="E330" s="153" t="s">
        <v>298</v>
      </c>
      <c r="F330" s="154" t="s">
        <v>299</v>
      </c>
      <c r="G330" s="155" t="s">
        <v>109</v>
      </c>
      <c r="H330" s="156">
        <v>14</v>
      </c>
      <c r="I330" s="157"/>
      <c r="J330" s="158">
        <f>ROUND(I330*H330,2)</f>
        <v>0</v>
      </c>
      <c r="K330" s="154" t="s">
        <v>20</v>
      </c>
      <c r="L330" s="52"/>
      <c r="M330" s="159" t="s">
        <v>20</v>
      </c>
      <c r="N330" s="160" t="s">
        <v>44</v>
      </c>
      <c r="O330" s="33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AR330" s="15" t="s">
        <v>110</v>
      </c>
      <c r="AT330" s="15" t="s">
        <v>106</v>
      </c>
      <c r="AU330" s="15" t="s">
        <v>73</v>
      </c>
      <c r="AY330" s="15" t="s">
        <v>111</v>
      </c>
      <c r="BE330" s="163">
        <f>IF(N330="základní",J330,0)</f>
        <v>0</v>
      </c>
      <c r="BF330" s="163">
        <f>IF(N330="snížená",J330,0)</f>
        <v>0</v>
      </c>
      <c r="BG330" s="163">
        <f>IF(N330="zákl. přenesená",J330,0)</f>
        <v>0</v>
      </c>
      <c r="BH330" s="163">
        <f>IF(N330="sníž. přenesená",J330,0)</f>
        <v>0</v>
      </c>
      <c r="BI330" s="163">
        <f>IF(N330="nulová",J330,0)</f>
        <v>0</v>
      </c>
      <c r="BJ330" s="15" t="s">
        <v>22</v>
      </c>
      <c r="BK330" s="163">
        <f>ROUND(I330*H330,2)</f>
        <v>0</v>
      </c>
      <c r="BL330" s="15" t="s">
        <v>110</v>
      </c>
      <c r="BM330" s="15" t="s">
        <v>297</v>
      </c>
    </row>
    <row r="331" spans="2:51" s="9" customFormat="1" ht="13.5">
      <c r="B331" s="164"/>
      <c r="C331" s="165"/>
      <c r="D331" s="166" t="s">
        <v>112</v>
      </c>
      <c r="E331" s="167" t="s">
        <v>20</v>
      </c>
      <c r="F331" s="168" t="s">
        <v>113</v>
      </c>
      <c r="G331" s="165"/>
      <c r="H331" s="169" t="s">
        <v>20</v>
      </c>
      <c r="I331" s="170"/>
      <c r="J331" s="165"/>
      <c r="K331" s="165"/>
      <c r="L331" s="171"/>
      <c r="M331" s="172"/>
      <c r="N331" s="173"/>
      <c r="O331" s="173"/>
      <c r="P331" s="173"/>
      <c r="Q331" s="173"/>
      <c r="R331" s="173"/>
      <c r="S331" s="173"/>
      <c r="T331" s="174"/>
      <c r="AT331" s="175" t="s">
        <v>112</v>
      </c>
      <c r="AU331" s="175" t="s">
        <v>73</v>
      </c>
      <c r="AV331" s="9" t="s">
        <v>22</v>
      </c>
      <c r="AW331" s="9" t="s">
        <v>37</v>
      </c>
      <c r="AX331" s="9" t="s">
        <v>73</v>
      </c>
      <c r="AY331" s="175" t="s">
        <v>111</v>
      </c>
    </row>
    <row r="332" spans="2:51" s="9" customFormat="1" ht="13.5">
      <c r="B332" s="164"/>
      <c r="C332" s="165"/>
      <c r="D332" s="166" t="s">
        <v>112</v>
      </c>
      <c r="E332" s="167" t="s">
        <v>20</v>
      </c>
      <c r="F332" s="168" t="s">
        <v>114</v>
      </c>
      <c r="G332" s="165"/>
      <c r="H332" s="169" t="s">
        <v>20</v>
      </c>
      <c r="I332" s="170"/>
      <c r="J332" s="165"/>
      <c r="K332" s="165"/>
      <c r="L332" s="171"/>
      <c r="M332" s="172"/>
      <c r="N332" s="173"/>
      <c r="O332" s="173"/>
      <c r="P332" s="173"/>
      <c r="Q332" s="173"/>
      <c r="R332" s="173"/>
      <c r="S332" s="173"/>
      <c r="T332" s="174"/>
      <c r="AT332" s="175" t="s">
        <v>112</v>
      </c>
      <c r="AU332" s="175" t="s">
        <v>73</v>
      </c>
      <c r="AV332" s="9" t="s">
        <v>22</v>
      </c>
      <c r="AW332" s="9" t="s">
        <v>37</v>
      </c>
      <c r="AX332" s="9" t="s">
        <v>73</v>
      </c>
      <c r="AY332" s="175" t="s">
        <v>111</v>
      </c>
    </row>
    <row r="333" spans="2:51" s="10" customFormat="1" ht="13.5">
      <c r="B333" s="176"/>
      <c r="C333" s="177"/>
      <c r="D333" s="178" t="s">
        <v>112</v>
      </c>
      <c r="E333" s="179" t="s">
        <v>20</v>
      </c>
      <c r="F333" s="180" t="s">
        <v>148</v>
      </c>
      <c r="G333" s="177"/>
      <c r="H333" s="181">
        <v>14</v>
      </c>
      <c r="I333" s="182"/>
      <c r="J333" s="177"/>
      <c r="K333" s="177"/>
      <c r="L333" s="183"/>
      <c r="M333" s="184"/>
      <c r="N333" s="185"/>
      <c r="O333" s="185"/>
      <c r="P333" s="185"/>
      <c r="Q333" s="185"/>
      <c r="R333" s="185"/>
      <c r="S333" s="185"/>
      <c r="T333" s="186"/>
      <c r="AT333" s="187" t="s">
        <v>112</v>
      </c>
      <c r="AU333" s="187" t="s">
        <v>73</v>
      </c>
      <c r="AV333" s="10" t="s">
        <v>81</v>
      </c>
      <c r="AW333" s="10" t="s">
        <v>37</v>
      </c>
      <c r="AX333" s="10" t="s">
        <v>22</v>
      </c>
      <c r="AY333" s="187" t="s">
        <v>111</v>
      </c>
    </row>
    <row r="334" spans="2:65" s="1" customFormat="1" ht="22.5" customHeight="1">
      <c r="B334" s="32"/>
      <c r="C334" s="152" t="s">
        <v>300</v>
      </c>
      <c r="D334" s="152" t="s">
        <v>106</v>
      </c>
      <c r="E334" s="153" t="s">
        <v>301</v>
      </c>
      <c r="F334" s="154" t="s">
        <v>302</v>
      </c>
      <c r="G334" s="155" t="s">
        <v>109</v>
      </c>
      <c r="H334" s="156">
        <v>18</v>
      </c>
      <c r="I334" s="157"/>
      <c r="J334" s="158">
        <f>ROUND(I334*H334,2)</f>
        <v>0</v>
      </c>
      <c r="K334" s="154" t="s">
        <v>20</v>
      </c>
      <c r="L334" s="52"/>
      <c r="M334" s="159" t="s">
        <v>20</v>
      </c>
      <c r="N334" s="160" t="s">
        <v>44</v>
      </c>
      <c r="O334" s="33"/>
      <c r="P334" s="161">
        <f>O334*H334</f>
        <v>0</v>
      </c>
      <c r="Q334" s="161">
        <v>0</v>
      </c>
      <c r="R334" s="161">
        <f>Q334*H334</f>
        <v>0</v>
      </c>
      <c r="S334" s="161">
        <v>0</v>
      </c>
      <c r="T334" s="162">
        <f>S334*H334</f>
        <v>0</v>
      </c>
      <c r="AR334" s="15" t="s">
        <v>110</v>
      </c>
      <c r="AT334" s="15" t="s">
        <v>106</v>
      </c>
      <c r="AU334" s="15" t="s">
        <v>73</v>
      </c>
      <c r="AY334" s="15" t="s">
        <v>111</v>
      </c>
      <c r="BE334" s="163">
        <f>IF(N334="základní",J334,0)</f>
        <v>0</v>
      </c>
      <c r="BF334" s="163">
        <f>IF(N334="snížená",J334,0)</f>
        <v>0</v>
      </c>
      <c r="BG334" s="163">
        <f>IF(N334="zákl. přenesená",J334,0)</f>
        <v>0</v>
      </c>
      <c r="BH334" s="163">
        <f>IF(N334="sníž. přenesená",J334,0)</f>
        <v>0</v>
      </c>
      <c r="BI334" s="163">
        <f>IF(N334="nulová",J334,0)</f>
        <v>0</v>
      </c>
      <c r="BJ334" s="15" t="s">
        <v>22</v>
      </c>
      <c r="BK334" s="163">
        <f>ROUND(I334*H334,2)</f>
        <v>0</v>
      </c>
      <c r="BL334" s="15" t="s">
        <v>110</v>
      </c>
      <c r="BM334" s="15" t="s">
        <v>300</v>
      </c>
    </row>
    <row r="335" spans="2:51" s="9" customFormat="1" ht="13.5">
      <c r="B335" s="164"/>
      <c r="C335" s="165"/>
      <c r="D335" s="166" t="s">
        <v>112</v>
      </c>
      <c r="E335" s="167" t="s">
        <v>20</v>
      </c>
      <c r="F335" s="168" t="s">
        <v>113</v>
      </c>
      <c r="G335" s="165"/>
      <c r="H335" s="169" t="s">
        <v>20</v>
      </c>
      <c r="I335" s="170"/>
      <c r="J335" s="165"/>
      <c r="K335" s="165"/>
      <c r="L335" s="171"/>
      <c r="M335" s="172"/>
      <c r="N335" s="173"/>
      <c r="O335" s="173"/>
      <c r="P335" s="173"/>
      <c r="Q335" s="173"/>
      <c r="R335" s="173"/>
      <c r="S335" s="173"/>
      <c r="T335" s="174"/>
      <c r="AT335" s="175" t="s">
        <v>112</v>
      </c>
      <c r="AU335" s="175" t="s">
        <v>73</v>
      </c>
      <c r="AV335" s="9" t="s">
        <v>22</v>
      </c>
      <c r="AW335" s="9" t="s">
        <v>37</v>
      </c>
      <c r="AX335" s="9" t="s">
        <v>73</v>
      </c>
      <c r="AY335" s="175" t="s">
        <v>111</v>
      </c>
    </row>
    <row r="336" spans="2:51" s="9" customFormat="1" ht="13.5">
      <c r="B336" s="164"/>
      <c r="C336" s="165"/>
      <c r="D336" s="166" t="s">
        <v>112</v>
      </c>
      <c r="E336" s="167" t="s">
        <v>20</v>
      </c>
      <c r="F336" s="168" t="s">
        <v>114</v>
      </c>
      <c r="G336" s="165"/>
      <c r="H336" s="169" t="s">
        <v>20</v>
      </c>
      <c r="I336" s="170"/>
      <c r="J336" s="165"/>
      <c r="K336" s="165"/>
      <c r="L336" s="171"/>
      <c r="M336" s="172"/>
      <c r="N336" s="173"/>
      <c r="O336" s="173"/>
      <c r="P336" s="173"/>
      <c r="Q336" s="173"/>
      <c r="R336" s="173"/>
      <c r="S336" s="173"/>
      <c r="T336" s="174"/>
      <c r="AT336" s="175" t="s">
        <v>112</v>
      </c>
      <c r="AU336" s="175" t="s">
        <v>73</v>
      </c>
      <c r="AV336" s="9" t="s">
        <v>22</v>
      </c>
      <c r="AW336" s="9" t="s">
        <v>37</v>
      </c>
      <c r="AX336" s="9" t="s">
        <v>73</v>
      </c>
      <c r="AY336" s="175" t="s">
        <v>111</v>
      </c>
    </row>
    <row r="337" spans="2:51" s="10" customFormat="1" ht="13.5">
      <c r="B337" s="176"/>
      <c r="C337" s="177"/>
      <c r="D337" s="178" t="s">
        <v>112</v>
      </c>
      <c r="E337" s="179" t="s">
        <v>20</v>
      </c>
      <c r="F337" s="180" t="s">
        <v>160</v>
      </c>
      <c r="G337" s="177"/>
      <c r="H337" s="181">
        <v>18</v>
      </c>
      <c r="I337" s="182"/>
      <c r="J337" s="177"/>
      <c r="K337" s="177"/>
      <c r="L337" s="183"/>
      <c r="M337" s="184"/>
      <c r="N337" s="185"/>
      <c r="O337" s="185"/>
      <c r="P337" s="185"/>
      <c r="Q337" s="185"/>
      <c r="R337" s="185"/>
      <c r="S337" s="185"/>
      <c r="T337" s="186"/>
      <c r="AT337" s="187" t="s">
        <v>112</v>
      </c>
      <c r="AU337" s="187" t="s">
        <v>73</v>
      </c>
      <c r="AV337" s="10" t="s">
        <v>81</v>
      </c>
      <c r="AW337" s="10" t="s">
        <v>37</v>
      </c>
      <c r="AX337" s="10" t="s">
        <v>22</v>
      </c>
      <c r="AY337" s="187" t="s">
        <v>111</v>
      </c>
    </row>
    <row r="338" spans="2:65" s="1" customFormat="1" ht="22.5" customHeight="1">
      <c r="B338" s="32"/>
      <c r="C338" s="152" t="s">
        <v>303</v>
      </c>
      <c r="D338" s="152" t="s">
        <v>106</v>
      </c>
      <c r="E338" s="153" t="s">
        <v>304</v>
      </c>
      <c r="F338" s="154" t="s">
        <v>305</v>
      </c>
      <c r="G338" s="155" t="s">
        <v>109</v>
      </c>
      <c r="H338" s="156">
        <v>3</v>
      </c>
      <c r="I338" s="157"/>
      <c r="J338" s="158">
        <f>ROUND(I338*H338,2)</f>
        <v>0</v>
      </c>
      <c r="K338" s="154" t="s">
        <v>20</v>
      </c>
      <c r="L338" s="52"/>
      <c r="M338" s="159" t="s">
        <v>20</v>
      </c>
      <c r="N338" s="160" t="s">
        <v>44</v>
      </c>
      <c r="O338" s="33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AR338" s="15" t="s">
        <v>110</v>
      </c>
      <c r="AT338" s="15" t="s">
        <v>106</v>
      </c>
      <c r="AU338" s="15" t="s">
        <v>73</v>
      </c>
      <c r="AY338" s="15" t="s">
        <v>111</v>
      </c>
      <c r="BE338" s="163">
        <f>IF(N338="základní",J338,0)</f>
        <v>0</v>
      </c>
      <c r="BF338" s="163">
        <f>IF(N338="snížená",J338,0)</f>
        <v>0</v>
      </c>
      <c r="BG338" s="163">
        <f>IF(N338="zákl. přenesená",J338,0)</f>
        <v>0</v>
      </c>
      <c r="BH338" s="163">
        <f>IF(N338="sníž. přenesená",J338,0)</f>
        <v>0</v>
      </c>
      <c r="BI338" s="163">
        <f>IF(N338="nulová",J338,0)</f>
        <v>0</v>
      </c>
      <c r="BJ338" s="15" t="s">
        <v>22</v>
      </c>
      <c r="BK338" s="163">
        <f>ROUND(I338*H338,2)</f>
        <v>0</v>
      </c>
      <c r="BL338" s="15" t="s">
        <v>110</v>
      </c>
      <c r="BM338" s="15" t="s">
        <v>303</v>
      </c>
    </row>
    <row r="339" spans="2:51" s="9" customFormat="1" ht="13.5">
      <c r="B339" s="164"/>
      <c r="C339" s="165"/>
      <c r="D339" s="166" t="s">
        <v>112</v>
      </c>
      <c r="E339" s="167" t="s">
        <v>20</v>
      </c>
      <c r="F339" s="168" t="s">
        <v>113</v>
      </c>
      <c r="G339" s="165"/>
      <c r="H339" s="169" t="s">
        <v>20</v>
      </c>
      <c r="I339" s="170"/>
      <c r="J339" s="165"/>
      <c r="K339" s="165"/>
      <c r="L339" s="171"/>
      <c r="M339" s="172"/>
      <c r="N339" s="173"/>
      <c r="O339" s="173"/>
      <c r="P339" s="173"/>
      <c r="Q339" s="173"/>
      <c r="R339" s="173"/>
      <c r="S339" s="173"/>
      <c r="T339" s="174"/>
      <c r="AT339" s="175" t="s">
        <v>112</v>
      </c>
      <c r="AU339" s="175" t="s">
        <v>73</v>
      </c>
      <c r="AV339" s="9" t="s">
        <v>22</v>
      </c>
      <c r="AW339" s="9" t="s">
        <v>37</v>
      </c>
      <c r="AX339" s="9" t="s">
        <v>73</v>
      </c>
      <c r="AY339" s="175" t="s">
        <v>111</v>
      </c>
    </row>
    <row r="340" spans="2:51" s="9" customFormat="1" ht="13.5">
      <c r="B340" s="164"/>
      <c r="C340" s="165"/>
      <c r="D340" s="166" t="s">
        <v>112</v>
      </c>
      <c r="E340" s="167" t="s">
        <v>20</v>
      </c>
      <c r="F340" s="168" t="s">
        <v>114</v>
      </c>
      <c r="G340" s="165"/>
      <c r="H340" s="169" t="s">
        <v>20</v>
      </c>
      <c r="I340" s="170"/>
      <c r="J340" s="165"/>
      <c r="K340" s="165"/>
      <c r="L340" s="171"/>
      <c r="M340" s="172"/>
      <c r="N340" s="173"/>
      <c r="O340" s="173"/>
      <c r="P340" s="173"/>
      <c r="Q340" s="173"/>
      <c r="R340" s="173"/>
      <c r="S340" s="173"/>
      <c r="T340" s="174"/>
      <c r="AT340" s="175" t="s">
        <v>112</v>
      </c>
      <c r="AU340" s="175" t="s">
        <v>73</v>
      </c>
      <c r="AV340" s="9" t="s">
        <v>22</v>
      </c>
      <c r="AW340" s="9" t="s">
        <v>37</v>
      </c>
      <c r="AX340" s="9" t="s">
        <v>73</v>
      </c>
      <c r="AY340" s="175" t="s">
        <v>111</v>
      </c>
    </row>
    <row r="341" spans="2:51" s="10" customFormat="1" ht="13.5">
      <c r="B341" s="176"/>
      <c r="C341" s="177"/>
      <c r="D341" s="178" t="s">
        <v>112</v>
      </c>
      <c r="E341" s="179" t="s">
        <v>20</v>
      </c>
      <c r="F341" s="180" t="s">
        <v>115</v>
      </c>
      <c r="G341" s="177"/>
      <c r="H341" s="181">
        <v>3</v>
      </c>
      <c r="I341" s="182"/>
      <c r="J341" s="177"/>
      <c r="K341" s="177"/>
      <c r="L341" s="183"/>
      <c r="M341" s="184"/>
      <c r="N341" s="185"/>
      <c r="O341" s="185"/>
      <c r="P341" s="185"/>
      <c r="Q341" s="185"/>
      <c r="R341" s="185"/>
      <c r="S341" s="185"/>
      <c r="T341" s="186"/>
      <c r="AT341" s="187" t="s">
        <v>112</v>
      </c>
      <c r="AU341" s="187" t="s">
        <v>73</v>
      </c>
      <c r="AV341" s="10" t="s">
        <v>81</v>
      </c>
      <c r="AW341" s="10" t="s">
        <v>37</v>
      </c>
      <c r="AX341" s="10" t="s">
        <v>22</v>
      </c>
      <c r="AY341" s="187" t="s">
        <v>111</v>
      </c>
    </row>
    <row r="342" spans="2:65" s="1" customFormat="1" ht="22.5" customHeight="1">
      <c r="B342" s="32"/>
      <c r="C342" s="152" t="s">
        <v>306</v>
      </c>
      <c r="D342" s="152" t="s">
        <v>106</v>
      </c>
      <c r="E342" s="153" t="s">
        <v>307</v>
      </c>
      <c r="F342" s="154" t="s">
        <v>308</v>
      </c>
      <c r="G342" s="155" t="s">
        <v>109</v>
      </c>
      <c r="H342" s="156">
        <v>4</v>
      </c>
      <c r="I342" s="157"/>
      <c r="J342" s="158">
        <f>ROUND(I342*H342,2)</f>
        <v>0</v>
      </c>
      <c r="K342" s="154" t="s">
        <v>20</v>
      </c>
      <c r="L342" s="52"/>
      <c r="M342" s="159" t="s">
        <v>20</v>
      </c>
      <c r="N342" s="160" t="s">
        <v>44</v>
      </c>
      <c r="O342" s="33"/>
      <c r="P342" s="161">
        <f>O342*H342</f>
        <v>0</v>
      </c>
      <c r="Q342" s="161">
        <v>0</v>
      </c>
      <c r="R342" s="161">
        <f>Q342*H342</f>
        <v>0</v>
      </c>
      <c r="S342" s="161">
        <v>0</v>
      </c>
      <c r="T342" s="162">
        <f>S342*H342</f>
        <v>0</v>
      </c>
      <c r="AR342" s="15" t="s">
        <v>110</v>
      </c>
      <c r="AT342" s="15" t="s">
        <v>106</v>
      </c>
      <c r="AU342" s="15" t="s">
        <v>73</v>
      </c>
      <c r="AY342" s="15" t="s">
        <v>111</v>
      </c>
      <c r="BE342" s="163">
        <f>IF(N342="základní",J342,0)</f>
        <v>0</v>
      </c>
      <c r="BF342" s="163">
        <f>IF(N342="snížená",J342,0)</f>
        <v>0</v>
      </c>
      <c r="BG342" s="163">
        <f>IF(N342="zákl. přenesená",J342,0)</f>
        <v>0</v>
      </c>
      <c r="BH342" s="163">
        <f>IF(N342="sníž. přenesená",J342,0)</f>
        <v>0</v>
      </c>
      <c r="BI342" s="163">
        <f>IF(N342="nulová",J342,0)</f>
        <v>0</v>
      </c>
      <c r="BJ342" s="15" t="s">
        <v>22</v>
      </c>
      <c r="BK342" s="163">
        <f>ROUND(I342*H342,2)</f>
        <v>0</v>
      </c>
      <c r="BL342" s="15" t="s">
        <v>110</v>
      </c>
      <c r="BM342" s="15" t="s">
        <v>306</v>
      </c>
    </row>
    <row r="343" spans="2:51" s="9" customFormat="1" ht="13.5">
      <c r="B343" s="164"/>
      <c r="C343" s="165"/>
      <c r="D343" s="166" t="s">
        <v>112</v>
      </c>
      <c r="E343" s="167" t="s">
        <v>20</v>
      </c>
      <c r="F343" s="168" t="s">
        <v>113</v>
      </c>
      <c r="G343" s="165"/>
      <c r="H343" s="169" t="s">
        <v>20</v>
      </c>
      <c r="I343" s="170"/>
      <c r="J343" s="165"/>
      <c r="K343" s="165"/>
      <c r="L343" s="171"/>
      <c r="M343" s="172"/>
      <c r="N343" s="173"/>
      <c r="O343" s="173"/>
      <c r="P343" s="173"/>
      <c r="Q343" s="173"/>
      <c r="R343" s="173"/>
      <c r="S343" s="173"/>
      <c r="T343" s="174"/>
      <c r="AT343" s="175" t="s">
        <v>112</v>
      </c>
      <c r="AU343" s="175" t="s">
        <v>73</v>
      </c>
      <c r="AV343" s="9" t="s">
        <v>22</v>
      </c>
      <c r="AW343" s="9" t="s">
        <v>37</v>
      </c>
      <c r="AX343" s="9" t="s">
        <v>73</v>
      </c>
      <c r="AY343" s="175" t="s">
        <v>111</v>
      </c>
    </row>
    <row r="344" spans="2:51" s="9" customFormat="1" ht="13.5">
      <c r="B344" s="164"/>
      <c r="C344" s="165"/>
      <c r="D344" s="166" t="s">
        <v>112</v>
      </c>
      <c r="E344" s="167" t="s">
        <v>20</v>
      </c>
      <c r="F344" s="168" t="s">
        <v>114</v>
      </c>
      <c r="G344" s="165"/>
      <c r="H344" s="169" t="s">
        <v>20</v>
      </c>
      <c r="I344" s="170"/>
      <c r="J344" s="165"/>
      <c r="K344" s="165"/>
      <c r="L344" s="171"/>
      <c r="M344" s="172"/>
      <c r="N344" s="173"/>
      <c r="O344" s="173"/>
      <c r="P344" s="173"/>
      <c r="Q344" s="173"/>
      <c r="R344" s="173"/>
      <c r="S344" s="173"/>
      <c r="T344" s="174"/>
      <c r="AT344" s="175" t="s">
        <v>112</v>
      </c>
      <c r="AU344" s="175" t="s">
        <v>73</v>
      </c>
      <c r="AV344" s="9" t="s">
        <v>22</v>
      </c>
      <c r="AW344" s="9" t="s">
        <v>37</v>
      </c>
      <c r="AX344" s="9" t="s">
        <v>73</v>
      </c>
      <c r="AY344" s="175" t="s">
        <v>111</v>
      </c>
    </row>
    <row r="345" spans="2:51" s="10" customFormat="1" ht="13.5">
      <c r="B345" s="176"/>
      <c r="C345" s="177"/>
      <c r="D345" s="178" t="s">
        <v>112</v>
      </c>
      <c r="E345" s="179" t="s">
        <v>20</v>
      </c>
      <c r="F345" s="180" t="s">
        <v>110</v>
      </c>
      <c r="G345" s="177"/>
      <c r="H345" s="181">
        <v>4</v>
      </c>
      <c r="I345" s="182"/>
      <c r="J345" s="177"/>
      <c r="K345" s="177"/>
      <c r="L345" s="183"/>
      <c r="M345" s="184"/>
      <c r="N345" s="185"/>
      <c r="O345" s="185"/>
      <c r="P345" s="185"/>
      <c r="Q345" s="185"/>
      <c r="R345" s="185"/>
      <c r="S345" s="185"/>
      <c r="T345" s="186"/>
      <c r="AT345" s="187" t="s">
        <v>112</v>
      </c>
      <c r="AU345" s="187" t="s">
        <v>73</v>
      </c>
      <c r="AV345" s="10" t="s">
        <v>81</v>
      </c>
      <c r="AW345" s="10" t="s">
        <v>37</v>
      </c>
      <c r="AX345" s="10" t="s">
        <v>22</v>
      </c>
      <c r="AY345" s="187" t="s">
        <v>111</v>
      </c>
    </row>
    <row r="346" spans="2:65" s="1" customFormat="1" ht="22.5" customHeight="1">
      <c r="B346" s="32"/>
      <c r="C346" s="152" t="s">
        <v>309</v>
      </c>
      <c r="D346" s="152" t="s">
        <v>106</v>
      </c>
      <c r="E346" s="153" t="s">
        <v>310</v>
      </c>
      <c r="F346" s="154" t="s">
        <v>311</v>
      </c>
      <c r="G346" s="155" t="s">
        <v>109</v>
      </c>
      <c r="H346" s="156">
        <v>4</v>
      </c>
      <c r="I346" s="157"/>
      <c r="J346" s="158">
        <f>ROUND(I346*H346,2)</f>
        <v>0</v>
      </c>
      <c r="K346" s="154" t="s">
        <v>20</v>
      </c>
      <c r="L346" s="52"/>
      <c r="M346" s="159" t="s">
        <v>20</v>
      </c>
      <c r="N346" s="160" t="s">
        <v>44</v>
      </c>
      <c r="O346" s="33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AR346" s="15" t="s">
        <v>110</v>
      </c>
      <c r="AT346" s="15" t="s">
        <v>106</v>
      </c>
      <c r="AU346" s="15" t="s">
        <v>73</v>
      </c>
      <c r="AY346" s="15" t="s">
        <v>111</v>
      </c>
      <c r="BE346" s="163">
        <f>IF(N346="základní",J346,0)</f>
        <v>0</v>
      </c>
      <c r="BF346" s="163">
        <f>IF(N346="snížená",J346,0)</f>
        <v>0</v>
      </c>
      <c r="BG346" s="163">
        <f>IF(N346="zákl. přenesená",J346,0)</f>
        <v>0</v>
      </c>
      <c r="BH346" s="163">
        <f>IF(N346="sníž. přenesená",J346,0)</f>
        <v>0</v>
      </c>
      <c r="BI346" s="163">
        <f>IF(N346="nulová",J346,0)</f>
        <v>0</v>
      </c>
      <c r="BJ346" s="15" t="s">
        <v>22</v>
      </c>
      <c r="BK346" s="163">
        <f>ROUND(I346*H346,2)</f>
        <v>0</v>
      </c>
      <c r="BL346" s="15" t="s">
        <v>110</v>
      </c>
      <c r="BM346" s="15" t="s">
        <v>309</v>
      </c>
    </row>
    <row r="347" spans="2:51" s="9" customFormat="1" ht="13.5">
      <c r="B347" s="164"/>
      <c r="C347" s="165"/>
      <c r="D347" s="166" t="s">
        <v>112</v>
      </c>
      <c r="E347" s="167" t="s">
        <v>20</v>
      </c>
      <c r="F347" s="168" t="s">
        <v>113</v>
      </c>
      <c r="G347" s="165"/>
      <c r="H347" s="169" t="s">
        <v>20</v>
      </c>
      <c r="I347" s="170"/>
      <c r="J347" s="165"/>
      <c r="K347" s="165"/>
      <c r="L347" s="171"/>
      <c r="M347" s="172"/>
      <c r="N347" s="173"/>
      <c r="O347" s="173"/>
      <c r="P347" s="173"/>
      <c r="Q347" s="173"/>
      <c r="R347" s="173"/>
      <c r="S347" s="173"/>
      <c r="T347" s="174"/>
      <c r="AT347" s="175" t="s">
        <v>112</v>
      </c>
      <c r="AU347" s="175" t="s">
        <v>73</v>
      </c>
      <c r="AV347" s="9" t="s">
        <v>22</v>
      </c>
      <c r="AW347" s="9" t="s">
        <v>37</v>
      </c>
      <c r="AX347" s="9" t="s">
        <v>73</v>
      </c>
      <c r="AY347" s="175" t="s">
        <v>111</v>
      </c>
    </row>
    <row r="348" spans="2:51" s="9" customFormat="1" ht="13.5">
      <c r="B348" s="164"/>
      <c r="C348" s="165"/>
      <c r="D348" s="166" t="s">
        <v>112</v>
      </c>
      <c r="E348" s="167" t="s">
        <v>20</v>
      </c>
      <c r="F348" s="168" t="s">
        <v>114</v>
      </c>
      <c r="G348" s="165"/>
      <c r="H348" s="169" t="s">
        <v>20</v>
      </c>
      <c r="I348" s="170"/>
      <c r="J348" s="165"/>
      <c r="K348" s="165"/>
      <c r="L348" s="171"/>
      <c r="M348" s="172"/>
      <c r="N348" s="173"/>
      <c r="O348" s="173"/>
      <c r="P348" s="173"/>
      <c r="Q348" s="173"/>
      <c r="R348" s="173"/>
      <c r="S348" s="173"/>
      <c r="T348" s="174"/>
      <c r="AT348" s="175" t="s">
        <v>112</v>
      </c>
      <c r="AU348" s="175" t="s">
        <v>73</v>
      </c>
      <c r="AV348" s="9" t="s">
        <v>22</v>
      </c>
      <c r="AW348" s="9" t="s">
        <v>37</v>
      </c>
      <c r="AX348" s="9" t="s">
        <v>73</v>
      </c>
      <c r="AY348" s="175" t="s">
        <v>111</v>
      </c>
    </row>
    <row r="349" spans="2:51" s="10" customFormat="1" ht="13.5">
      <c r="B349" s="176"/>
      <c r="C349" s="177"/>
      <c r="D349" s="178" t="s">
        <v>112</v>
      </c>
      <c r="E349" s="179" t="s">
        <v>20</v>
      </c>
      <c r="F349" s="180" t="s">
        <v>110</v>
      </c>
      <c r="G349" s="177"/>
      <c r="H349" s="181">
        <v>4</v>
      </c>
      <c r="I349" s="182"/>
      <c r="J349" s="177"/>
      <c r="K349" s="177"/>
      <c r="L349" s="183"/>
      <c r="M349" s="184"/>
      <c r="N349" s="185"/>
      <c r="O349" s="185"/>
      <c r="P349" s="185"/>
      <c r="Q349" s="185"/>
      <c r="R349" s="185"/>
      <c r="S349" s="185"/>
      <c r="T349" s="186"/>
      <c r="AT349" s="187" t="s">
        <v>112</v>
      </c>
      <c r="AU349" s="187" t="s">
        <v>73</v>
      </c>
      <c r="AV349" s="10" t="s">
        <v>81</v>
      </c>
      <c r="AW349" s="10" t="s">
        <v>37</v>
      </c>
      <c r="AX349" s="10" t="s">
        <v>22</v>
      </c>
      <c r="AY349" s="187" t="s">
        <v>111</v>
      </c>
    </row>
    <row r="350" spans="2:65" s="1" customFormat="1" ht="22.5" customHeight="1">
      <c r="B350" s="32"/>
      <c r="C350" s="152" t="s">
        <v>312</v>
      </c>
      <c r="D350" s="152" t="s">
        <v>106</v>
      </c>
      <c r="E350" s="153" t="s">
        <v>313</v>
      </c>
      <c r="F350" s="154" t="s">
        <v>314</v>
      </c>
      <c r="G350" s="155" t="s">
        <v>109</v>
      </c>
      <c r="H350" s="156">
        <v>6</v>
      </c>
      <c r="I350" s="157"/>
      <c r="J350" s="158">
        <f>ROUND(I350*H350,2)</f>
        <v>0</v>
      </c>
      <c r="K350" s="154" t="s">
        <v>20</v>
      </c>
      <c r="L350" s="52"/>
      <c r="M350" s="159" t="s">
        <v>20</v>
      </c>
      <c r="N350" s="160" t="s">
        <v>44</v>
      </c>
      <c r="O350" s="33"/>
      <c r="P350" s="161">
        <f>O350*H350</f>
        <v>0</v>
      </c>
      <c r="Q350" s="161">
        <v>0</v>
      </c>
      <c r="R350" s="161">
        <f>Q350*H350</f>
        <v>0</v>
      </c>
      <c r="S350" s="161">
        <v>0</v>
      </c>
      <c r="T350" s="162">
        <f>S350*H350</f>
        <v>0</v>
      </c>
      <c r="AR350" s="15" t="s">
        <v>110</v>
      </c>
      <c r="AT350" s="15" t="s">
        <v>106</v>
      </c>
      <c r="AU350" s="15" t="s">
        <v>73</v>
      </c>
      <c r="AY350" s="15" t="s">
        <v>111</v>
      </c>
      <c r="BE350" s="163">
        <f>IF(N350="základní",J350,0)</f>
        <v>0</v>
      </c>
      <c r="BF350" s="163">
        <f>IF(N350="snížená",J350,0)</f>
        <v>0</v>
      </c>
      <c r="BG350" s="163">
        <f>IF(N350="zákl. přenesená",J350,0)</f>
        <v>0</v>
      </c>
      <c r="BH350" s="163">
        <f>IF(N350="sníž. přenesená",J350,0)</f>
        <v>0</v>
      </c>
      <c r="BI350" s="163">
        <f>IF(N350="nulová",J350,0)</f>
        <v>0</v>
      </c>
      <c r="BJ350" s="15" t="s">
        <v>22</v>
      </c>
      <c r="BK350" s="163">
        <f>ROUND(I350*H350,2)</f>
        <v>0</v>
      </c>
      <c r="BL350" s="15" t="s">
        <v>110</v>
      </c>
      <c r="BM350" s="15" t="s">
        <v>312</v>
      </c>
    </row>
    <row r="351" spans="2:51" s="9" customFormat="1" ht="13.5">
      <c r="B351" s="164"/>
      <c r="C351" s="165"/>
      <c r="D351" s="166" t="s">
        <v>112</v>
      </c>
      <c r="E351" s="167" t="s">
        <v>20</v>
      </c>
      <c r="F351" s="168" t="s">
        <v>113</v>
      </c>
      <c r="G351" s="165"/>
      <c r="H351" s="169" t="s">
        <v>20</v>
      </c>
      <c r="I351" s="170"/>
      <c r="J351" s="165"/>
      <c r="K351" s="165"/>
      <c r="L351" s="171"/>
      <c r="M351" s="172"/>
      <c r="N351" s="173"/>
      <c r="O351" s="173"/>
      <c r="P351" s="173"/>
      <c r="Q351" s="173"/>
      <c r="R351" s="173"/>
      <c r="S351" s="173"/>
      <c r="T351" s="174"/>
      <c r="AT351" s="175" t="s">
        <v>112</v>
      </c>
      <c r="AU351" s="175" t="s">
        <v>73</v>
      </c>
      <c r="AV351" s="9" t="s">
        <v>22</v>
      </c>
      <c r="AW351" s="9" t="s">
        <v>37</v>
      </c>
      <c r="AX351" s="9" t="s">
        <v>73</v>
      </c>
      <c r="AY351" s="175" t="s">
        <v>111</v>
      </c>
    </row>
    <row r="352" spans="2:51" s="9" customFormat="1" ht="13.5">
      <c r="B352" s="164"/>
      <c r="C352" s="165"/>
      <c r="D352" s="166" t="s">
        <v>112</v>
      </c>
      <c r="E352" s="167" t="s">
        <v>20</v>
      </c>
      <c r="F352" s="168" t="s">
        <v>114</v>
      </c>
      <c r="G352" s="165"/>
      <c r="H352" s="169" t="s">
        <v>20</v>
      </c>
      <c r="I352" s="170"/>
      <c r="J352" s="165"/>
      <c r="K352" s="165"/>
      <c r="L352" s="171"/>
      <c r="M352" s="172"/>
      <c r="N352" s="173"/>
      <c r="O352" s="173"/>
      <c r="P352" s="173"/>
      <c r="Q352" s="173"/>
      <c r="R352" s="173"/>
      <c r="S352" s="173"/>
      <c r="T352" s="174"/>
      <c r="AT352" s="175" t="s">
        <v>112</v>
      </c>
      <c r="AU352" s="175" t="s">
        <v>73</v>
      </c>
      <c r="AV352" s="9" t="s">
        <v>22</v>
      </c>
      <c r="AW352" s="9" t="s">
        <v>37</v>
      </c>
      <c r="AX352" s="9" t="s">
        <v>73</v>
      </c>
      <c r="AY352" s="175" t="s">
        <v>111</v>
      </c>
    </row>
    <row r="353" spans="2:51" s="10" customFormat="1" ht="13.5">
      <c r="B353" s="176"/>
      <c r="C353" s="177"/>
      <c r="D353" s="178" t="s">
        <v>112</v>
      </c>
      <c r="E353" s="179" t="s">
        <v>20</v>
      </c>
      <c r="F353" s="180" t="s">
        <v>126</v>
      </c>
      <c r="G353" s="177"/>
      <c r="H353" s="181">
        <v>6</v>
      </c>
      <c r="I353" s="182"/>
      <c r="J353" s="177"/>
      <c r="K353" s="177"/>
      <c r="L353" s="183"/>
      <c r="M353" s="184"/>
      <c r="N353" s="185"/>
      <c r="O353" s="185"/>
      <c r="P353" s="185"/>
      <c r="Q353" s="185"/>
      <c r="R353" s="185"/>
      <c r="S353" s="185"/>
      <c r="T353" s="186"/>
      <c r="AT353" s="187" t="s">
        <v>112</v>
      </c>
      <c r="AU353" s="187" t="s">
        <v>73</v>
      </c>
      <c r="AV353" s="10" t="s">
        <v>81</v>
      </c>
      <c r="AW353" s="10" t="s">
        <v>37</v>
      </c>
      <c r="AX353" s="10" t="s">
        <v>22</v>
      </c>
      <c r="AY353" s="187" t="s">
        <v>111</v>
      </c>
    </row>
    <row r="354" spans="2:65" s="1" customFormat="1" ht="22.5" customHeight="1">
      <c r="B354" s="32"/>
      <c r="C354" s="152" t="s">
        <v>315</v>
      </c>
      <c r="D354" s="152" t="s">
        <v>106</v>
      </c>
      <c r="E354" s="153" t="s">
        <v>316</v>
      </c>
      <c r="F354" s="154" t="s">
        <v>317</v>
      </c>
      <c r="G354" s="155" t="s">
        <v>109</v>
      </c>
      <c r="H354" s="156">
        <v>5</v>
      </c>
      <c r="I354" s="157"/>
      <c r="J354" s="158">
        <f>ROUND(I354*H354,2)</f>
        <v>0</v>
      </c>
      <c r="K354" s="154" t="s">
        <v>20</v>
      </c>
      <c r="L354" s="52"/>
      <c r="M354" s="159" t="s">
        <v>20</v>
      </c>
      <c r="N354" s="160" t="s">
        <v>44</v>
      </c>
      <c r="O354" s="33"/>
      <c r="P354" s="161">
        <f>O354*H354</f>
        <v>0</v>
      </c>
      <c r="Q354" s="161">
        <v>0</v>
      </c>
      <c r="R354" s="161">
        <f>Q354*H354</f>
        <v>0</v>
      </c>
      <c r="S354" s="161">
        <v>0</v>
      </c>
      <c r="T354" s="162">
        <f>S354*H354</f>
        <v>0</v>
      </c>
      <c r="AR354" s="15" t="s">
        <v>110</v>
      </c>
      <c r="AT354" s="15" t="s">
        <v>106</v>
      </c>
      <c r="AU354" s="15" t="s">
        <v>73</v>
      </c>
      <c r="AY354" s="15" t="s">
        <v>111</v>
      </c>
      <c r="BE354" s="163">
        <f>IF(N354="základní",J354,0)</f>
        <v>0</v>
      </c>
      <c r="BF354" s="163">
        <f>IF(N354="snížená",J354,0)</f>
        <v>0</v>
      </c>
      <c r="BG354" s="163">
        <f>IF(N354="zákl. přenesená",J354,0)</f>
        <v>0</v>
      </c>
      <c r="BH354" s="163">
        <f>IF(N354="sníž. přenesená",J354,0)</f>
        <v>0</v>
      </c>
      <c r="BI354" s="163">
        <f>IF(N354="nulová",J354,0)</f>
        <v>0</v>
      </c>
      <c r="BJ354" s="15" t="s">
        <v>22</v>
      </c>
      <c r="BK354" s="163">
        <f>ROUND(I354*H354,2)</f>
        <v>0</v>
      </c>
      <c r="BL354" s="15" t="s">
        <v>110</v>
      </c>
      <c r="BM354" s="15" t="s">
        <v>315</v>
      </c>
    </row>
    <row r="355" spans="2:51" s="9" customFormat="1" ht="13.5">
      <c r="B355" s="164"/>
      <c r="C355" s="165"/>
      <c r="D355" s="166" t="s">
        <v>112</v>
      </c>
      <c r="E355" s="167" t="s">
        <v>20</v>
      </c>
      <c r="F355" s="168" t="s">
        <v>113</v>
      </c>
      <c r="G355" s="165"/>
      <c r="H355" s="169" t="s">
        <v>20</v>
      </c>
      <c r="I355" s="170"/>
      <c r="J355" s="165"/>
      <c r="K355" s="165"/>
      <c r="L355" s="171"/>
      <c r="M355" s="172"/>
      <c r="N355" s="173"/>
      <c r="O355" s="173"/>
      <c r="P355" s="173"/>
      <c r="Q355" s="173"/>
      <c r="R355" s="173"/>
      <c r="S355" s="173"/>
      <c r="T355" s="174"/>
      <c r="AT355" s="175" t="s">
        <v>112</v>
      </c>
      <c r="AU355" s="175" t="s">
        <v>73</v>
      </c>
      <c r="AV355" s="9" t="s">
        <v>22</v>
      </c>
      <c r="AW355" s="9" t="s">
        <v>37</v>
      </c>
      <c r="AX355" s="9" t="s">
        <v>73</v>
      </c>
      <c r="AY355" s="175" t="s">
        <v>111</v>
      </c>
    </row>
    <row r="356" spans="2:51" s="9" customFormat="1" ht="13.5">
      <c r="B356" s="164"/>
      <c r="C356" s="165"/>
      <c r="D356" s="166" t="s">
        <v>112</v>
      </c>
      <c r="E356" s="167" t="s">
        <v>20</v>
      </c>
      <c r="F356" s="168" t="s">
        <v>114</v>
      </c>
      <c r="G356" s="165"/>
      <c r="H356" s="169" t="s">
        <v>20</v>
      </c>
      <c r="I356" s="170"/>
      <c r="J356" s="165"/>
      <c r="K356" s="165"/>
      <c r="L356" s="171"/>
      <c r="M356" s="172"/>
      <c r="N356" s="173"/>
      <c r="O356" s="173"/>
      <c r="P356" s="173"/>
      <c r="Q356" s="173"/>
      <c r="R356" s="173"/>
      <c r="S356" s="173"/>
      <c r="T356" s="174"/>
      <c r="AT356" s="175" t="s">
        <v>112</v>
      </c>
      <c r="AU356" s="175" t="s">
        <v>73</v>
      </c>
      <c r="AV356" s="9" t="s">
        <v>22</v>
      </c>
      <c r="AW356" s="9" t="s">
        <v>37</v>
      </c>
      <c r="AX356" s="9" t="s">
        <v>73</v>
      </c>
      <c r="AY356" s="175" t="s">
        <v>111</v>
      </c>
    </row>
    <row r="357" spans="2:51" s="10" customFormat="1" ht="13.5">
      <c r="B357" s="176"/>
      <c r="C357" s="177"/>
      <c r="D357" s="178" t="s">
        <v>112</v>
      </c>
      <c r="E357" s="179" t="s">
        <v>20</v>
      </c>
      <c r="F357" s="180" t="s">
        <v>123</v>
      </c>
      <c r="G357" s="177"/>
      <c r="H357" s="181">
        <v>5</v>
      </c>
      <c r="I357" s="182"/>
      <c r="J357" s="177"/>
      <c r="K357" s="177"/>
      <c r="L357" s="183"/>
      <c r="M357" s="184"/>
      <c r="N357" s="185"/>
      <c r="O357" s="185"/>
      <c r="P357" s="185"/>
      <c r="Q357" s="185"/>
      <c r="R357" s="185"/>
      <c r="S357" s="185"/>
      <c r="T357" s="186"/>
      <c r="AT357" s="187" t="s">
        <v>112</v>
      </c>
      <c r="AU357" s="187" t="s">
        <v>73</v>
      </c>
      <c r="AV357" s="10" t="s">
        <v>81</v>
      </c>
      <c r="AW357" s="10" t="s">
        <v>37</v>
      </c>
      <c r="AX357" s="10" t="s">
        <v>22</v>
      </c>
      <c r="AY357" s="187" t="s">
        <v>111</v>
      </c>
    </row>
    <row r="358" spans="2:65" s="1" customFormat="1" ht="22.5" customHeight="1">
      <c r="B358" s="32"/>
      <c r="C358" s="152" t="s">
        <v>318</v>
      </c>
      <c r="D358" s="152" t="s">
        <v>106</v>
      </c>
      <c r="E358" s="153" t="s">
        <v>319</v>
      </c>
      <c r="F358" s="154" t="s">
        <v>320</v>
      </c>
      <c r="G358" s="155" t="s">
        <v>109</v>
      </c>
      <c r="H358" s="156">
        <v>5</v>
      </c>
      <c r="I358" s="157"/>
      <c r="J358" s="158">
        <f>ROUND(I358*H358,2)</f>
        <v>0</v>
      </c>
      <c r="K358" s="154" t="s">
        <v>20</v>
      </c>
      <c r="L358" s="52"/>
      <c r="M358" s="159" t="s">
        <v>20</v>
      </c>
      <c r="N358" s="160" t="s">
        <v>44</v>
      </c>
      <c r="O358" s="33"/>
      <c r="P358" s="161">
        <f>O358*H358</f>
        <v>0</v>
      </c>
      <c r="Q358" s="161">
        <v>0</v>
      </c>
      <c r="R358" s="161">
        <f>Q358*H358</f>
        <v>0</v>
      </c>
      <c r="S358" s="161">
        <v>0</v>
      </c>
      <c r="T358" s="162">
        <f>S358*H358</f>
        <v>0</v>
      </c>
      <c r="AR358" s="15" t="s">
        <v>110</v>
      </c>
      <c r="AT358" s="15" t="s">
        <v>106</v>
      </c>
      <c r="AU358" s="15" t="s">
        <v>73</v>
      </c>
      <c r="AY358" s="15" t="s">
        <v>111</v>
      </c>
      <c r="BE358" s="163">
        <f>IF(N358="základní",J358,0)</f>
        <v>0</v>
      </c>
      <c r="BF358" s="163">
        <f>IF(N358="snížená",J358,0)</f>
        <v>0</v>
      </c>
      <c r="BG358" s="163">
        <f>IF(N358="zákl. přenesená",J358,0)</f>
        <v>0</v>
      </c>
      <c r="BH358" s="163">
        <f>IF(N358="sníž. přenesená",J358,0)</f>
        <v>0</v>
      </c>
      <c r="BI358" s="163">
        <f>IF(N358="nulová",J358,0)</f>
        <v>0</v>
      </c>
      <c r="BJ358" s="15" t="s">
        <v>22</v>
      </c>
      <c r="BK358" s="163">
        <f>ROUND(I358*H358,2)</f>
        <v>0</v>
      </c>
      <c r="BL358" s="15" t="s">
        <v>110</v>
      </c>
      <c r="BM358" s="15" t="s">
        <v>318</v>
      </c>
    </row>
    <row r="359" spans="2:51" s="9" customFormat="1" ht="13.5">
      <c r="B359" s="164"/>
      <c r="C359" s="165"/>
      <c r="D359" s="166" t="s">
        <v>112</v>
      </c>
      <c r="E359" s="167" t="s">
        <v>20</v>
      </c>
      <c r="F359" s="168" t="s">
        <v>113</v>
      </c>
      <c r="G359" s="165"/>
      <c r="H359" s="169" t="s">
        <v>20</v>
      </c>
      <c r="I359" s="170"/>
      <c r="J359" s="165"/>
      <c r="K359" s="165"/>
      <c r="L359" s="171"/>
      <c r="M359" s="172"/>
      <c r="N359" s="173"/>
      <c r="O359" s="173"/>
      <c r="P359" s="173"/>
      <c r="Q359" s="173"/>
      <c r="R359" s="173"/>
      <c r="S359" s="173"/>
      <c r="T359" s="174"/>
      <c r="AT359" s="175" t="s">
        <v>112</v>
      </c>
      <c r="AU359" s="175" t="s">
        <v>73</v>
      </c>
      <c r="AV359" s="9" t="s">
        <v>22</v>
      </c>
      <c r="AW359" s="9" t="s">
        <v>37</v>
      </c>
      <c r="AX359" s="9" t="s">
        <v>73</v>
      </c>
      <c r="AY359" s="175" t="s">
        <v>111</v>
      </c>
    </row>
    <row r="360" spans="2:51" s="9" customFormat="1" ht="13.5">
      <c r="B360" s="164"/>
      <c r="C360" s="165"/>
      <c r="D360" s="166" t="s">
        <v>112</v>
      </c>
      <c r="E360" s="167" t="s">
        <v>20</v>
      </c>
      <c r="F360" s="168" t="s">
        <v>114</v>
      </c>
      <c r="G360" s="165"/>
      <c r="H360" s="169" t="s">
        <v>20</v>
      </c>
      <c r="I360" s="170"/>
      <c r="J360" s="165"/>
      <c r="K360" s="165"/>
      <c r="L360" s="171"/>
      <c r="M360" s="172"/>
      <c r="N360" s="173"/>
      <c r="O360" s="173"/>
      <c r="P360" s="173"/>
      <c r="Q360" s="173"/>
      <c r="R360" s="173"/>
      <c r="S360" s="173"/>
      <c r="T360" s="174"/>
      <c r="AT360" s="175" t="s">
        <v>112</v>
      </c>
      <c r="AU360" s="175" t="s">
        <v>73</v>
      </c>
      <c r="AV360" s="9" t="s">
        <v>22</v>
      </c>
      <c r="AW360" s="9" t="s">
        <v>37</v>
      </c>
      <c r="AX360" s="9" t="s">
        <v>73</v>
      </c>
      <c r="AY360" s="175" t="s">
        <v>111</v>
      </c>
    </row>
    <row r="361" spans="2:51" s="10" customFormat="1" ht="13.5">
      <c r="B361" s="176"/>
      <c r="C361" s="177"/>
      <c r="D361" s="178" t="s">
        <v>112</v>
      </c>
      <c r="E361" s="179" t="s">
        <v>20</v>
      </c>
      <c r="F361" s="180" t="s">
        <v>123</v>
      </c>
      <c r="G361" s="177"/>
      <c r="H361" s="181">
        <v>5</v>
      </c>
      <c r="I361" s="182"/>
      <c r="J361" s="177"/>
      <c r="K361" s="177"/>
      <c r="L361" s="183"/>
      <c r="M361" s="184"/>
      <c r="N361" s="185"/>
      <c r="O361" s="185"/>
      <c r="P361" s="185"/>
      <c r="Q361" s="185"/>
      <c r="R361" s="185"/>
      <c r="S361" s="185"/>
      <c r="T361" s="186"/>
      <c r="AT361" s="187" t="s">
        <v>112</v>
      </c>
      <c r="AU361" s="187" t="s">
        <v>73</v>
      </c>
      <c r="AV361" s="10" t="s">
        <v>81</v>
      </c>
      <c r="AW361" s="10" t="s">
        <v>37</v>
      </c>
      <c r="AX361" s="10" t="s">
        <v>22</v>
      </c>
      <c r="AY361" s="187" t="s">
        <v>111</v>
      </c>
    </row>
    <row r="362" spans="2:65" s="1" customFormat="1" ht="22.5" customHeight="1">
      <c r="B362" s="32"/>
      <c r="C362" s="152" t="s">
        <v>321</v>
      </c>
      <c r="D362" s="152" t="s">
        <v>106</v>
      </c>
      <c r="E362" s="153" t="s">
        <v>322</v>
      </c>
      <c r="F362" s="154" t="s">
        <v>323</v>
      </c>
      <c r="G362" s="155" t="s">
        <v>109</v>
      </c>
      <c r="H362" s="156">
        <v>2</v>
      </c>
      <c r="I362" s="157"/>
      <c r="J362" s="158">
        <f>ROUND(I362*H362,2)</f>
        <v>0</v>
      </c>
      <c r="K362" s="154" t="s">
        <v>20</v>
      </c>
      <c r="L362" s="52"/>
      <c r="M362" s="159" t="s">
        <v>20</v>
      </c>
      <c r="N362" s="160" t="s">
        <v>44</v>
      </c>
      <c r="O362" s="33"/>
      <c r="P362" s="161">
        <f>O362*H362</f>
        <v>0</v>
      </c>
      <c r="Q362" s="161">
        <v>0</v>
      </c>
      <c r="R362" s="161">
        <f>Q362*H362</f>
        <v>0</v>
      </c>
      <c r="S362" s="161">
        <v>0</v>
      </c>
      <c r="T362" s="162">
        <f>S362*H362</f>
        <v>0</v>
      </c>
      <c r="AR362" s="15" t="s">
        <v>110</v>
      </c>
      <c r="AT362" s="15" t="s">
        <v>106</v>
      </c>
      <c r="AU362" s="15" t="s">
        <v>73</v>
      </c>
      <c r="AY362" s="15" t="s">
        <v>111</v>
      </c>
      <c r="BE362" s="163">
        <f>IF(N362="základní",J362,0)</f>
        <v>0</v>
      </c>
      <c r="BF362" s="163">
        <f>IF(N362="snížená",J362,0)</f>
        <v>0</v>
      </c>
      <c r="BG362" s="163">
        <f>IF(N362="zákl. přenesená",J362,0)</f>
        <v>0</v>
      </c>
      <c r="BH362" s="163">
        <f>IF(N362="sníž. přenesená",J362,0)</f>
        <v>0</v>
      </c>
      <c r="BI362" s="163">
        <f>IF(N362="nulová",J362,0)</f>
        <v>0</v>
      </c>
      <c r="BJ362" s="15" t="s">
        <v>22</v>
      </c>
      <c r="BK362" s="163">
        <f>ROUND(I362*H362,2)</f>
        <v>0</v>
      </c>
      <c r="BL362" s="15" t="s">
        <v>110</v>
      </c>
      <c r="BM362" s="15" t="s">
        <v>321</v>
      </c>
    </row>
    <row r="363" spans="2:51" s="9" customFormat="1" ht="13.5">
      <c r="B363" s="164"/>
      <c r="C363" s="165"/>
      <c r="D363" s="166" t="s">
        <v>112</v>
      </c>
      <c r="E363" s="167" t="s">
        <v>20</v>
      </c>
      <c r="F363" s="168" t="s">
        <v>113</v>
      </c>
      <c r="G363" s="165"/>
      <c r="H363" s="169" t="s">
        <v>20</v>
      </c>
      <c r="I363" s="170"/>
      <c r="J363" s="165"/>
      <c r="K363" s="165"/>
      <c r="L363" s="171"/>
      <c r="M363" s="172"/>
      <c r="N363" s="173"/>
      <c r="O363" s="173"/>
      <c r="P363" s="173"/>
      <c r="Q363" s="173"/>
      <c r="R363" s="173"/>
      <c r="S363" s="173"/>
      <c r="T363" s="174"/>
      <c r="AT363" s="175" t="s">
        <v>112</v>
      </c>
      <c r="AU363" s="175" t="s">
        <v>73</v>
      </c>
      <c r="AV363" s="9" t="s">
        <v>22</v>
      </c>
      <c r="AW363" s="9" t="s">
        <v>37</v>
      </c>
      <c r="AX363" s="9" t="s">
        <v>73</v>
      </c>
      <c r="AY363" s="175" t="s">
        <v>111</v>
      </c>
    </row>
    <row r="364" spans="2:51" s="9" customFormat="1" ht="13.5">
      <c r="B364" s="164"/>
      <c r="C364" s="165"/>
      <c r="D364" s="166" t="s">
        <v>112</v>
      </c>
      <c r="E364" s="167" t="s">
        <v>20</v>
      </c>
      <c r="F364" s="168" t="s">
        <v>114</v>
      </c>
      <c r="G364" s="165"/>
      <c r="H364" s="169" t="s">
        <v>20</v>
      </c>
      <c r="I364" s="170"/>
      <c r="J364" s="165"/>
      <c r="K364" s="165"/>
      <c r="L364" s="171"/>
      <c r="M364" s="172"/>
      <c r="N364" s="173"/>
      <c r="O364" s="173"/>
      <c r="P364" s="173"/>
      <c r="Q364" s="173"/>
      <c r="R364" s="173"/>
      <c r="S364" s="173"/>
      <c r="T364" s="174"/>
      <c r="AT364" s="175" t="s">
        <v>112</v>
      </c>
      <c r="AU364" s="175" t="s">
        <v>73</v>
      </c>
      <c r="AV364" s="9" t="s">
        <v>22</v>
      </c>
      <c r="AW364" s="9" t="s">
        <v>37</v>
      </c>
      <c r="AX364" s="9" t="s">
        <v>73</v>
      </c>
      <c r="AY364" s="175" t="s">
        <v>111</v>
      </c>
    </row>
    <row r="365" spans="2:51" s="10" customFormat="1" ht="13.5">
      <c r="B365" s="176"/>
      <c r="C365" s="177"/>
      <c r="D365" s="178" t="s">
        <v>112</v>
      </c>
      <c r="E365" s="179" t="s">
        <v>20</v>
      </c>
      <c r="F365" s="180" t="s">
        <v>81</v>
      </c>
      <c r="G365" s="177"/>
      <c r="H365" s="181">
        <v>2</v>
      </c>
      <c r="I365" s="182"/>
      <c r="J365" s="177"/>
      <c r="K365" s="177"/>
      <c r="L365" s="183"/>
      <c r="M365" s="184"/>
      <c r="N365" s="185"/>
      <c r="O365" s="185"/>
      <c r="P365" s="185"/>
      <c r="Q365" s="185"/>
      <c r="R365" s="185"/>
      <c r="S365" s="185"/>
      <c r="T365" s="186"/>
      <c r="AT365" s="187" t="s">
        <v>112</v>
      </c>
      <c r="AU365" s="187" t="s">
        <v>73</v>
      </c>
      <c r="AV365" s="10" t="s">
        <v>81</v>
      </c>
      <c r="AW365" s="10" t="s">
        <v>37</v>
      </c>
      <c r="AX365" s="10" t="s">
        <v>22</v>
      </c>
      <c r="AY365" s="187" t="s">
        <v>111</v>
      </c>
    </row>
    <row r="366" spans="2:65" s="1" customFormat="1" ht="22.5" customHeight="1">
      <c r="B366" s="32"/>
      <c r="C366" s="152" t="s">
        <v>324</v>
      </c>
      <c r="D366" s="152" t="s">
        <v>106</v>
      </c>
      <c r="E366" s="153" t="s">
        <v>325</v>
      </c>
      <c r="F366" s="154" t="s">
        <v>326</v>
      </c>
      <c r="G366" s="155" t="s">
        <v>109</v>
      </c>
      <c r="H366" s="156">
        <v>2</v>
      </c>
      <c r="I366" s="157"/>
      <c r="J366" s="158">
        <f>ROUND(I366*H366,2)</f>
        <v>0</v>
      </c>
      <c r="K366" s="154" t="s">
        <v>20</v>
      </c>
      <c r="L366" s="52"/>
      <c r="M366" s="159" t="s">
        <v>20</v>
      </c>
      <c r="N366" s="160" t="s">
        <v>44</v>
      </c>
      <c r="O366" s="33"/>
      <c r="P366" s="161">
        <f>O366*H366</f>
        <v>0</v>
      </c>
      <c r="Q366" s="161">
        <v>0</v>
      </c>
      <c r="R366" s="161">
        <f>Q366*H366</f>
        <v>0</v>
      </c>
      <c r="S366" s="161">
        <v>0</v>
      </c>
      <c r="T366" s="162">
        <f>S366*H366</f>
        <v>0</v>
      </c>
      <c r="AR366" s="15" t="s">
        <v>110</v>
      </c>
      <c r="AT366" s="15" t="s">
        <v>106</v>
      </c>
      <c r="AU366" s="15" t="s">
        <v>73</v>
      </c>
      <c r="AY366" s="15" t="s">
        <v>111</v>
      </c>
      <c r="BE366" s="163">
        <f>IF(N366="základní",J366,0)</f>
        <v>0</v>
      </c>
      <c r="BF366" s="163">
        <f>IF(N366="snížená",J366,0)</f>
        <v>0</v>
      </c>
      <c r="BG366" s="163">
        <f>IF(N366="zákl. přenesená",J366,0)</f>
        <v>0</v>
      </c>
      <c r="BH366" s="163">
        <f>IF(N366="sníž. přenesená",J366,0)</f>
        <v>0</v>
      </c>
      <c r="BI366" s="163">
        <f>IF(N366="nulová",J366,0)</f>
        <v>0</v>
      </c>
      <c r="BJ366" s="15" t="s">
        <v>22</v>
      </c>
      <c r="BK366" s="163">
        <f>ROUND(I366*H366,2)</f>
        <v>0</v>
      </c>
      <c r="BL366" s="15" t="s">
        <v>110</v>
      </c>
      <c r="BM366" s="15" t="s">
        <v>324</v>
      </c>
    </row>
    <row r="367" spans="2:51" s="9" customFormat="1" ht="13.5">
      <c r="B367" s="164"/>
      <c r="C367" s="165"/>
      <c r="D367" s="166" t="s">
        <v>112</v>
      </c>
      <c r="E367" s="167" t="s">
        <v>20</v>
      </c>
      <c r="F367" s="168" t="s">
        <v>113</v>
      </c>
      <c r="G367" s="165"/>
      <c r="H367" s="169" t="s">
        <v>20</v>
      </c>
      <c r="I367" s="170"/>
      <c r="J367" s="165"/>
      <c r="K367" s="165"/>
      <c r="L367" s="171"/>
      <c r="M367" s="172"/>
      <c r="N367" s="173"/>
      <c r="O367" s="173"/>
      <c r="P367" s="173"/>
      <c r="Q367" s="173"/>
      <c r="R367" s="173"/>
      <c r="S367" s="173"/>
      <c r="T367" s="174"/>
      <c r="AT367" s="175" t="s">
        <v>112</v>
      </c>
      <c r="AU367" s="175" t="s">
        <v>73</v>
      </c>
      <c r="AV367" s="9" t="s">
        <v>22</v>
      </c>
      <c r="AW367" s="9" t="s">
        <v>37</v>
      </c>
      <c r="AX367" s="9" t="s">
        <v>73</v>
      </c>
      <c r="AY367" s="175" t="s">
        <v>111</v>
      </c>
    </row>
    <row r="368" spans="2:51" s="9" customFormat="1" ht="13.5">
      <c r="B368" s="164"/>
      <c r="C368" s="165"/>
      <c r="D368" s="166" t="s">
        <v>112</v>
      </c>
      <c r="E368" s="167" t="s">
        <v>20</v>
      </c>
      <c r="F368" s="168" t="s">
        <v>114</v>
      </c>
      <c r="G368" s="165"/>
      <c r="H368" s="169" t="s">
        <v>20</v>
      </c>
      <c r="I368" s="170"/>
      <c r="J368" s="165"/>
      <c r="K368" s="165"/>
      <c r="L368" s="171"/>
      <c r="M368" s="172"/>
      <c r="N368" s="173"/>
      <c r="O368" s="173"/>
      <c r="P368" s="173"/>
      <c r="Q368" s="173"/>
      <c r="R368" s="173"/>
      <c r="S368" s="173"/>
      <c r="T368" s="174"/>
      <c r="AT368" s="175" t="s">
        <v>112</v>
      </c>
      <c r="AU368" s="175" t="s">
        <v>73</v>
      </c>
      <c r="AV368" s="9" t="s">
        <v>22</v>
      </c>
      <c r="AW368" s="9" t="s">
        <v>37</v>
      </c>
      <c r="AX368" s="9" t="s">
        <v>73</v>
      </c>
      <c r="AY368" s="175" t="s">
        <v>111</v>
      </c>
    </row>
    <row r="369" spans="2:51" s="10" customFormat="1" ht="13.5">
      <c r="B369" s="176"/>
      <c r="C369" s="177"/>
      <c r="D369" s="178" t="s">
        <v>112</v>
      </c>
      <c r="E369" s="179" t="s">
        <v>20</v>
      </c>
      <c r="F369" s="180" t="s">
        <v>81</v>
      </c>
      <c r="G369" s="177"/>
      <c r="H369" s="181">
        <v>2</v>
      </c>
      <c r="I369" s="182"/>
      <c r="J369" s="177"/>
      <c r="K369" s="177"/>
      <c r="L369" s="183"/>
      <c r="M369" s="184"/>
      <c r="N369" s="185"/>
      <c r="O369" s="185"/>
      <c r="P369" s="185"/>
      <c r="Q369" s="185"/>
      <c r="R369" s="185"/>
      <c r="S369" s="185"/>
      <c r="T369" s="186"/>
      <c r="AT369" s="187" t="s">
        <v>112</v>
      </c>
      <c r="AU369" s="187" t="s">
        <v>73</v>
      </c>
      <c r="AV369" s="10" t="s">
        <v>81</v>
      </c>
      <c r="AW369" s="10" t="s">
        <v>37</v>
      </c>
      <c r="AX369" s="10" t="s">
        <v>22</v>
      </c>
      <c r="AY369" s="187" t="s">
        <v>111</v>
      </c>
    </row>
    <row r="370" spans="2:65" s="1" customFormat="1" ht="22.5" customHeight="1">
      <c r="B370" s="32"/>
      <c r="C370" s="152" t="s">
        <v>327</v>
      </c>
      <c r="D370" s="152" t="s">
        <v>106</v>
      </c>
      <c r="E370" s="153" t="s">
        <v>328</v>
      </c>
      <c r="F370" s="154" t="s">
        <v>329</v>
      </c>
      <c r="G370" s="155" t="s">
        <v>109</v>
      </c>
      <c r="H370" s="156">
        <v>4</v>
      </c>
      <c r="I370" s="157"/>
      <c r="J370" s="158">
        <f>ROUND(I370*H370,2)</f>
        <v>0</v>
      </c>
      <c r="K370" s="154" t="s">
        <v>20</v>
      </c>
      <c r="L370" s="52"/>
      <c r="M370" s="159" t="s">
        <v>20</v>
      </c>
      <c r="N370" s="160" t="s">
        <v>44</v>
      </c>
      <c r="O370" s="33"/>
      <c r="P370" s="161">
        <f>O370*H370</f>
        <v>0</v>
      </c>
      <c r="Q370" s="161">
        <v>0</v>
      </c>
      <c r="R370" s="161">
        <f>Q370*H370</f>
        <v>0</v>
      </c>
      <c r="S370" s="161">
        <v>0</v>
      </c>
      <c r="T370" s="162">
        <f>S370*H370</f>
        <v>0</v>
      </c>
      <c r="AR370" s="15" t="s">
        <v>110</v>
      </c>
      <c r="AT370" s="15" t="s">
        <v>106</v>
      </c>
      <c r="AU370" s="15" t="s">
        <v>73</v>
      </c>
      <c r="AY370" s="15" t="s">
        <v>111</v>
      </c>
      <c r="BE370" s="163">
        <f>IF(N370="základní",J370,0)</f>
        <v>0</v>
      </c>
      <c r="BF370" s="163">
        <f>IF(N370="snížená",J370,0)</f>
        <v>0</v>
      </c>
      <c r="BG370" s="163">
        <f>IF(N370="zákl. přenesená",J370,0)</f>
        <v>0</v>
      </c>
      <c r="BH370" s="163">
        <f>IF(N370="sníž. přenesená",J370,0)</f>
        <v>0</v>
      </c>
      <c r="BI370" s="163">
        <f>IF(N370="nulová",J370,0)</f>
        <v>0</v>
      </c>
      <c r="BJ370" s="15" t="s">
        <v>22</v>
      </c>
      <c r="BK370" s="163">
        <f>ROUND(I370*H370,2)</f>
        <v>0</v>
      </c>
      <c r="BL370" s="15" t="s">
        <v>110</v>
      </c>
      <c r="BM370" s="15" t="s">
        <v>327</v>
      </c>
    </row>
    <row r="371" spans="2:51" s="9" customFormat="1" ht="13.5">
      <c r="B371" s="164"/>
      <c r="C371" s="165"/>
      <c r="D371" s="166" t="s">
        <v>112</v>
      </c>
      <c r="E371" s="167" t="s">
        <v>20</v>
      </c>
      <c r="F371" s="168" t="s">
        <v>113</v>
      </c>
      <c r="G371" s="165"/>
      <c r="H371" s="169" t="s">
        <v>20</v>
      </c>
      <c r="I371" s="170"/>
      <c r="J371" s="165"/>
      <c r="K371" s="165"/>
      <c r="L371" s="171"/>
      <c r="M371" s="172"/>
      <c r="N371" s="173"/>
      <c r="O371" s="173"/>
      <c r="P371" s="173"/>
      <c r="Q371" s="173"/>
      <c r="R371" s="173"/>
      <c r="S371" s="173"/>
      <c r="T371" s="174"/>
      <c r="AT371" s="175" t="s">
        <v>112</v>
      </c>
      <c r="AU371" s="175" t="s">
        <v>73</v>
      </c>
      <c r="AV371" s="9" t="s">
        <v>22</v>
      </c>
      <c r="AW371" s="9" t="s">
        <v>37</v>
      </c>
      <c r="AX371" s="9" t="s">
        <v>73</v>
      </c>
      <c r="AY371" s="175" t="s">
        <v>111</v>
      </c>
    </row>
    <row r="372" spans="2:51" s="9" customFormat="1" ht="13.5">
      <c r="B372" s="164"/>
      <c r="C372" s="165"/>
      <c r="D372" s="166" t="s">
        <v>112</v>
      </c>
      <c r="E372" s="167" t="s">
        <v>20</v>
      </c>
      <c r="F372" s="168" t="s">
        <v>114</v>
      </c>
      <c r="G372" s="165"/>
      <c r="H372" s="169" t="s">
        <v>20</v>
      </c>
      <c r="I372" s="170"/>
      <c r="J372" s="165"/>
      <c r="K372" s="165"/>
      <c r="L372" s="171"/>
      <c r="M372" s="172"/>
      <c r="N372" s="173"/>
      <c r="O372" s="173"/>
      <c r="P372" s="173"/>
      <c r="Q372" s="173"/>
      <c r="R372" s="173"/>
      <c r="S372" s="173"/>
      <c r="T372" s="174"/>
      <c r="AT372" s="175" t="s">
        <v>112</v>
      </c>
      <c r="AU372" s="175" t="s">
        <v>73</v>
      </c>
      <c r="AV372" s="9" t="s">
        <v>22</v>
      </c>
      <c r="AW372" s="9" t="s">
        <v>37</v>
      </c>
      <c r="AX372" s="9" t="s">
        <v>73</v>
      </c>
      <c r="AY372" s="175" t="s">
        <v>111</v>
      </c>
    </row>
    <row r="373" spans="2:51" s="10" customFormat="1" ht="13.5">
      <c r="B373" s="176"/>
      <c r="C373" s="177"/>
      <c r="D373" s="178" t="s">
        <v>112</v>
      </c>
      <c r="E373" s="179" t="s">
        <v>20</v>
      </c>
      <c r="F373" s="180" t="s">
        <v>110</v>
      </c>
      <c r="G373" s="177"/>
      <c r="H373" s="181">
        <v>4</v>
      </c>
      <c r="I373" s="182"/>
      <c r="J373" s="177"/>
      <c r="K373" s="177"/>
      <c r="L373" s="183"/>
      <c r="M373" s="184"/>
      <c r="N373" s="185"/>
      <c r="O373" s="185"/>
      <c r="P373" s="185"/>
      <c r="Q373" s="185"/>
      <c r="R373" s="185"/>
      <c r="S373" s="185"/>
      <c r="T373" s="186"/>
      <c r="AT373" s="187" t="s">
        <v>112</v>
      </c>
      <c r="AU373" s="187" t="s">
        <v>73</v>
      </c>
      <c r="AV373" s="10" t="s">
        <v>81</v>
      </c>
      <c r="AW373" s="10" t="s">
        <v>37</v>
      </c>
      <c r="AX373" s="10" t="s">
        <v>22</v>
      </c>
      <c r="AY373" s="187" t="s">
        <v>111</v>
      </c>
    </row>
    <row r="374" spans="2:65" s="1" customFormat="1" ht="22.5" customHeight="1">
      <c r="B374" s="32"/>
      <c r="C374" s="152" t="s">
        <v>330</v>
      </c>
      <c r="D374" s="152" t="s">
        <v>106</v>
      </c>
      <c r="E374" s="153" t="s">
        <v>331</v>
      </c>
      <c r="F374" s="154" t="s">
        <v>332</v>
      </c>
      <c r="G374" s="155" t="s">
        <v>109</v>
      </c>
      <c r="H374" s="156">
        <v>1</v>
      </c>
      <c r="I374" s="157"/>
      <c r="J374" s="158">
        <f>ROUND(I374*H374,2)</f>
        <v>0</v>
      </c>
      <c r="K374" s="154" t="s">
        <v>20</v>
      </c>
      <c r="L374" s="52"/>
      <c r="M374" s="159" t="s">
        <v>20</v>
      </c>
      <c r="N374" s="160" t="s">
        <v>44</v>
      </c>
      <c r="O374" s="33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AR374" s="15" t="s">
        <v>110</v>
      </c>
      <c r="AT374" s="15" t="s">
        <v>106</v>
      </c>
      <c r="AU374" s="15" t="s">
        <v>73</v>
      </c>
      <c r="AY374" s="15" t="s">
        <v>111</v>
      </c>
      <c r="BE374" s="163">
        <f>IF(N374="základní",J374,0)</f>
        <v>0</v>
      </c>
      <c r="BF374" s="163">
        <f>IF(N374="snížená",J374,0)</f>
        <v>0</v>
      </c>
      <c r="BG374" s="163">
        <f>IF(N374="zákl. přenesená",J374,0)</f>
        <v>0</v>
      </c>
      <c r="BH374" s="163">
        <f>IF(N374="sníž. přenesená",J374,0)</f>
        <v>0</v>
      </c>
      <c r="BI374" s="163">
        <f>IF(N374="nulová",J374,0)</f>
        <v>0</v>
      </c>
      <c r="BJ374" s="15" t="s">
        <v>22</v>
      </c>
      <c r="BK374" s="163">
        <f>ROUND(I374*H374,2)</f>
        <v>0</v>
      </c>
      <c r="BL374" s="15" t="s">
        <v>110</v>
      </c>
      <c r="BM374" s="15" t="s">
        <v>330</v>
      </c>
    </row>
    <row r="375" spans="2:51" s="9" customFormat="1" ht="13.5">
      <c r="B375" s="164"/>
      <c r="C375" s="165"/>
      <c r="D375" s="166" t="s">
        <v>112</v>
      </c>
      <c r="E375" s="167" t="s">
        <v>20</v>
      </c>
      <c r="F375" s="168" t="s">
        <v>113</v>
      </c>
      <c r="G375" s="165"/>
      <c r="H375" s="169" t="s">
        <v>20</v>
      </c>
      <c r="I375" s="170"/>
      <c r="J375" s="165"/>
      <c r="K375" s="165"/>
      <c r="L375" s="171"/>
      <c r="M375" s="172"/>
      <c r="N375" s="173"/>
      <c r="O375" s="173"/>
      <c r="P375" s="173"/>
      <c r="Q375" s="173"/>
      <c r="R375" s="173"/>
      <c r="S375" s="173"/>
      <c r="T375" s="174"/>
      <c r="AT375" s="175" t="s">
        <v>112</v>
      </c>
      <c r="AU375" s="175" t="s">
        <v>73</v>
      </c>
      <c r="AV375" s="9" t="s">
        <v>22</v>
      </c>
      <c r="AW375" s="9" t="s">
        <v>37</v>
      </c>
      <c r="AX375" s="9" t="s">
        <v>73</v>
      </c>
      <c r="AY375" s="175" t="s">
        <v>111</v>
      </c>
    </row>
    <row r="376" spans="2:51" s="9" customFormat="1" ht="13.5">
      <c r="B376" s="164"/>
      <c r="C376" s="165"/>
      <c r="D376" s="166" t="s">
        <v>112</v>
      </c>
      <c r="E376" s="167" t="s">
        <v>20</v>
      </c>
      <c r="F376" s="168" t="s">
        <v>114</v>
      </c>
      <c r="G376" s="165"/>
      <c r="H376" s="169" t="s">
        <v>20</v>
      </c>
      <c r="I376" s="170"/>
      <c r="J376" s="165"/>
      <c r="K376" s="165"/>
      <c r="L376" s="171"/>
      <c r="M376" s="172"/>
      <c r="N376" s="173"/>
      <c r="O376" s="173"/>
      <c r="P376" s="173"/>
      <c r="Q376" s="173"/>
      <c r="R376" s="173"/>
      <c r="S376" s="173"/>
      <c r="T376" s="174"/>
      <c r="AT376" s="175" t="s">
        <v>112</v>
      </c>
      <c r="AU376" s="175" t="s">
        <v>73</v>
      </c>
      <c r="AV376" s="9" t="s">
        <v>22</v>
      </c>
      <c r="AW376" s="9" t="s">
        <v>37</v>
      </c>
      <c r="AX376" s="9" t="s">
        <v>73</v>
      </c>
      <c r="AY376" s="175" t="s">
        <v>111</v>
      </c>
    </row>
    <row r="377" spans="2:51" s="10" customFormat="1" ht="13.5">
      <c r="B377" s="176"/>
      <c r="C377" s="177"/>
      <c r="D377" s="178" t="s">
        <v>112</v>
      </c>
      <c r="E377" s="179" t="s">
        <v>20</v>
      </c>
      <c r="F377" s="180" t="s">
        <v>22</v>
      </c>
      <c r="G377" s="177"/>
      <c r="H377" s="181">
        <v>1</v>
      </c>
      <c r="I377" s="182"/>
      <c r="J377" s="177"/>
      <c r="K377" s="177"/>
      <c r="L377" s="183"/>
      <c r="M377" s="184"/>
      <c r="N377" s="185"/>
      <c r="O377" s="185"/>
      <c r="P377" s="185"/>
      <c r="Q377" s="185"/>
      <c r="R377" s="185"/>
      <c r="S377" s="185"/>
      <c r="T377" s="186"/>
      <c r="AT377" s="187" t="s">
        <v>112</v>
      </c>
      <c r="AU377" s="187" t="s">
        <v>73</v>
      </c>
      <c r="AV377" s="10" t="s">
        <v>81</v>
      </c>
      <c r="AW377" s="10" t="s">
        <v>37</v>
      </c>
      <c r="AX377" s="10" t="s">
        <v>22</v>
      </c>
      <c r="AY377" s="187" t="s">
        <v>111</v>
      </c>
    </row>
    <row r="378" spans="2:65" s="1" customFormat="1" ht="22.5" customHeight="1">
      <c r="B378" s="32"/>
      <c r="C378" s="152" t="s">
        <v>333</v>
      </c>
      <c r="D378" s="152" t="s">
        <v>106</v>
      </c>
      <c r="E378" s="153" t="s">
        <v>334</v>
      </c>
      <c r="F378" s="154" t="s">
        <v>335</v>
      </c>
      <c r="G378" s="155" t="s">
        <v>109</v>
      </c>
      <c r="H378" s="156">
        <v>2</v>
      </c>
      <c r="I378" s="157"/>
      <c r="J378" s="158">
        <f>ROUND(I378*H378,2)</f>
        <v>0</v>
      </c>
      <c r="K378" s="154" t="s">
        <v>20</v>
      </c>
      <c r="L378" s="52"/>
      <c r="M378" s="159" t="s">
        <v>20</v>
      </c>
      <c r="N378" s="160" t="s">
        <v>44</v>
      </c>
      <c r="O378" s="33"/>
      <c r="P378" s="161">
        <f>O378*H378</f>
        <v>0</v>
      </c>
      <c r="Q378" s="161">
        <v>0</v>
      </c>
      <c r="R378" s="161">
        <f>Q378*H378</f>
        <v>0</v>
      </c>
      <c r="S378" s="161">
        <v>0</v>
      </c>
      <c r="T378" s="162">
        <f>S378*H378</f>
        <v>0</v>
      </c>
      <c r="AR378" s="15" t="s">
        <v>110</v>
      </c>
      <c r="AT378" s="15" t="s">
        <v>106</v>
      </c>
      <c r="AU378" s="15" t="s">
        <v>73</v>
      </c>
      <c r="AY378" s="15" t="s">
        <v>111</v>
      </c>
      <c r="BE378" s="163">
        <f>IF(N378="základní",J378,0)</f>
        <v>0</v>
      </c>
      <c r="BF378" s="163">
        <f>IF(N378="snížená",J378,0)</f>
        <v>0</v>
      </c>
      <c r="BG378" s="163">
        <f>IF(N378="zákl. přenesená",J378,0)</f>
        <v>0</v>
      </c>
      <c r="BH378" s="163">
        <f>IF(N378="sníž. přenesená",J378,0)</f>
        <v>0</v>
      </c>
      <c r="BI378" s="163">
        <f>IF(N378="nulová",J378,0)</f>
        <v>0</v>
      </c>
      <c r="BJ378" s="15" t="s">
        <v>22</v>
      </c>
      <c r="BK378" s="163">
        <f>ROUND(I378*H378,2)</f>
        <v>0</v>
      </c>
      <c r="BL378" s="15" t="s">
        <v>110</v>
      </c>
      <c r="BM378" s="15" t="s">
        <v>333</v>
      </c>
    </row>
    <row r="379" spans="2:51" s="9" customFormat="1" ht="13.5">
      <c r="B379" s="164"/>
      <c r="C379" s="165"/>
      <c r="D379" s="166" t="s">
        <v>112</v>
      </c>
      <c r="E379" s="167" t="s">
        <v>20</v>
      </c>
      <c r="F379" s="168" t="s">
        <v>113</v>
      </c>
      <c r="G379" s="165"/>
      <c r="H379" s="169" t="s">
        <v>20</v>
      </c>
      <c r="I379" s="170"/>
      <c r="J379" s="165"/>
      <c r="K379" s="165"/>
      <c r="L379" s="171"/>
      <c r="M379" s="172"/>
      <c r="N379" s="173"/>
      <c r="O379" s="173"/>
      <c r="P379" s="173"/>
      <c r="Q379" s="173"/>
      <c r="R379" s="173"/>
      <c r="S379" s="173"/>
      <c r="T379" s="174"/>
      <c r="AT379" s="175" t="s">
        <v>112</v>
      </c>
      <c r="AU379" s="175" t="s">
        <v>73</v>
      </c>
      <c r="AV379" s="9" t="s">
        <v>22</v>
      </c>
      <c r="AW379" s="9" t="s">
        <v>37</v>
      </c>
      <c r="AX379" s="9" t="s">
        <v>73</v>
      </c>
      <c r="AY379" s="175" t="s">
        <v>111</v>
      </c>
    </row>
    <row r="380" spans="2:51" s="9" customFormat="1" ht="13.5">
      <c r="B380" s="164"/>
      <c r="C380" s="165"/>
      <c r="D380" s="166" t="s">
        <v>112</v>
      </c>
      <c r="E380" s="167" t="s">
        <v>20</v>
      </c>
      <c r="F380" s="168" t="s">
        <v>114</v>
      </c>
      <c r="G380" s="165"/>
      <c r="H380" s="169" t="s">
        <v>20</v>
      </c>
      <c r="I380" s="170"/>
      <c r="J380" s="165"/>
      <c r="K380" s="165"/>
      <c r="L380" s="171"/>
      <c r="M380" s="172"/>
      <c r="N380" s="173"/>
      <c r="O380" s="173"/>
      <c r="P380" s="173"/>
      <c r="Q380" s="173"/>
      <c r="R380" s="173"/>
      <c r="S380" s="173"/>
      <c r="T380" s="174"/>
      <c r="AT380" s="175" t="s">
        <v>112</v>
      </c>
      <c r="AU380" s="175" t="s">
        <v>73</v>
      </c>
      <c r="AV380" s="9" t="s">
        <v>22</v>
      </c>
      <c r="AW380" s="9" t="s">
        <v>37</v>
      </c>
      <c r="AX380" s="9" t="s">
        <v>73</v>
      </c>
      <c r="AY380" s="175" t="s">
        <v>111</v>
      </c>
    </row>
    <row r="381" spans="2:51" s="10" customFormat="1" ht="13.5">
      <c r="B381" s="176"/>
      <c r="C381" s="177"/>
      <c r="D381" s="178" t="s">
        <v>112</v>
      </c>
      <c r="E381" s="179" t="s">
        <v>20</v>
      </c>
      <c r="F381" s="180" t="s">
        <v>81</v>
      </c>
      <c r="G381" s="177"/>
      <c r="H381" s="181">
        <v>2</v>
      </c>
      <c r="I381" s="182"/>
      <c r="J381" s="177"/>
      <c r="K381" s="177"/>
      <c r="L381" s="183"/>
      <c r="M381" s="184"/>
      <c r="N381" s="185"/>
      <c r="O381" s="185"/>
      <c r="P381" s="185"/>
      <c r="Q381" s="185"/>
      <c r="R381" s="185"/>
      <c r="S381" s="185"/>
      <c r="T381" s="186"/>
      <c r="AT381" s="187" t="s">
        <v>112</v>
      </c>
      <c r="AU381" s="187" t="s">
        <v>73</v>
      </c>
      <c r="AV381" s="10" t="s">
        <v>81</v>
      </c>
      <c r="AW381" s="10" t="s">
        <v>37</v>
      </c>
      <c r="AX381" s="10" t="s">
        <v>22</v>
      </c>
      <c r="AY381" s="187" t="s">
        <v>111</v>
      </c>
    </row>
    <row r="382" spans="2:65" s="1" customFormat="1" ht="22.5" customHeight="1">
      <c r="B382" s="32"/>
      <c r="C382" s="152" t="s">
        <v>336</v>
      </c>
      <c r="D382" s="152" t="s">
        <v>106</v>
      </c>
      <c r="E382" s="153" t="s">
        <v>337</v>
      </c>
      <c r="F382" s="154" t="s">
        <v>338</v>
      </c>
      <c r="G382" s="155" t="s">
        <v>109</v>
      </c>
      <c r="H382" s="156">
        <v>8</v>
      </c>
      <c r="I382" s="157"/>
      <c r="J382" s="158">
        <f>ROUND(I382*H382,2)</f>
        <v>0</v>
      </c>
      <c r="K382" s="154" t="s">
        <v>20</v>
      </c>
      <c r="L382" s="52"/>
      <c r="M382" s="159" t="s">
        <v>20</v>
      </c>
      <c r="N382" s="160" t="s">
        <v>44</v>
      </c>
      <c r="O382" s="33"/>
      <c r="P382" s="161">
        <f>O382*H382</f>
        <v>0</v>
      </c>
      <c r="Q382" s="161">
        <v>0</v>
      </c>
      <c r="R382" s="161">
        <f>Q382*H382</f>
        <v>0</v>
      </c>
      <c r="S382" s="161">
        <v>0</v>
      </c>
      <c r="T382" s="162">
        <f>S382*H382</f>
        <v>0</v>
      </c>
      <c r="AR382" s="15" t="s">
        <v>110</v>
      </c>
      <c r="AT382" s="15" t="s">
        <v>106</v>
      </c>
      <c r="AU382" s="15" t="s">
        <v>73</v>
      </c>
      <c r="AY382" s="15" t="s">
        <v>111</v>
      </c>
      <c r="BE382" s="163">
        <f>IF(N382="základní",J382,0)</f>
        <v>0</v>
      </c>
      <c r="BF382" s="163">
        <f>IF(N382="snížená",J382,0)</f>
        <v>0</v>
      </c>
      <c r="BG382" s="163">
        <f>IF(N382="zákl. přenesená",J382,0)</f>
        <v>0</v>
      </c>
      <c r="BH382" s="163">
        <f>IF(N382="sníž. přenesená",J382,0)</f>
        <v>0</v>
      </c>
      <c r="BI382" s="163">
        <f>IF(N382="nulová",J382,0)</f>
        <v>0</v>
      </c>
      <c r="BJ382" s="15" t="s">
        <v>22</v>
      </c>
      <c r="BK382" s="163">
        <f>ROUND(I382*H382,2)</f>
        <v>0</v>
      </c>
      <c r="BL382" s="15" t="s">
        <v>110</v>
      </c>
      <c r="BM382" s="15" t="s">
        <v>336</v>
      </c>
    </row>
    <row r="383" spans="2:51" s="9" customFormat="1" ht="13.5">
      <c r="B383" s="164"/>
      <c r="C383" s="165"/>
      <c r="D383" s="166" t="s">
        <v>112</v>
      </c>
      <c r="E383" s="167" t="s">
        <v>20</v>
      </c>
      <c r="F383" s="168" t="s">
        <v>113</v>
      </c>
      <c r="G383" s="165"/>
      <c r="H383" s="169" t="s">
        <v>20</v>
      </c>
      <c r="I383" s="170"/>
      <c r="J383" s="165"/>
      <c r="K383" s="165"/>
      <c r="L383" s="171"/>
      <c r="M383" s="172"/>
      <c r="N383" s="173"/>
      <c r="O383" s="173"/>
      <c r="P383" s="173"/>
      <c r="Q383" s="173"/>
      <c r="R383" s="173"/>
      <c r="S383" s="173"/>
      <c r="T383" s="174"/>
      <c r="AT383" s="175" t="s">
        <v>112</v>
      </c>
      <c r="AU383" s="175" t="s">
        <v>73</v>
      </c>
      <c r="AV383" s="9" t="s">
        <v>22</v>
      </c>
      <c r="AW383" s="9" t="s">
        <v>37</v>
      </c>
      <c r="AX383" s="9" t="s">
        <v>73</v>
      </c>
      <c r="AY383" s="175" t="s">
        <v>111</v>
      </c>
    </row>
    <row r="384" spans="2:51" s="9" customFormat="1" ht="13.5">
      <c r="B384" s="164"/>
      <c r="C384" s="165"/>
      <c r="D384" s="166" t="s">
        <v>112</v>
      </c>
      <c r="E384" s="167" t="s">
        <v>20</v>
      </c>
      <c r="F384" s="168" t="s">
        <v>114</v>
      </c>
      <c r="G384" s="165"/>
      <c r="H384" s="169" t="s">
        <v>20</v>
      </c>
      <c r="I384" s="170"/>
      <c r="J384" s="165"/>
      <c r="K384" s="165"/>
      <c r="L384" s="171"/>
      <c r="M384" s="172"/>
      <c r="N384" s="173"/>
      <c r="O384" s="173"/>
      <c r="P384" s="173"/>
      <c r="Q384" s="173"/>
      <c r="R384" s="173"/>
      <c r="S384" s="173"/>
      <c r="T384" s="174"/>
      <c r="AT384" s="175" t="s">
        <v>112</v>
      </c>
      <c r="AU384" s="175" t="s">
        <v>73</v>
      </c>
      <c r="AV384" s="9" t="s">
        <v>22</v>
      </c>
      <c r="AW384" s="9" t="s">
        <v>37</v>
      </c>
      <c r="AX384" s="9" t="s">
        <v>73</v>
      </c>
      <c r="AY384" s="175" t="s">
        <v>111</v>
      </c>
    </row>
    <row r="385" spans="2:51" s="10" customFormat="1" ht="13.5">
      <c r="B385" s="176"/>
      <c r="C385" s="177"/>
      <c r="D385" s="178" t="s">
        <v>112</v>
      </c>
      <c r="E385" s="179" t="s">
        <v>20</v>
      </c>
      <c r="F385" s="180" t="s">
        <v>131</v>
      </c>
      <c r="G385" s="177"/>
      <c r="H385" s="181">
        <v>8</v>
      </c>
      <c r="I385" s="182"/>
      <c r="J385" s="177"/>
      <c r="K385" s="177"/>
      <c r="L385" s="183"/>
      <c r="M385" s="184"/>
      <c r="N385" s="185"/>
      <c r="O385" s="185"/>
      <c r="P385" s="185"/>
      <c r="Q385" s="185"/>
      <c r="R385" s="185"/>
      <c r="S385" s="185"/>
      <c r="T385" s="186"/>
      <c r="AT385" s="187" t="s">
        <v>112</v>
      </c>
      <c r="AU385" s="187" t="s">
        <v>73</v>
      </c>
      <c r="AV385" s="10" t="s">
        <v>81</v>
      </c>
      <c r="AW385" s="10" t="s">
        <v>37</v>
      </c>
      <c r="AX385" s="10" t="s">
        <v>22</v>
      </c>
      <c r="AY385" s="187" t="s">
        <v>111</v>
      </c>
    </row>
    <row r="386" spans="2:65" s="1" customFormat="1" ht="22.5" customHeight="1">
      <c r="B386" s="32"/>
      <c r="C386" s="152" t="s">
        <v>339</v>
      </c>
      <c r="D386" s="152" t="s">
        <v>106</v>
      </c>
      <c r="E386" s="153" t="s">
        <v>340</v>
      </c>
      <c r="F386" s="154" t="s">
        <v>341</v>
      </c>
      <c r="G386" s="155" t="s">
        <v>109</v>
      </c>
      <c r="H386" s="156">
        <v>4</v>
      </c>
      <c r="I386" s="157"/>
      <c r="J386" s="158">
        <f>ROUND(I386*H386,2)</f>
        <v>0</v>
      </c>
      <c r="K386" s="154" t="s">
        <v>20</v>
      </c>
      <c r="L386" s="52"/>
      <c r="M386" s="159" t="s">
        <v>20</v>
      </c>
      <c r="N386" s="160" t="s">
        <v>44</v>
      </c>
      <c r="O386" s="33"/>
      <c r="P386" s="161">
        <f>O386*H386</f>
        <v>0</v>
      </c>
      <c r="Q386" s="161">
        <v>0</v>
      </c>
      <c r="R386" s="161">
        <f>Q386*H386</f>
        <v>0</v>
      </c>
      <c r="S386" s="161">
        <v>0</v>
      </c>
      <c r="T386" s="162">
        <f>S386*H386</f>
        <v>0</v>
      </c>
      <c r="AR386" s="15" t="s">
        <v>110</v>
      </c>
      <c r="AT386" s="15" t="s">
        <v>106</v>
      </c>
      <c r="AU386" s="15" t="s">
        <v>73</v>
      </c>
      <c r="AY386" s="15" t="s">
        <v>111</v>
      </c>
      <c r="BE386" s="163">
        <f>IF(N386="základní",J386,0)</f>
        <v>0</v>
      </c>
      <c r="BF386" s="163">
        <f>IF(N386="snížená",J386,0)</f>
        <v>0</v>
      </c>
      <c r="BG386" s="163">
        <f>IF(N386="zákl. přenesená",J386,0)</f>
        <v>0</v>
      </c>
      <c r="BH386" s="163">
        <f>IF(N386="sníž. přenesená",J386,0)</f>
        <v>0</v>
      </c>
      <c r="BI386" s="163">
        <f>IF(N386="nulová",J386,0)</f>
        <v>0</v>
      </c>
      <c r="BJ386" s="15" t="s">
        <v>22</v>
      </c>
      <c r="BK386" s="163">
        <f>ROUND(I386*H386,2)</f>
        <v>0</v>
      </c>
      <c r="BL386" s="15" t="s">
        <v>110</v>
      </c>
      <c r="BM386" s="15" t="s">
        <v>339</v>
      </c>
    </row>
    <row r="387" spans="2:51" s="9" customFormat="1" ht="13.5">
      <c r="B387" s="164"/>
      <c r="C387" s="165"/>
      <c r="D387" s="166" t="s">
        <v>112</v>
      </c>
      <c r="E387" s="167" t="s">
        <v>20</v>
      </c>
      <c r="F387" s="168" t="s">
        <v>113</v>
      </c>
      <c r="G387" s="165"/>
      <c r="H387" s="169" t="s">
        <v>20</v>
      </c>
      <c r="I387" s="170"/>
      <c r="J387" s="165"/>
      <c r="K387" s="165"/>
      <c r="L387" s="171"/>
      <c r="M387" s="172"/>
      <c r="N387" s="173"/>
      <c r="O387" s="173"/>
      <c r="P387" s="173"/>
      <c r="Q387" s="173"/>
      <c r="R387" s="173"/>
      <c r="S387" s="173"/>
      <c r="T387" s="174"/>
      <c r="AT387" s="175" t="s">
        <v>112</v>
      </c>
      <c r="AU387" s="175" t="s">
        <v>73</v>
      </c>
      <c r="AV387" s="9" t="s">
        <v>22</v>
      </c>
      <c r="AW387" s="9" t="s">
        <v>37</v>
      </c>
      <c r="AX387" s="9" t="s">
        <v>73</v>
      </c>
      <c r="AY387" s="175" t="s">
        <v>111</v>
      </c>
    </row>
    <row r="388" spans="2:51" s="9" customFormat="1" ht="13.5">
      <c r="B388" s="164"/>
      <c r="C388" s="165"/>
      <c r="D388" s="166" t="s">
        <v>112</v>
      </c>
      <c r="E388" s="167" t="s">
        <v>20</v>
      </c>
      <c r="F388" s="168" t="s">
        <v>114</v>
      </c>
      <c r="G388" s="165"/>
      <c r="H388" s="169" t="s">
        <v>20</v>
      </c>
      <c r="I388" s="170"/>
      <c r="J388" s="165"/>
      <c r="K388" s="165"/>
      <c r="L388" s="171"/>
      <c r="M388" s="172"/>
      <c r="N388" s="173"/>
      <c r="O388" s="173"/>
      <c r="P388" s="173"/>
      <c r="Q388" s="173"/>
      <c r="R388" s="173"/>
      <c r="S388" s="173"/>
      <c r="T388" s="174"/>
      <c r="AT388" s="175" t="s">
        <v>112</v>
      </c>
      <c r="AU388" s="175" t="s">
        <v>73</v>
      </c>
      <c r="AV388" s="9" t="s">
        <v>22</v>
      </c>
      <c r="AW388" s="9" t="s">
        <v>37</v>
      </c>
      <c r="AX388" s="9" t="s">
        <v>73</v>
      </c>
      <c r="AY388" s="175" t="s">
        <v>111</v>
      </c>
    </row>
    <row r="389" spans="2:51" s="10" customFormat="1" ht="13.5">
      <c r="B389" s="176"/>
      <c r="C389" s="177"/>
      <c r="D389" s="178" t="s">
        <v>112</v>
      </c>
      <c r="E389" s="179" t="s">
        <v>20</v>
      </c>
      <c r="F389" s="180" t="s">
        <v>110</v>
      </c>
      <c r="G389" s="177"/>
      <c r="H389" s="181">
        <v>4</v>
      </c>
      <c r="I389" s="182"/>
      <c r="J389" s="177"/>
      <c r="K389" s="177"/>
      <c r="L389" s="183"/>
      <c r="M389" s="184"/>
      <c r="N389" s="185"/>
      <c r="O389" s="185"/>
      <c r="P389" s="185"/>
      <c r="Q389" s="185"/>
      <c r="R389" s="185"/>
      <c r="S389" s="185"/>
      <c r="T389" s="186"/>
      <c r="AT389" s="187" t="s">
        <v>112</v>
      </c>
      <c r="AU389" s="187" t="s">
        <v>73</v>
      </c>
      <c r="AV389" s="10" t="s">
        <v>81</v>
      </c>
      <c r="AW389" s="10" t="s">
        <v>37</v>
      </c>
      <c r="AX389" s="10" t="s">
        <v>22</v>
      </c>
      <c r="AY389" s="187" t="s">
        <v>111</v>
      </c>
    </row>
    <row r="390" spans="2:65" s="1" customFormat="1" ht="22.5" customHeight="1">
      <c r="B390" s="32"/>
      <c r="C390" s="152" t="s">
        <v>342</v>
      </c>
      <c r="D390" s="152" t="s">
        <v>106</v>
      </c>
      <c r="E390" s="153" t="s">
        <v>343</v>
      </c>
      <c r="F390" s="154" t="s">
        <v>344</v>
      </c>
      <c r="G390" s="155" t="s">
        <v>109</v>
      </c>
      <c r="H390" s="156">
        <v>4</v>
      </c>
      <c r="I390" s="157"/>
      <c r="J390" s="158">
        <f>ROUND(I390*H390,2)</f>
        <v>0</v>
      </c>
      <c r="K390" s="154" t="s">
        <v>20</v>
      </c>
      <c r="L390" s="52"/>
      <c r="M390" s="159" t="s">
        <v>20</v>
      </c>
      <c r="N390" s="160" t="s">
        <v>44</v>
      </c>
      <c r="O390" s="33"/>
      <c r="P390" s="161">
        <f>O390*H390</f>
        <v>0</v>
      </c>
      <c r="Q390" s="161">
        <v>0</v>
      </c>
      <c r="R390" s="161">
        <f>Q390*H390</f>
        <v>0</v>
      </c>
      <c r="S390" s="161">
        <v>0</v>
      </c>
      <c r="T390" s="162">
        <f>S390*H390</f>
        <v>0</v>
      </c>
      <c r="AR390" s="15" t="s">
        <v>110</v>
      </c>
      <c r="AT390" s="15" t="s">
        <v>106</v>
      </c>
      <c r="AU390" s="15" t="s">
        <v>73</v>
      </c>
      <c r="AY390" s="15" t="s">
        <v>111</v>
      </c>
      <c r="BE390" s="163">
        <f>IF(N390="základní",J390,0)</f>
        <v>0</v>
      </c>
      <c r="BF390" s="163">
        <f>IF(N390="snížená",J390,0)</f>
        <v>0</v>
      </c>
      <c r="BG390" s="163">
        <f>IF(N390="zákl. přenesená",J390,0)</f>
        <v>0</v>
      </c>
      <c r="BH390" s="163">
        <f>IF(N390="sníž. přenesená",J390,0)</f>
        <v>0</v>
      </c>
      <c r="BI390" s="163">
        <f>IF(N390="nulová",J390,0)</f>
        <v>0</v>
      </c>
      <c r="BJ390" s="15" t="s">
        <v>22</v>
      </c>
      <c r="BK390" s="163">
        <f>ROUND(I390*H390,2)</f>
        <v>0</v>
      </c>
      <c r="BL390" s="15" t="s">
        <v>110</v>
      </c>
      <c r="BM390" s="15" t="s">
        <v>342</v>
      </c>
    </row>
    <row r="391" spans="2:51" s="9" customFormat="1" ht="13.5">
      <c r="B391" s="164"/>
      <c r="C391" s="165"/>
      <c r="D391" s="166" t="s">
        <v>112</v>
      </c>
      <c r="E391" s="167" t="s">
        <v>20</v>
      </c>
      <c r="F391" s="168" t="s">
        <v>113</v>
      </c>
      <c r="G391" s="165"/>
      <c r="H391" s="169" t="s">
        <v>20</v>
      </c>
      <c r="I391" s="170"/>
      <c r="J391" s="165"/>
      <c r="K391" s="165"/>
      <c r="L391" s="171"/>
      <c r="M391" s="172"/>
      <c r="N391" s="173"/>
      <c r="O391" s="173"/>
      <c r="P391" s="173"/>
      <c r="Q391" s="173"/>
      <c r="R391" s="173"/>
      <c r="S391" s="173"/>
      <c r="T391" s="174"/>
      <c r="AT391" s="175" t="s">
        <v>112</v>
      </c>
      <c r="AU391" s="175" t="s">
        <v>73</v>
      </c>
      <c r="AV391" s="9" t="s">
        <v>22</v>
      </c>
      <c r="AW391" s="9" t="s">
        <v>37</v>
      </c>
      <c r="AX391" s="9" t="s">
        <v>73</v>
      </c>
      <c r="AY391" s="175" t="s">
        <v>111</v>
      </c>
    </row>
    <row r="392" spans="2:51" s="9" customFormat="1" ht="13.5">
      <c r="B392" s="164"/>
      <c r="C392" s="165"/>
      <c r="D392" s="166" t="s">
        <v>112</v>
      </c>
      <c r="E392" s="167" t="s">
        <v>20</v>
      </c>
      <c r="F392" s="168" t="s">
        <v>114</v>
      </c>
      <c r="G392" s="165"/>
      <c r="H392" s="169" t="s">
        <v>20</v>
      </c>
      <c r="I392" s="170"/>
      <c r="J392" s="165"/>
      <c r="K392" s="165"/>
      <c r="L392" s="171"/>
      <c r="M392" s="172"/>
      <c r="N392" s="173"/>
      <c r="O392" s="173"/>
      <c r="P392" s="173"/>
      <c r="Q392" s="173"/>
      <c r="R392" s="173"/>
      <c r="S392" s="173"/>
      <c r="T392" s="174"/>
      <c r="AT392" s="175" t="s">
        <v>112</v>
      </c>
      <c r="AU392" s="175" t="s">
        <v>73</v>
      </c>
      <c r="AV392" s="9" t="s">
        <v>22</v>
      </c>
      <c r="AW392" s="9" t="s">
        <v>37</v>
      </c>
      <c r="AX392" s="9" t="s">
        <v>73</v>
      </c>
      <c r="AY392" s="175" t="s">
        <v>111</v>
      </c>
    </row>
    <row r="393" spans="2:51" s="10" customFormat="1" ht="13.5">
      <c r="B393" s="176"/>
      <c r="C393" s="177"/>
      <c r="D393" s="178" t="s">
        <v>112</v>
      </c>
      <c r="E393" s="179" t="s">
        <v>20</v>
      </c>
      <c r="F393" s="180" t="s">
        <v>110</v>
      </c>
      <c r="G393" s="177"/>
      <c r="H393" s="181">
        <v>4</v>
      </c>
      <c r="I393" s="182"/>
      <c r="J393" s="177"/>
      <c r="K393" s="177"/>
      <c r="L393" s="183"/>
      <c r="M393" s="184"/>
      <c r="N393" s="185"/>
      <c r="O393" s="185"/>
      <c r="P393" s="185"/>
      <c r="Q393" s="185"/>
      <c r="R393" s="185"/>
      <c r="S393" s="185"/>
      <c r="T393" s="186"/>
      <c r="AT393" s="187" t="s">
        <v>112</v>
      </c>
      <c r="AU393" s="187" t="s">
        <v>73</v>
      </c>
      <c r="AV393" s="10" t="s">
        <v>81</v>
      </c>
      <c r="AW393" s="10" t="s">
        <v>37</v>
      </c>
      <c r="AX393" s="10" t="s">
        <v>22</v>
      </c>
      <c r="AY393" s="187" t="s">
        <v>111</v>
      </c>
    </row>
    <row r="394" spans="2:65" s="1" customFormat="1" ht="22.5" customHeight="1">
      <c r="B394" s="32"/>
      <c r="C394" s="152" t="s">
        <v>233</v>
      </c>
      <c r="D394" s="152" t="s">
        <v>106</v>
      </c>
      <c r="E394" s="153" t="s">
        <v>345</v>
      </c>
      <c r="F394" s="154" t="s">
        <v>346</v>
      </c>
      <c r="G394" s="155" t="s">
        <v>109</v>
      </c>
      <c r="H394" s="156">
        <v>1</v>
      </c>
      <c r="I394" s="157"/>
      <c r="J394" s="158">
        <f>ROUND(I394*H394,2)</f>
        <v>0</v>
      </c>
      <c r="K394" s="154" t="s">
        <v>20</v>
      </c>
      <c r="L394" s="52"/>
      <c r="M394" s="159" t="s">
        <v>20</v>
      </c>
      <c r="N394" s="160" t="s">
        <v>44</v>
      </c>
      <c r="O394" s="33"/>
      <c r="P394" s="161">
        <f>O394*H394</f>
        <v>0</v>
      </c>
      <c r="Q394" s="161">
        <v>0</v>
      </c>
      <c r="R394" s="161">
        <f>Q394*H394</f>
        <v>0</v>
      </c>
      <c r="S394" s="161">
        <v>0</v>
      </c>
      <c r="T394" s="162">
        <f>S394*H394</f>
        <v>0</v>
      </c>
      <c r="AR394" s="15" t="s">
        <v>110</v>
      </c>
      <c r="AT394" s="15" t="s">
        <v>106</v>
      </c>
      <c r="AU394" s="15" t="s">
        <v>73</v>
      </c>
      <c r="AY394" s="15" t="s">
        <v>111</v>
      </c>
      <c r="BE394" s="163">
        <f>IF(N394="základní",J394,0)</f>
        <v>0</v>
      </c>
      <c r="BF394" s="163">
        <f>IF(N394="snížená",J394,0)</f>
        <v>0</v>
      </c>
      <c r="BG394" s="163">
        <f>IF(N394="zákl. přenesená",J394,0)</f>
        <v>0</v>
      </c>
      <c r="BH394" s="163">
        <f>IF(N394="sníž. přenesená",J394,0)</f>
        <v>0</v>
      </c>
      <c r="BI394" s="163">
        <f>IF(N394="nulová",J394,0)</f>
        <v>0</v>
      </c>
      <c r="BJ394" s="15" t="s">
        <v>22</v>
      </c>
      <c r="BK394" s="163">
        <f>ROUND(I394*H394,2)</f>
        <v>0</v>
      </c>
      <c r="BL394" s="15" t="s">
        <v>110</v>
      </c>
      <c r="BM394" s="15" t="s">
        <v>233</v>
      </c>
    </row>
    <row r="395" spans="2:51" s="9" customFormat="1" ht="13.5">
      <c r="B395" s="164"/>
      <c r="C395" s="165"/>
      <c r="D395" s="166" t="s">
        <v>112</v>
      </c>
      <c r="E395" s="167" t="s">
        <v>20</v>
      </c>
      <c r="F395" s="168" t="s">
        <v>113</v>
      </c>
      <c r="G395" s="165"/>
      <c r="H395" s="169" t="s">
        <v>20</v>
      </c>
      <c r="I395" s="170"/>
      <c r="J395" s="165"/>
      <c r="K395" s="165"/>
      <c r="L395" s="171"/>
      <c r="M395" s="172"/>
      <c r="N395" s="173"/>
      <c r="O395" s="173"/>
      <c r="P395" s="173"/>
      <c r="Q395" s="173"/>
      <c r="R395" s="173"/>
      <c r="S395" s="173"/>
      <c r="T395" s="174"/>
      <c r="AT395" s="175" t="s">
        <v>112</v>
      </c>
      <c r="AU395" s="175" t="s">
        <v>73</v>
      </c>
      <c r="AV395" s="9" t="s">
        <v>22</v>
      </c>
      <c r="AW395" s="9" t="s">
        <v>37</v>
      </c>
      <c r="AX395" s="9" t="s">
        <v>73</v>
      </c>
      <c r="AY395" s="175" t="s">
        <v>111</v>
      </c>
    </row>
    <row r="396" spans="2:51" s="9" customFormat="1" ht="13.5">
      <c r="B396" s="164"/>
      <c r="C396" s="165"/>
      <c r="D396" s="166" t="s">
        <v>112</v>
      </c>
      <c r="E396" s="167" t="s">
        <v>20</v>
      </c>
      <c r="F396" s="168" t="s">
        <v>114</v>
      </c>
      <c r="G396" s="165"/>
      <c r="H396" s="169" t="s">
        <v>20</v>
      </c>
      <c r="I396" s="170"/>
      <c r="J396" s="165"/>
      <c r="K396" s="165"/>
      <c r="L396" s="171"/>
      <c r="M396" s="172"/>
      <c r="N396" s="173"/>
      <c r="O396" s="173"/>
      <c r="P396" s="173"/>
      <c r="Q396" s="173"/>
      <c r="R396" s="173"/>
      <c r="S396" s="173"/>
      <c r="T396" s="174"/>
      <c r="AT396" s="175" t="s">
        <v>112</v>
      </c>
      <c r="AU396" s="175" t="s">
        <v>73</v>
      </c>
      <c r="AV396" s="9" t="s">
        <v>22</v>
      </c>
      <c r="AW396" s="9" t="s">
        <v>37</v>
      </c>
      <c r="AX396" s="9" t="s">
        <v>73</v>
      </c>
      <c r="AY396" s="175" t="s">
        <v>111</v>
      </c>
    </row>
    <row r="397" spans="2:51" s="10" customFormat="1" ht="13.5">
      <c r="B397" s="176"/>
      <c r="C397" s="177"/>
      <c r="D397" s="178" t="s">
        <v>112</v>
      </c>
      <c r="E397" s="179" t="s">
        <v>20</v>
      </c>
      <c r="F397" s="180" t="s">
        <v>22</v>
      </c>
      <c r="G397" s="177"/>
      <c r="H397" s="181">
        <v>1</v>
      </c>
      <c r="I397" s="182"/>
      <c r="J397" s="177"/>
      <c r="K397" s="177"/>
      <c r="L397" s="183"/>
      <c r="M397" s="184"/>
      <c r="N397" s="185"/>
      <c r="O397" s="185"/>
      <c r="P397" s="185"/>
      <c r="Q397" s="185"/>
      <c r="R397" s="185"/>
      <c r="S397" s="185"/>
      <c r="T397" s="186"/>
      <c r="AT397" s="187" t="s">
        <v>112</v>
      </c>
      <c r="AU397" s="187" t="s">
        <v>73</v>
      </c>
      <c r="AV397" s="10" t="s">
        <v>81</v>
      </c>
      <c r="AW397" s="10" t="s">
        <v>37</v>
      </c>
      <c r="AX397" s="10" t="s">
        <v>22</v>
      </c>
      <c r="AY397" s="187" t="s">
        <v>111</v>
      </c>
    </row>
    <row r="398" spans="2:65" s="1" customFormat="1" ht="22.5" customHeight="1">
      <c r="B398" s="32"/>
      <c r="C398" s="152" t="s">
        <v>347</v>
      </c>
      <c r="D398" s="152" t="s">
        <v>106</v>
      </c>
      <c r="E398" s="153" t="s">
        <v>348</v>
      </c>
      <c r="F398" s="154" t="s">
        <v>349</v>
      </c>
      <c r="G398" s="155" t="s">
        <v>109</v>
      </c>
      <c r="H398" s="156">
        <v>1</v>
      </c>
      <c r="I398" s="157"/>
      <c r="J398" s="158">
        <f>ROUND(I398*H398,2)</f>
        <v>0</v>
      </c>
      <c r="K398" s="154" t="s">
        <v>20</v>
      </c>
      <c r="L398" s="52"/>
      <c r="M398" s="159" t="s">
        <v>20</v>
      </c>
      <c r="N398" s="160" t="s">
        <v>44</v>
      </c>
      <c r="O398" s="33"/>
      <c r="P398" s="161">
        <f>O398*H398</f>
        <v>0</v>
      </c>
      <c r="Q398" s="161">
        <v>0</v>
      </c>
      <c r="R398" s="161">
        <f>Q398*H398</f>
        <v>0</v>
      </c>
      <c r="S398" s="161">
        <v>0</v>
      </c>
      <c r="T398" s="162">
        <f>S398*H398</f>
        <v>0</v>
      </c>
      <c r="AR398" s="15" t="s">
        <v>110</v>
      </c>
      <c r="AT398" s="15" t="s">
        <v>106</v>
      </c>
      <c r="AU398" s="15" t="s">
        <v>73</v>
      </c>
      <c r="AY398" s="15" t="s">
        <v>111</v>
      </c>
      <c r="BE398" s="163">
        <f>IF(N398="základní",J398,0)</f>
        <v>0</v>
      </c>
      <c r="BF398" s="163">
        <f>IF(N398="snížená",J398,0)</f>
        <v>0</v>
      </c>
      <c r="BG398" s="163">
        <f>IF(N398="zákl. přenesená",J398,0)</f>
        <v>0</v>
      </c>
      <c r="BH398" s="163">
        <f>IF(N398="sníž. přenesená",J398,0)</f>
        <v>0</v>
      </c>
      <c r="BI398" s="163">
        <f>IF(N398="nulová",J398,0)</f>
        <v>0</v>
      </c>
      <c r="BJ398" s="15" t="s">
        <v>22</v>
      </c>
      <c r="BK398" s="163">
        <f>ROUND(I398*H398,2)</f>
        <v>0</v>
      </c>
      <c r="BL398" s="15" t="s">
        <v>110</v>
      </c>
      <c r="BM398" s="15" t="s">
        <v>347</v>
      </c>
    </row>
    <row r="399" spans="2:51" s="9" customFormat="1" ht="13.5">
      <c r="B399" s="164"/>
      <c r="C399" s="165"/>
      <c r="D399" s="166" t="s">
        <v>112</v>
      </c>
      <c r="E399" s="167" t="s">
        <v>20</v>
      </c>
      <c r="F399" s="168" t="s">
        <v>113</v>
      </c>
      <c r="G399" s="165"/>
      <c r="H399" s="169" t="s">
        <v>20</v>
      </c>
      <c r="I399" s="170"/>
      <c r="J399" s="165"/>
      <c r="K399" s="165"/>
      <c r="L399" s="171"/>
      <c r="M399" s="172"/>
      <c r="N399" s="173"/>
      <c r="O399" s="173"/>
      <c r="P399" s="173"/>
      <c r="Q399" s="173"/>
      <c r="R399" s="173"/>
      <c r="S399" s="173"/>
      <c r="T399" s="174"/>
      <c r="AT399" s="175" t="s">
        <v>112</v>
      </c>
      <c r="AU399" s="175" t="s">
        <v>73</v>
      </c>
      <c r="AV399" s="9" t="s">
        <v>22</v>
      </c>
      <c r="AW399" s="9" t="s">
        <v>37</v>
      </c>
      <c r="AX399" s="9" t="s">
        <v>73</v>
      </c>
      <c r="AY399" s="175" t="s">
        <v>111</v>
      </c>
    </row>
    <row r="400" spans="2:51" s="9" customFormat="1" ht="13.5">
      <c r="B400" s="164"/>
      <c r="C400" s="165"/>
      <c r="D400" s="166" t="s">
        <v>112</v>
      </c>
      <c r="E400" s="167" t="s">
        <v>20</v>
      </c>
      <c r="F400" s="168" t="s">
        <v>114</v>
      </c>
      <c r="G400" s="165"/>
      <c r="H400" s="169" t="s">
        <v>20</v>
      </c>
      <c r="I400" s="170"/>
      <c r="J400" s="165"/>
      <c r="K400" s="165"/>
      <c r="L400" s="171"/>
      <c r="M400" s="172"/>
      <c r="N400" s="173"/>
      <c r="O400" s="173"/>
      <c r="P400" s="173"/>
      <c r="Q400" s="173"/>
      <c r="R400" s="173"/>
      <c r="S400" s="173"/>
      <c r="T400" s="174"/>
      <c r="AT400" s="175" t="s">
        <v>112</v>
      </c>
      <c r="AU400" s="175" t="s">
        <v>73</v>
      </c>
      <c r="AV400" s="9" t="s">
        <v>22</v>
      </c>
      <c r="AW400" s="9" t="s">
        <v>37</v>
      </c>
      <c r="AX400" s="9" t="s">
        <v>73</v>
      </c>
      <c r="AY400" s="175" t="s">
        <v>111</v>
      </c>
    </row>
    <row r="401" spans="2:51" s="10" customFormat="1" ht="13.5">
      <c r="B401" s="176"/>
      <c r="C401" s="177"/>
      <c r="D401" s="178" t="s">
        <v>112</v>
      </c>
      <c r="E401" s="179" t="s">
        <v>20</v>
      </c>
      <c r="F401" s="180" t="s">
        <v>22</v>
      </c>
      <c r="G401" s="177"/>
      <c r="H401" s="181">
        <v>1</v>
      </c>
      <c r="I401" s="182"/>
      <c r="J401" s="177"/>
      <c r="K401" s="177"/>
      <c r="L401" s="183"/>
      <c r="M401" s="184"/>
      <c r="N401" s="185"/>
      <c r="O401" s="185"/>
      <c r="P401" s="185"/>
      <c r="Q401" s="185"/>
      <c r="R401" s="185"/>
      <c r="S401" s="185"/>
      <c r="T401" s="186"/>
      <c r="AT401" s="187" t="s">
        <v>112</v>
      </c>
      <c r="AU401" s="187" t="s">
        <v>73</v>
      </c>
      <c r="AV401" s="10" t="s">
        <v>81</v>
      </c>
      <c r="AW401" s="10" t="s">
        <v>37</v>
      </c>
      <c r="AX401" s="10" t="s">
        <v>22</v>
      </c>
      <c r="AY401" s="187" t="s">
        <v>111</v>
      </c>
    </row>
    <row r="402" spans="2:65" s="1" customFormat="1" ht="22.5" customHeight="1">
      <c r="B402" s="32"/>
      <c r="C402" s="152" t="s">
        <v>350</v>
      </c>
      <c r="D402" s="152" t="s">
        <v>106</v>
      </c>
      <c r="E402" s="153" t="s">
        <v>351</v>
      </c>
      <c r="F402" s="154" t="s">
        <v>352</v>
      </c>
      <c r="G402" s="155" t="s">
        <v>109</v>
      </c>
      <c r="H402" s="156">
        <v>4</v>
      </c>
      <c r="I402" s="157"/>
      <c r="J402" s="158">
        <f>ROUND(I402*H402,2)</f>
        <v>0</v>
      </c>
      <c r="K402" s="154" t="s">
        <v>20</v>
      </c>
      <c r="L402" s="52"/>
      <c r="M402" s="159" t="s">
        <v>20</v>
      </c>
      <c r="N402" s="160" t="s">
        <v>44</v>
      </c>
      <c r="O402" s="33"/>
      <c r="P402" s="161">
        <f>O402*H402</f>
        <v>0</v>
      </c>
      <c r="Q402" s="161">
        <v>0</v>
      </c>
      <c r="R402" s="161">
        <f>Q402*H402</f>
        <v>0</v>
      </c>
      <c r="S402" s="161">
        <v>0</v>
      </c>
      <c r="T402" s="162">
        <f>S402*H402</f>
        <v>0</v>
      </c>
      <c r="AR402" s="15" t="s">
        <v>110</v>
      </c>
      <c r="AT402" s="15" t="s">
        <v>106</v>
      </c>
      <c r="AU402" s="15" t="s">
        <v>73</v>
      </c>
      <c r="AY402" s="15" t="s">
        <v>111</v>
      </c>
      <c r="BE402" s="163">
        <f>IF(N402="základní",J402,0)</f>
        <v>0</v>
      </c>
      <c r="BF402" s="163">
        <f>IF(N402="snížená",J402,0)</f>
        <v>0</v>
      </c>
      <c r="BG402" s="163">
        <f>IF(N402="zákl. přenesená",J402,0)</f>
        <v>0</v>
      </c>
      <c r="BH402" s="163">
        <f>IF(N402="sníž. přenesená",J402,0)</f>
        <v>0</v>
      </c>
      <c r="BI402" s="163">
        <f>IF(N402="nulová",J402,0)</f>
        <v>0</v>
      </c>
      <c r="BJ402" s="15" t="s">
        <v>22</v>
      </c>
      <c r="BK402" s="163">
        <f>ROUND(I402*H402,2)</f>
        <v>0</v>
      </c>
      <c r="BL402" s="15" t="s">
        <v>110</v>
      </c>
      <c r="BM402" s="15" t="s">
        <v>350</v>
      </c>
    </row>
    <row r="403" spans="2:51" s="9" customFormat="1" ht="13.5">
      <c r="B403" s="164"/>
      <c r="C403" s="165"/>
      <c r="D403" s="166" t="s">
        <v>112</v>
      </c>
      <c r="E403" s="167" t="s">
        <v>20</v>
      </c>
      <c r="F403" s="168" t="s">
        <v>113</v>
      </c>
      <c r="G403" s="165"/>
      <c r="H403" s="169" t="s">
        <v>20</v>
      </c>
      <c r="I403" s="170"/>
      <c r="J403" s="165"/>
      <c r="K403" s="165"/>
      <c r="L403" s="171"/>
      <c r="M403" s="172"/>
      <c r="N403" s="173"/>
      <c r="O403" s="173"/>
      <c r="P403" s="173"/>
      <c r="Q403" s="173"/>
      <c r="R403" s="173"/>
      <c r="S403" s="173"/>
      <c r="T403" s="174"/>
      <c r="AT403" s="175" t="s">
        <v>112</v>
      </c>
      <c r="AU403" s="175" t="s">
        <v>73</v>
      </c>
      <c r="AV403" s="9" t="s">
        <v>22</v>
      </c>
      <c r="AW403" s="9" t="s">
        <v>37</v>
      </c>
      <c r="AX403" s="9" t="s">
        <v>73</v>
      </c>
      <c r="AY403" s="175" t="s">
        <v>111</v>
      </c>
    </row>
    <row r="404" spans="2:51" s="9" customFormat="1" ht="13.5">
      <c r="B404" s="164"/>
      <c r="C404" s="165"/>
      <c r="D404" s="166" t="s">
        <v>112</v>
      </c>
      <c r="E404" s="167" t="s">
        <v>20</v>
      </c>
      <c r="F404" s="168" t="s">
        <v>114</v>
      </c>
      <c r="G404" s="165"/>
      <c r="H404" s="169" t="s">
        <v>20</v>
      </c>
      <c r="I404" s="170"/>
      <c r="J404" s="165"/>
      <c r="K404" s="165"/>
      <c r="L404" s="171"/>
      <c r="M404" s="172"/>
      <c r="N404" s="173"/>
      <c r="O404" s="173"/>
      <c r="P404" s="173"/>
      <c r="Q404" s="173"/>
      <c r="R404" s="173"/>
      <c r="S404" s="173"/>
      <c r="T404" s="174"/>
      <c r="AT404" s="175" t="s">
        <v>112</v>
      </c>
      <c r="AU404" s="175" t="s">
        <v>73</v>
      </c>
      <c r="AV404" s="9" t="s">
        <v>22</v>
      </c>
      <c r="AW404" s="9" t="s">
        <v>37</v>
      </c>
      <c r="AX404" s="9" t="s">
        <v>73</v>
      </c>
      <c r="AY404" s="175" t="s">
        <v>111</v>
      </c>
    </row>
    <row r="405" spans="2:51" s="10" customFormat="1" ht="13.5">
      <c r="B405" s="176"/>
      <c r="C405" s="177"/>
      <c r="D405" s="178" t="s">
        <v>112</v>
      </c>
      <c r="E405" s="179" t="s">
        <v>20</v>
      </c>
      <c r="F405" s="180" t="s">
        <v>110</v>
      </c>
      <c r="G405" s="177"/>
      <c r="H405" s="181">
        <v>4</v>
      </c>
      <c r="I405" s="182"/>
      <c r="J405" s="177"/>
      <c r="K405" s="177"/>
      <c r="L405" s="183"/>
      <c r="M405" s="184"/>
      <c r="N405" s="185"/>
      <c r="O405" s="185"/>
      <c r="P405" s="185"/>
      <c r="Q405" s="185"/>
      <c r="R405" s="185"/>
      <c r="S405" s="185"/>
      <c r="T405" s="186"/>
      <c r="AT405" s="187" t="s">
        <v>112</v>
      </c>
      <c r="AU405" s="187" t="s">
        <v>73</v>
      </c>
      <c r="AV405" s="10" t="s">
        <v>81</v>
      </c>
      <c r="AW405" s="10" t="s">
        <v>37</v>
      </c>
      <c r="AX405" s="10" t="s">
        <v>22</v>
      </c>
      <c r="AY405" s="187" t="s">
        <v>111</v>
      </c>
    </row>
    <row r="406" spans="2:65" s="1" customFormat="1" ht="22.5" customHeight="1">
      <c r="B406" s="32"/>
      <c r="C406" s="152" t="s">
        <v>353</v>
      </c>
      <c r="D406" s="152" t="s">
        <v>106</v>
      </c>
      <c r="E406" s="153" t="s">
        <v>354</v>
      </c>
      <c r="F406" s="154" t="s">
        <v>355</v>
      </c>
      <c r="G406" s="155" t="s">
        <v>109</v>
      </c>
      <c r="H406" s="156">
        <v>3</v>
      </c>
      <c r="I406" s="157"/>
      <c r="J406" s="158">
        <f>ROUND(I406*H406,2)</f>
        <v>0</v>
      </c>
      <c r="K406" s="154" t="s">
        <v>20</v>
      </c>
      <c r="L406" s="52"/>
      <c r="M406" s="159" t="s">
        <v>20</v>
      </c>
      <c r="N406" s="160" t="s">
        <v>44</v>
      </c>
      <c r="O406" s="33"/>
      <c r="P406" s="161">
        <f>O406*H406</f>
        <v>0</v>
      </c>
      <c r="Q406" s="161">
        <v>0</v>
      </c>
      <c r="R406" s="161">
        <f>Q406*H406</f>
        <v>0</v>
      </c>
      <c r="S406" s="161">
        <v>0</v>
      </c>
      <c r="T406" s="162">
        <f>S406*H406</f>
        <v>0</v>
      </c>
      <c r="AR406" s="15" t="s">
        <v>110</v>
      </c>
      <c r="AT406" s="15" t="s">
        <v>106</v>
      </c>
      <c r="AU406" s="15" t="s">
        <v>73</v>
      </c>
      <c r="AY406" s="15" t="s">
        <v>111</v>
      </c>
      <c r="BE406" s="163">
        <f>IF(N406="základní",J406,0)</f>
        <v>0</v>
      </c>
      <c r="BF406" s="163">
        <f>IF(N406="snížená",J406,0)</f>
        <v>0</v>
      </c>
      <c r="BG406" s="163">
        <f>IF(N406="zákl. přenesená",J406,0)</f>
        <v>0</v>
      </c>
      <c r="BH406" s="163">
        <f>IF(N406="sníž. přenesená",J406,0)</f>
        <v>0</v>
      </c>
      <c r="BI406" s="163">
        <f>IF(N406="nulová",J406,0)</f>
        <v>0</v>
      </c>
      <c r="BJ406" s="15" t="s">
        <v>22</v>
      </c>
      <c r="BK406" s="163">
        <f>ROUND(I406*H406,2)</f>
        <v>0</v>
      </c>
      <c r="BL406" s="15" t="s">
        <v>110</v>
      </c>
      <c r="BM406" s="15" t="s">
        <v>353</v>
      </c>
    </row>
    <row r="407" spans="2:51" s="9" customFormat="1" ht="13.5">
      <c r="B407" s="164"/>
      <c r="C407" s="165"/>
      <c r="D407" s="166" t="s">
        <v>112</v>
      </c>
      <c r="E407" s="167" t="s">
        <v>20</v>
      </c>
      <c r="F407" s="168" t="s">
        <v>113</v>
      </c>
      <c r="G407" s="165"/>
      <c r="H407" s="169" t="s">
        <v>20</v>
      </c>
      <c r="I407" s="170"/>
      <c r="J407" s="165"/>
      <c r="K407" s="165"/>
      <c r="L407" s="171"/>
      <c r="M407" s="172"/>
      <c r="N407" s="173"/>
      <c r="O407" s="173"/>
      <c r="P407" s="173"/>
      <c r="Q407" s="173"/>
      <c r="R407" s="173"/>
      <c r="S407" s="173"/>
      <c r="T407" s="174"/>
      <c r="AT407" s="175" t="s">
        <v>112</v>
      </c>
      <c r="AU407" s="175" t="s">
        <v>73</v>
      </c>
      <c r="AV407" s="9" t="s">
        <v>22</v>
      </c>
      <c r="AW407" s="9" t="s">
        <v>37</v>
      </c>
      <c r="AX407" s="9" t="s">
        <v>73</v>
      </c>
      <c r="AY407" s="175" t="s">
        <v>111</v>
      </c>
    </row>
    <row r="408" spans="2:51" s="9" customFormat="1" ht="13.5">
      <c r="B408" s="164"/>
      <c r="C408" s="165"/>
      <c r="D408" s="166" t="s">
        <v>112</v>
      </c>
      <c r="E408" s="167" t="s">
        <v>20</v>
      </c>
      <c r="F408" s="168" t="s">
        <v>114</v>
      </c>
      <c r="G408" s="165"/>
      <c r="H408" s="169" t="s">
        <v>20</v>
      </c>
      <c r="I408" s="170"/>
      <c r="J408" s="165"/>
      <c r="K408" s="165"/>
      <c r="L408" s="171"/>
      <c r="M408" s="172"/>
      <c r="N408" s="173"/>
      <c r="O408" s="173"/>
      <c r="P408" s="173"/>
      <c r="Q408" s="173"/>
      <c r="R408" s="173"/>
      <c r="S408" s="173"/>
      <c r="T408" s="174"/>
      <c r="AT408" s="175" t="s">
        <v>112</v>
      </c>
      <c r="AU408" s="175" t="s">
        <v>73</v>
      </c>
      <c r="AV408" s="9" t="s">
        <v>22</v>
      </c>
      <c r="AW408" s="9" t="s">
        <v>37</v>
      </c>
      <c r="AX408" s="9" t="s">
        <v>73</v>
      </c>
      <c r="AY408" s="175" t="s">
        <v>111</v>
      </c>
    </row>
    <row r="409" spans="2:51" s="10" customFormat="1" ht="13.5">
      <c r="B409" s="176"/>
      <c r="C409" s="177"/>
      <c r="D409" s="178" t="s">
        <v>112</v>
      </c>
      <c r="E409" s="179" t="s">
        <v>20</v>
      </c>
      <c r="F409" s="180" t="s">
        <v>115</v>
      </c>
      <c r="G409" s="177"/>
      <c r="H409" s="181">
        <v>3</v>
      </c>
      <c r="I409" s="182"/>
      <c r="J409" s="177"/>
      <c r="K409" s="177"/>
      <c r="L409" s="183"/>
      <c r="M409" s="184"/>
      <c r="N409" s="185"/>
      <c r="O409" s="185"/>
      <c r="P409" s="185"/>
      <c r="Q409" s="185"/>
      <c r="R409" s="185"/>
      <c r="S409" s="185"/>
      <c r="T409" s="186"/>
      <c r="AT409" s="187" t="s">
        <v>112</v>
      </c>
      <c r="AU409" s="187" t="s">
        <v>73</v>
      </c>
      <c r="AV409" s="10" t="s">
        <v>81</v>
      </c>
      <c r="AW409" s="10" t="s">
        <v>37</v>
      </c>
      <c r="AX409" s="10" t="s">
        <v>22</v>
      </c>
      <c r="AY409" s="187" t="s">
        <v>111</v>
      </c>
    </row>
    <row r="410" spans="2:65" s="1" customFormat="1" ht="22.5" customHeight="1">
      <c r="B410" s="32"/>
      <c r="C410" s="152" t="s">
        <v>356</v>
      </c>
      <c r="D410" s="152" t="s">
        <v>106</v>
      </c>
      <c r="E410" s="153" t="s">
        <v>357</v>
      </c>
      <c r="F410" s="154" t="s">
        <v>358</v>
      </c>
      <c r="G410" s="155" t="s">
        <v>109</v>
      </c>
      <c r="H410" s="156">
        <v>4</v>
      </c>
      <c r="I410" s="157"/>
      <c r="J410" s="158">
        <f>ROUND(I410*H410,2)</f>
        <v>0</v>
      </c>
      <c r="K410" s="154" t="s">
        <v>20</v>
      </c>
      <c r="L410" s="52"/>
      <c r="M410" s="159" t="s">
        <v>20</v>
      </c>
      <c r="N410" s="160" t="s">
        <v>44</v>
      </c>
      <c r="O410" s="33"/>
      <c r="P410" s="161">
        <f>O410*H410</f>
        <v>0</v>
      </c>
      <c r="Q410" s="161">
        <v>0</v>
      </c>
      <c r="R410" s="161">
        <f>Q410*H410</f>
        <v>0</v>
      </c>
      <c r="S410" s="161">
        <v>0</v>
      </c>
      <c r="T410" s="162">
        <f>S410*H410</f>
        <v>0</v>
      </c>
      <c r="AR410" s="15" t="s">
        <v>110</v>
      </c>
      <c r="AT410" s="15" t="s">
        <v>106</v>
      </c>
      <c r="AU410" s="15" t="s">
        <v>73</v>
      </c>
      <c r="AY410" s="15" t="s">
        <v>111</v>
      </c>
      <c r="BE410" s="163">
        <f>IF(N410="základní",J410,0)</f>
        <v>0</v>
      </c>
      <c r="BF410" s="163">
        <f>IF(N410="snížená",J410,0)</f>
        <v>0</v>
      </c>
      <c r="BG410" s="163">
        <f>IF(N410="zákl. přenesená",J410,0)</f>
        <v>0</v>
      </c>
      <c r="BH410" s="163">
        <f>IF(N410="sníž. přenesená",J410,0)</f>
        <v>0</v>
      </c>
      <c r="BI410" s="163">
        <f>IF(N410="nulová",J410,0)</f>
        <v>0</v>
      </c>
      <c r="BJ410" s="15" t="s">
        <v>22</v>
      </c>
      <c r="BK410" s="163">
        <f>ROUND(I410*H410,2)</f>
        <v>0</v>
      </c>
      <c r="BL410" s="15" t="s">
        <v>110</v>
      </c>
      <c r="BM410" s="15" t="s">
        <v>356</v>
      </c>
    </row>
    <row r="411" spans="2:51" s="9" customFormat="1" ht="13.5">
      <c r="B411" s="164"/>
      <c r="C411" s="165"/>
      <c r="D411" s="166" t="s">
        <v>112</v>
      </c>
      <c r="E411" s="167" t="s">
        <v>20</v>
      </c>
      <c r="F411" s="168" t="s">
        <v>113</v>
      </c>
      <c r="G411" s="165"/>
      <c r="H411" s="169" t="s">
        <v>20</v>
      </c>
      <c r="I411" s="170"/>
      <c r="J411" s="165"/>
      <c r="K411" s="165"/>
      <c r="L411" s="171"/>
      <c r="M411" s="172"/>
      <c r="N411" s="173"/>
      <c r="O411" s="173"/>
      <c r="P411" s="173"/>
      <c r="Q411" s="173"/>
      <c r="R411" s="173"/>
      <c r="S411" s="173"/>
      <c r="T411" s="174"/>
      <c r="AT411" s="175" t="s">
        <v>112</v>
      </c>
      <c r="AU411" s="175" t="s">
        <v>73</v>
      </c>
      <c r="AV411" s="9" t="s">
        <v>22</v>
      </c>
      <c r="AW411" s="9" t="s">
        <v>37</v>
      </c>
      <c r="AX411" s="9" t="s">
        <v>73</v>
      </c>
      <c r="AY411" s="175" t="s">
        <v>111</v>
      </c>
    </row>
    <row r="412" spans="2:51" s="9" customFormat="1" ht="13.5">
      <c r="B412" s="164"/>
      <c r="C412" s="165"/>
      <c r="D412" s="166" t="s">
        <v>112</v>
      </c>
      <c r="E412" s="167" t="s">
        <v>20</v>
      </c>
      <c r="F412" s="168" t="s">
        <v>114</v>
      </c>
      <c r="G412" s="165"/>
      <c r="H412" s="169" t="s">
        <v>20</v>
      </c>
      <c r="I412" s="170"/>
      <c r="J412" s="165"/>
      <c r="K412" s="165"/>
      <c r="L412" s="171"/>
      <c r="M412" s="172"/>
      <c r="N412" s="173"/>
      <c r="O412" s="173"/>
      <c r="P412" s="173"/>
      <c r="Q412" s="173"/>
      <c r="R412" s="173"/>
      <c r="S412" s="173"/>
      <c r="T412" s="174"/>
      <c r="AT412" s="175" t="s">
        <v>112</v>
      </c>
      <c r="AU412" s="175" t="s">
        <v>73</v>
      </c>
      <c r="AV412" s="9" t="s">
        <v>22</v>
      </c>
      <c r="AW412" s="9" t="s">
        <v>37</v>
      </c>
      <c r="AX412" s="9" t="s">
        <v>73</v>
      </c>
      <c r="AY412" s="175" t="s">
        <v>111</v>
      </c>
    </row>
    <row r="413" spans="2:51" s="10" customFormat="1" ht="13.5">
      <c r="B413" s="176"/>
      <c r="C413" s="177"/>
      <c r="D413" s="178" t="s">
        <v>112</v>
      </c>
      <c r="E413" s="179" t="s">
        <v>20</v>
      </c>
      <c r="F413" s="180" t="s">
        <v>110</v>
      </c>
      <c r="G413" s="177"/>
      <c r="H413" s="181">
        <v>4</v>
      </c>
      <c r="I413" s="182"/>
      <c r="J413" s="177"/>
      <c r="K413" s="177"/>
      <c r="L413" s="183"/>
      <c r="M413" s="184"/>
      <c r="N413" s="185"/>
      <c r="O413" s="185"/>
      <c r="P413" s="185"/>
      <c r="Q413" s="185"/>
      <c r="R413" s="185"/>
      <c r="S413" s="185"/>
      <c r="T413" s="186"/>
      <c r="AT413" s="187" t="s">
        <v>112</v>
      </c>
      <c r="AU413" s="187" t="s">
        <v>73</v>
      </c>
      <c r="AV413" s="10" t="s">
        <v>81</v>
      </c>
      <c r="AW413" s="10" t="s">
        <v>37</v>
      </c>
      <c r="AX413" s="10" t="s">
        <v>22</v>
      </c>
      <c r="AY413" s="187" t="s">
        <v>111</v>
      </c>
    </row>
    <row r="414" spans="2:65" s="1" customFormat="1" ht="22.5" customHeight="1">
      <c r="B414" s="32"/>
      <c r="C414" s="152" t="s">
        <v>359</v>
      </c>
      <c r="D414" s="152" t="s">
        <v>106</v>
      </c>
      <c r="E414" s="153" t="s">
        <v>360</v>
      </c>
      <c r="F414" s="154" t="s">
        <v>361</v>
      </c>
      <c r="G414" s="155" t="s">
        <v>109</v>
      </c>
      <c r="H414" s="156">
        <v>3</v>
      </c>
      <c r="I414" s="157"/>
      <c r="J414" s="158">
        <f>ROUND(I414*H414,2)</f>
        <v>0</v>
      </c>
      <c r="K414" s="154" t="s">
        <v>20</v>
      </c>
      <c r="L414" s="52"/>
      <c r="M414" s="159" t="s">
        <v>20</v>
      </c>
      <c r="N414" s="160" t="s">
        <v>44</v>
      </c>
      <c r="O414" s="33"/>
      <c r="P414" s="161">
        <f>O414*H414</f>
        <v>0</v>
      </c>
      <c r="Q414" s="161">
        <v>0</v>
      </c>
      <c r="R414" s="161">
        <f>Q414*H414</f>
        <v>0</v>
      </c>
      <c r="S414" s="161">
        <v>0</v>
      </c>
      <c r="T414" s="162">
        <f>S414*H414</f>
        <v>0</v>
      </c>
      <c r="AR414" s="15" t="s">
        <v>110</v>
      </c>
      <c r="AT414" s="15" t="s">
        <v>106</v>
      </c>
      <c r="AU414" s="15" t="s">
        <v>73</v>
      </c>
      <c r="AY414" s="15" t="s">
        <v>111</v>
      </c>
      <c r="BE414" s="163">
        <f>IF(N414="základní",J414,0)</f>
        <v>0</v>
      </c>
      <c r="BF414" s="163">
        <f>IF(N414="snížená",J414,0)</f>
        <v>0</v>
      </c>
      <c r="BG414" s="163">
        <f>IF(N414="zákl. přenesená",J414,0)</f>
        <v>0</v>
      </c>
      <c r="BH414" s="163">
        <f>IF(N414="sníž. přenesená",J414,0)</f>
        <v>0</v>
      </c>
      <c r="BI414" s="163">
        <f>IF(N414="nulová",J414,0)</f>
        <v>0</v>
      </c>
      <c r="BJ414" s="15" t="s">
        <v>22</v>
      </c>
      <c r="BK414" s="163">
        <f>ROUND(I414*H414,2)</f>
        <v>0</v>
      </c>
      <c r="BL414" s="15" t="s">
        <v>110</v>
      </c>
      <c r="BM414" s="15" t="s">
        <v>359</v>
      </c>
    </row>
    <row r="415" spans="2:51" s="9" customFormat="1" ht="13.5">
      <c r="B415" s="164"/>
      <c r="C415" s="165"/>
      <c r="D415" s="166" t="s">
        <v>112</v>
      </c>
      <c r="E415" s="167" t="s">
        <v>20</v>
      </c>
      <c r="F415" s="168" t="s">
        <v>113</v>
      </c>
      <c r="G415" s="165"/>
      <c r="H415" s="169" t="s">
        <v>20</v>
      </c>
      <c r="I415" s="170"/>
      <c r="J415" s="165"/>
      <c r="K415" s="165"/>
      <c r="L415" s="171"/>
      <c r="M415" s="172"/>
      <c r="N415" s="173"/>
      <c r="O415" s="173"/>
      <c r="P415" s="173"/>
      <c r="Q415" s="173"/>
      <c r="R415" s="173"/>
      <c r="S415" s="173"/>
      <c r="T415" s="174"/>
      <c r="AT415" s="175" t="s">
        <v>112</v>
      </c>
      <c r="AU415" s="175" t="s">
        <v>73</v>
      </c>
      <c r="AV415" s="9" t="s">
        <v>22</v>
      </c>
      <c r="AW415" s="9" t="s">
        <v>37</v>
      </c>
      <c r="AX415" s="9" t="s">
        <v>73</v>
      </c>
      <c r="AY415" s="175" t="s">
        <v>111</v>
      </c>
    </row>
    <row r="416" spans="2:51" s="9" customFormat="1" ht="13.5">
      <c r="B416" s="164"/>
      <c r="C416" s="165"/>
      <c r="D416" s="166" t="s">
        <v>112</v>
      </c>
      <c r="E416" s="167" t="s">
        <v>20</v>
      </c>
      <c r="F416" s="168" t="s">
        <v>114</v>
      </c>
      <c r="G416" s="165"/>
      <c r="H416" s="169" t="s">
        <v>20</v>
      </c>
      <c r="I416" s="170"/>
      <c r="J416" s="165"/>
      <c r="K416" s="165"/>
      <c r="L416" s="171"/>
      <c r="M416" s="172"/>
      <c r="N416" s="173"/>
      <c r="O416" s="173"/>
      <c r="P416" s="173"/>
      <c r="Q416" s="173"/>
      <c r="R416" s="173"/>
      <c r="S416" s="173"/>
      <c r="T416" s="174"/>
      <c r="AT416" s="175" t="s">
        <v>112</v>
      </c>
      <c r="AU416" s="175" t="s">
        <v>73</v>
      </c>
      <c r="AV416" s="9" t="s">
        <v>22</v>
      </c>
      <c r="AW416" s="9" t="s">
        <v>37</v>
      </c>
      <c r="AX416" s="9" t="s">
        <v>73</v>
      </c>
      <c r="AY416" s="175" t="s">
        <v>111</v>
      </c>
    </row>
    <row r="417" spans="2:51" s="10" customFormat="1" ht="13.5">
      <c r="B417" s="176"/>
      <c r="C417" s="177"/>
      <c r="D417" s="178" t="s">
        <v>112</v>
      </c>
      <c r="E417" s="179" t="s">
        <v>20</v>
      </c>
      <c r="F417" s="180" t="s">
        <v>115</v>
      </c>
      <c r="G417" s="177"/>
      <c r="H417" s="181">
        <v>3</v>
      </c>
      <c r="I417" s="182"/>
      <c r="J417" s="177"/>
      <c r="K417" s="177"/>
      <c r="L417" s="183"/>
      <c r="M417" s="184"/>
      <c r="N417" s="185"/>
      <c r="O417" s="185"/>
      <c r="P417" s="185"/>
      <c r="Q417" s="185"/>
      <c r="R417" s="185"/>
      <c r="S417" s="185"/>
      <c r="T417" s="186"/>
      <c r="AT417" s="187" t="s">
        <v>112</v>
      </c>
      <c r="AU417" s="187" t="s">
        <v>73</v>
      </c>
      <c r="AV417" s="10" t="s">
        <v>81</v>
      </c>
      <c r="AW417" s="10" t="s">
        <v>37</v>
      </c>
      <c r="AX417" s="10" t="s">
        <v>22</v>
      </c>
      <c r="AY417" s="187" t="s">
        <v>111</v>
      </c>
    </row>
    <row r="418" spans="2:65" s="1" customFormat="1" ht="22.5" customHeight="1">
      <c r="B418" s="32"/>
      <c r="C418" s="152" t="s">
        <v>362</v>
      </c>
      <c r="D418" s="152" t="s">
        <v>106</v>
      </c>
      <c r="E418" s="153" t="s">
        <v>363</v>
      </c>
      <c r="F418" s="154" t="s">
        <v>364</v>
      </c>
      <c r="G418" s="155" t="s">
        <v>109</v>
      </c>
      <c r="H418" s="156">
        <v>1</v>
      </c>
      <c r="I418" s="157"/>
      <c r="J418" s="158">
        <f>ROUND(I418*H418,2)</f>
        <v>0</v>
      </c>
      <c r="K418" s="154" t="s">
        <v>20</v>
      </c>
      <c r="L418" s="52"/>
      <c r="M418" s="159" t="s">
        <v>20</v>
      </c>
      <c r="N418" s="160" t="s">
        <v>44</v>
      </c>
      <c r="O418" s="33"/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AR418" s="15" t="s">
        <v>110</v>
      </c>
      <c r="AT418" s="15" t="s">
        <v>106</v>
      </c>
      <c r="AU418" s="15" t="s">
        <v>73</v>
      </c>
      <c r="AY418" s="15" t="s">
        <v>111</v>
      </c>
      <c r="BE418" s="163">
        <f>IF(N418="základní",J418,0)</f>
        <v>0</v>
      </c>
      <c r="BF418" s="163">
        <f>IF(N418="snížená",J418,0)</f>
        <v>0</v>
      </c>
      <c r="BG418" s="163">
        <f>IF(N418="zákl. přenesená",J418,0)</f>
        <v>0</v>
      </c>
      <c r="BH418" s="163">
        <f>IF(N418="sníž. přenesená",J418,0)</f>
        <v>0</v>
      </c>
      <c r="BI418" s="163">
        <f>IF(N418="nulová",J418,0)</f>
        <v>0</v>
      </c>
      <c r="BJ418" s="15" t="s">
        <v>22</v>
      </c>
      <c r="BK418" s="163">
        <f>ROUND(I418*H418,2)</f>
        <v>0</v>
      </c>
      <c r="BL418" s="15" t="s">
        <v>110</v>
      </c>
      <c r="BM418" s="15" t="s">
        <v>362</v>
      </c>
    </row>
    <row r="419" spans="2:51" s="9" customFormat="1" ht="13.5">
      <c r="B419" s="164"/>
      <c r="C419" s="165"/>
      <c r="D419" s="166" t="s">
        <v>112</v>
      </c>
      <c r="E419" s="167" t="s">
        <v>20</v>
      </c>
      <c r="F419" s="168" t="s">
        <v>113</v>
      </c>
      <c r="G419" s="165"/>
      <c r="H419" s="169" t="s">
        <v>20</v>
      </c>
      <c r="I419" s="170"/>
      <c r="J419" s="165"/>
      <c r="K419" s="165"/>
      <c r="L419" s="171"/>
      <c r="M419" s="172"/>
      <c r="N419" s="173"/>
      <c r="O419" s="173"/>
      <c r="P419" s="173"/>
      <c r="Q419" s="173"/>
      <c r="R419" s="173"/>
      <c r="S419" s="173"/>
      <c r="T419" s="174"/>
      <c r="AT419" s="175" t="s">
        <v>112</v>
      </c>
      <c r="AU419" s="175" t="s">
        <v>73</v>
      </c>
      <c r="AV419" s="9" t="s">
        <v>22</v>
      </c>
      <c r="AW419" s="9" t="s">
        <v>37</v>
      </c>
      <c r="AX419" s="9" t="s">
        <v>73</v>
      </c>
      <c r="AY419" s="175" t="s">
        <v>111</v>
      </c>
    </row>
    <row r="420" spans="2:51" s="9" customFormat="1" ht="13.5">
      <c r="B420" s="164"/>
      <c r="C420" s="165"/>
      <c r="D420" s="166" t="s">
        <v>112</v>
      </c>
      <c r="E420" s="167" t="s">
        <v>20</v>
      </c>
      <c r="F420" s="168" t="s">
        <v>114</v>
      </c>
      <c r="G420" s="165"/>
      <c r="H420" s="169" t="s">
        <v>20</v>
      </c>
      <c r="I420" s="170"/>
      <c r="J420" s="165"/>
      <c r="K420" s="165"/>
      <c r="L420" s="171"/>
      <c r="M420" s="172"/>
      <c r="N420" s="173"/>
      <c r="O420" s="173"/>
      <c r="P420" s="173"/>
      <c r="Q420" s="173"/>
      <c r="R420" s="173"/>
      <c r="S420" s="173"/>
      <c r="T420" s="174"/>
      <c r="AT420" s="175" t="s">
        <v>112</v>
      </c>
      <c r="AU420" s="175" t="s">
        <v>73</v>
      </c>
      <c r="AV420" s="9" t="s">
        <v>22</v>
      </c>
      <c r="AW420" s="9" t="s">
        <v>37</v>
      </c>
      <c r="AX420" s="9" t="s">
        <v>73</v>
      </c>
      <c r="AY420" s="175" t="s">
        <v>111</v>
      </c>
    </row>
    <row r="421" spans="2:51" s="10" customFormat="1" ht="13.5">
      <c r="B421" s="176"/>
      <c r="C421" s="177"/>
      <c r="D421" s="178" t="s">
        <v>112</v>
      </c>
      <c r="E421" s="179" t="s">
        <v>20</v>
      </c>
      <c r="F421" s="180" t="s">
        <v>22</v>
      </c>
      <c r="G421" s="177"/>
      <c r="H421" s="181">
        <v>1</v>
      </c>
      <c r="I421" s="182"/>
      <c r="J421" s="177"/>
      <c r="K421" s="177"/>
      <c r="L421" s="183"/>
      <c r="M421" s="184"/>
      <c r="N421" s="185"/>
      <c r="O421" s="185"/>
      <c r="P421" s="185"/>
      <c r="Q421" s="185"/>
      <c r="R421" s="185"/>
      <c r="S421" s="185"/>
      <c r="T421" s="186"/>
      <c r="AT421" s="187" t="s">
        <v>112</v>
      </c>
      <c r="AU421" s="187" t="s">
        <v>73</v>
      </c>
      <c r="AV421" s="10" t="s">
        <v>81</v>
      </c>
      <c r="AW421" s="10" t="s">
        <v>37</v>
      </c>
      <c r="AX421" s="10" t="s">
        <v>22</v>
      </c>
      <c r="AY421" s="187" t="s">
        <v>111</v>
      </c>
    </row>
    <row r="422" spans="2:65" s="1" customFormat="1" ht="22.5" customHeight="1">
      <c r="B422" s="32"/>
      <c r="C422" s="152" t="s">
        <v>365</v>
      </c>
      <c r="D422" s="152" t="s">
        <v>106</v>
      </c>
      <c r="E422" s="153" t="s">
        <v>366</v>
      </c>
      <c r="F422" s="154" t="s">
        <v>367</v>
      </c>
      <c r="G422" s="155" t="s">
        <v>109</v>
      </c>
      <c r="H422" s="156">
        <v>15</v>
      </c>
      <c r="I422" s="157"/>
      <c r="J422" s="158">
        <f>ROUND(I422*H422,2)</f>
        <v>0</v>
      </c>
      <c r="K422" s="154" t="s">
        <v>20</v>
      </c>
      <c r="L422" s="52"/>
      <c r="M422" s="159" t="s">
        <v>20</v>
      </c>
      <c r="N422" s="160" t="s">
        <v>44</v>
      </c>
      <c r="O422" s="33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AR422" s="15" t="s">
        <v>110</v>
      </c>
      <c r="AT422" s="15" t="s">
        <v>106</v>
      </c>
      <c r="AU422" s="15" t="s">
        <v>73</v>
      </c>
      <c r="AY422" s="15" t="s">
        <v>111</v>
      </c>
      <c r="BE422" s="163">
        <f>IF(N422="základní",J422,0)</f>
        <v>0</v>
      </c>
      <c r="BF422" s="163">
        <f>IF(N422="snížená",J422,0)</f>
        <v>0</v>
      </c>
      <c r="BG422" s="163">
        <f>IF(N422="zákl. přenesená",J422,0)</f>
        <v>0</v>
      </c>
      <c r="BH422" s="163">
        <f>IF(N422="sníž. přenesená",J422,0)</f>
        <v>0</v>
      </c>
      <c r="BI422" s="163">
        <f>IF(N422="nulová",J422,0)</f>
        <v>0</v>
      </c>
      <c r="BJ422" s="15" t="s">
        <v>22</v>
      </c>
      <c r="BK422" s="163">
        <f>ROUND(I422*H422,2)</f>
        <v>0</v>
      </c>
      <c r="BL422" s="15" t="s">
        <v>110</v>
      </c>
      <c r="BM422" s="15" t="s">
        <v>365</v>
      </c>
    </row>
    <row r="423" spans="2:51" s="9" customFormat="1" ht="13.5">
      <c r="B423" s="164"/>
      <c r="C423" s="165"/>
      <c r="D423" s="166" t="s">
        <v>112</v>
      </c>
      <c r="E423" s="167" t="s">
        <v>20</v>
      </c>
      <c r="F423" s="168" t="s">
        <v>113</v>
      </c>
      <c r="G423" s="165"/>
      <c r="H423" s="169" t="s">
        <v>20</v>
      </c>
      <c r="I423" s="170"/>
      <c r="J423" s="165"/>
      <c r="K423" s="165"/>
      <c r="L423" s="171"/>
      <c r="M423" s="172"/>
      <c r="N423" s="173"/>
      <c r="O423" s="173"/>
      <c r="P423" s="173"/>
      <c r="Q423" s="173"/>
      <c r="R423" s="173"/>
      <c r="S423" s="173"/>
      <c r="T423" s="174"/>
      <c r="AT423" s="175" t="s">
        <v>112</v>
      </c>
      <c r="AU423" s="175" t="s">
        <v>73</v>
      </c>
      <c r="AV423" s="9" t="s">
        <v>22</v>
      </c>
      <c r="AW423" s="9" t="s">
        <v>37</v>
      </c>
      <c r="AX423" s="9" t="s">
        <v>73</v>
      </c>
      <c r="AY423" s="175" t="s">
        <v>111</v>
      </c>
    </row>
    <row r="424" spans="2:51" s="9" customFormat="1" ht="13.5">
      <c r="B424" s="164"/>
      <c r="C424" s="165"/>
      <c r="D424" s="166" t="s">
        <v>112</v>
      </c>
      <c r="E424" s="167" t="s">
        <v>20</v>
      </c>
      <c r="F424" s="168" t="s">
        <v>114</v>
      </c>
      <c r="G424" s="165"/>
      <c r="H424" s="169" t="s">
        <v>20</v>
      </c>
      <c r="I424" s="170"/>
      <c r="J424" s="165"/>
      <c r="K424" s="165"/>
      <c r="L424" s="171"/>
      <c r="M424" s="172"/>
      <c r="N424" s="173"/>
      <c r="O424" s="173"/>
      <c r="P424" s="173"/>
      <c r="Q424" s="173"/>
      <c r="R424" s="173"/>
      <c r="S424" s="173"/>
      <c r="T424" s="174"/>
      <c r="AT424" s="175" t="s">
        <v>112</v>
      </c>
      <c r="AU424" s="175" t="s">
        <v>73</v>
      </c>
      <c r="AV424" s="9" t="s">
        <v>22</v>
      </c>
      <c r="AW424" s="9" t="s">
        <v>37</v>
      </c>
      <c r="AX424" s="9" t="s">
        <v>73</v>
      </c>
      <c r="AY424" s="175" t="s">
        <v>111</v>
      </c>
    </row>
    <row r="425" spans="2:51" s="10" customFormat="1" ht="13.5">
      <c r="B425" s="176"/>
      <c r="C425" s="177"/>
      <c r="D425" s="178" t="s">
        <v>112</v>
      </c>
      <c r="E425" s="179" t="s">
        <v>20</v>
      </c>
      <c r="F425" s="180" t="s">
        <v>8</v>
      </c>
      <c r="G425" s="177"/>
      <c r="H425" s="181">
        <v>15</v>
      </c>
      <c r="I425" s="182"/>
      <c r="J425" s="177"/>
      <c r="K425" s="177"/>
      <c r="L425" s="183"/>
      <c r="M425" s="184"/>
      <c r="N425" s="185"/>
      <c r="O425" s="185"/>
      <c r="P425" s="185"/>
      <c r="Q425" s="185"/>
      <c r="R425" s="185"/>
      <c r="S425" s="185"/>
      <c r="T425" s="186"/>
      <c r="AT425" s="187" t="s">
        <v>112</v>
      </c>
      <c r="AU425" s="187" t="s">
        <v>73</v>
      </c>
      <c r="AV425" s="10" t="s">
        <v>81</v>
      </c>
      <c r="AW425" s="10" t="s">
        <v>37</v>
      </c>
      <c r="AX425" s="10" t="s">
        <v>22</v>
      </c>
      <c r="AY425" s="187" t="s">
        <v>111</v>
      </c>
    </row>
    <row r="426" spans="2:65" s="1" customFormat="1" ht="22.5" customHeight="1">
      <c r="B426" s="32"/>
      <c r="C426" s="152" t="s">
        <v>368</v>
      </c>
      <c r="D426" s="152" t="s">
        <v>106</v>
      </c>
      <c r="E426" s="153" t="s">
        <v>369</v>
      </c>
      <c r="F426" s="154" t="s">
        <v>370</v>
      </c>
      <c r="G426" s="155" t="s">
        <v>109</v>
      </c>
      <c r="H426" s="156">
        <v>4</v>
      </c>
      <c r="I426" s="157"/>
      <c r="J426" s="158">
        <f>ROUND(I426*H426,2)</f>
        <v>0</v>
      </c>
      <c r="K426" s="154" t="s">
        <v>20</v>
      </c>
      <c r="L426" s="52"/>
      <c r="M426" s="159" t="s">
        <v>20</v>
      </c>
      <c r="N426" s="160" t="s">
        <v>44</v>
      </c>
      <c r="O426" s="33"/>
      <c r="P426" s="161">
        <f>O426*H426</f>
        <v>0</v>
      </c>
      <c r="Q426" s="161">
        <v>0</v>
      </c>
      <c r="R426" s="161">
        <f>Q426*H426</f>
        <v>0</v>
      </c>
      <c r="S426" s="161">
        <v>0</v>
      </c>
      <c r="T426" s="162">
        <f>S426*H426</f>
        <v>0</v>
      </c>
      <c r="AR426" s="15" t="s">
        <v>110</v>
      </c>
      <c r="AT426" s="15" t="s">
        <v>106</v>
      </c>
      <c r="AU426" s="15" t="s">
        <v>73</v>
      </c>
      <c r="AY426" s="15" t="s">
        <v>111</v>
      </c>
      <c r="BE426" s="163">
        <f>IF(N426="základní",J426,0)</f>
        <v>0</v>
      </c>
      <c r="BF426" s="163">
        <f>IF(N426="snížená",J426,0)</f>
        <v>0</v>
      </c>
      <c r="BG426" s="163">
        <f>IF(N426="zákl. přenesená",J426,0)</f>
        <v>0</v>
      </c>
      <c r="BH426" s="163">
        <f>IF(N426="sníž. přenesená",J426,0)</f>
        <v>0</v>
      </c>
      <c r="BI426" s="163">
        <f>IF(N426="nulová",J426,0)</f>
        <v>0</v>
      </c>
      <c r="BJ426" s="15" t="s">
        <v>22</v>
      </c>
      <c r="BK426" s="163">
        <f>ROUND(I426*H426,2)</f>
        <v>0</v>
      </c>
      <c r="BL426" s="15" t="s">
        <v>110</v>
      </c>
      <c r="BM426" s="15" t="s">
        <v>368</v>
      </c>
    </row>
    <row r="427" spans="2:51" s="9" customFormat="1" ht="13.5">
      <c r="B427" s="164"/>
      <c r="C427" s="165"/>
      <c r="D427" s="166" t="s">
        <v>112</v>
      </c>
      <c r="E427" s="167" t="s">
        <v>20</v>
      </c>
      <c r="F427" s="168" t="s">
        <v>113</v>
      </c>
      <c r="G427" s="165"/>
      <c r="H427" s="169" t="s">
        <v>20</v>
      </c>
      <c r="I427" s="170"/>
      <c r="J427" s="165"/>
      <c r="K427" s="165"/>
      <c r="L427" s="171"/>
      <c r="M427" s="172"/>
      <c r="N427" s="173"/>
      <c r="O427" s="173"/>
      <c r="P427" s="173"/>
      <c r="Q427" s="173"/>
      <c r="R427" s="173"/>
      <c r="S427" s="173"/>
      <c r="T427" s="174"/>
      <c r="AT427" s="175" t="s">
        <v>112</v>
      </c>
      <c r="AU427" s="175" t="s">
        <v>73</v>
      </c>
      <c r="AV427" s="9" t="s">
        <v>22</v>
      </c>
      <c r="AW427" s="9" t="s">
        <v>37</v>
      </c>
      <c r="AX427" s="9" t="s">
        <v>73</v>
      </c>
      <c r="AY427" s="175" t="s">
        <v>111</v>
      </c>
    </row>
    <row r="428" spans="2:51" s="9" customFormat="1" ht="13.5">
      <c r="B428" s="164"/>
      <c r="C428" s="165"/>
      <c r="D428" s="166" t="s">
        <v>112</v>
      </c>
      <c r="E428" s="167" t="s">
        <v>20</v>
      </c>
      <c r="F428" s="168" t="s">
        <v>114</v>
      </c>
      <c r="G428" s="165"/>
      <c r="H428" s="169" t="s">
        <v>20</v>
      </c>
      <c r="I428" s="170"/>
      <c r="J428" s="165"/>
      <c r="K428" s="165"/>
      <c r="L428" s="171"/>
      <c r="M428" s="172"/>
      <c r="N428" s="173"/>
      <c r="O428" s="173"/>
      <c r="P428" s="173"/>
      <c r="Q428" s="173"/>
      <c r="R428" s="173"/>
      <c r="S428" s="173"/>
      <c r="T428" s="174"/>
      <c r="AT428" s="175" t="s">
        <v>112</v>
      </c>
      <c r="AU428" s="175" t="s">
        <v>73</v>
      </c>
      <c r="AV428" s="9" t="s">
        <v>22</v>
      </c>
      <c r="AW428" s="9" t="s">
        <v>37</v>
      </c>
      <c r="AX428" s="9" t="s">
        <v>73</v>
      </c>
      <c r="AY428" s="175" t="s">
        <v>111</v>
      </c>
    </row>
    <row r="429" spans="2:51" s="10" customFormat="1" ht="13.5">
      <c r="B429" s="176"/>
      <c r="C429" s="177"/>
      <c r="D429" s="178" t="s">
        <v>112</v>
      </c>
      <c r="E429" s="179" t="s">
        <v>20</v>
      </c>
      <c r="F429" s="180" t="s">
        <v>110</v>
      </c>
      <c r="G429" s="177"/>
      <c r="H429" s="181">
        <v>4</v>
      </c>
      <c r="I429" s="182"/>
      <c r="J429" s="177"/>
      <c r="K429" s="177"/>
      <c r="L429" s="183"/>
      <c r="M429" s="184"/>
      <c r="N429" s="185"/>
      <c r="O429" s="185"/>
      <c r="P429" s="185"/>
      <c r="Q429" s="185"/>
      <c r="R429" s="185"/>
      <c r="S429" s="185"/>
      <c r="T429" s="186"/>
      <c r="AT429" s="187" t="s">
        <v>112</v>
      </c>
      <c r="AU429" s="187" t="s">
        <v>73</v>
      </c>
      <c r="AV429" s="10" t="s">
        <v>81</v>
      </c>
      <c r="AW429" s="10" t="s">
        <v>37</v>
      </c>
      <c r="AX429" s="10" t="s">
        <v>22</v>
      </c>
      <c r="AY429" s="187" t="s">
        <v>111</v>
      </c>
    </row>
    <row r="430" spans="2:65" s="1" customFormat="1" ht="22.5" customHeight="1">
      <c r="B430" s="32"/>
      <c r="C430" s="152" t="s">
        <v>371</v>
      </c>
      <c r="D430" s="152" t="s">
        <v>106</v>
      </c>
      <c r="E430" s="153" t="s">
        <v>372</v>
      </c>
      <c r="F430" s="154" t="s">
        <v>373</v>
      </c>
      <c r="G430" s="155" t="s">
        <v>109</v>
      </c>
      <c r="H430" s="156">
        <v>3</v>
      </c>
      <c r="I430" s="157"/>
      <c r="J430" s="158">
        <f>ROUND(I430*H430,2)</f>
        <v>0</v>
      </c>
      <c r="K430" s="154" t="s">
        <v>20</v>
      </c>
      <c r="L430" s="52"/>
      <c r="M430" s="159" t="s">
        <v>20</v>
      </c>
      <c r="N430" s="160" t="s">
        <v>44</v>
      </c>
      <c r="O430" s="33"/>
      <c r="P430" s="161">
        <f>O430*H430</f>
        <v>0</v>
      </c>
      <c r="Q430" s="161">
        <v>0</v>
      </c>
      <c r="R430" s="161">
        <f>Q430*H430</f>
        <v>0</v>
      </c>
      <c r="S430" s="161">
        <v>0</v>
      </c>
      <c r="T430" s="162">
        <f>S430*H430</f>
        <v>0</v>
      </c>
      <c r="AR430" s="15" t="s">
        <v>110</v>
      </c>
      <c r="AT430" s="15" t="s">
        <v>106</v>
      </c>
      <c r="AU430" s="15" t="s">
        <v>73</v>
      </c>
      <c r="AY430" s="15" t="s">
        <v>111</v>
      </c>
      <c r="BE430" s="163">
        <f>IF(N430="základní",J430,0)</f>
        <v>0</v>
      </c>
      <c r="BF430" s="163">
        <f>IF(N430="snížená",J430,0)</f>
        <v>0</v>
      </c>
      <c r="BG430" s="163">
        <f>IF(N430="zákl. přenesená",J430,0)</f>
        <v>0</v>
      </c>
      <c r="BH430" s="163">
        <f>IF(N430="sníž. přenesená",J430,0)</f>
        <v>0</v>
      </c>
      <c r="BI430" s="163">
        <f>IF(N430="nulová",J430,0)</f>
        <v>0</v>
      </c>
      <c r="BJ430" s="15" t="s">
        <v>22</v>
      </c>
      <c r="BK430" s="163">
        <f>ROUND(I430*H430,2)</f>
        <v>0</v>
      </c>
      <c r="BL430" s="15" t="s">
        <v>110</v>
      </c>
      <c r="BM430" s="15" t="s">
        <v>371</v>
      </c>
    </row>
    <row r="431" spans="2:51" s="9" customFormat="1" ht="13.5">
      <c r="B431" s="164"/>
      <c r="C431" s="165"/>
      <c r="D431" s="166" t="s">
        <v>112</v>
      </c>
      <c r="E431" s="167" t="s">
        <v>20</v>
      </c>
      <c r="F431" s="168" t="s">
        <v>113</v>
      </c>
      <c r="G431" s="165"/>
      <c r="H431" s="169" t="s">
        <v>20</v>
      </c>
      <c r="I431" s="170"/>
      <c r="J431" s="165"/>
      <c r="K431" s="165"/>
      <c r="L431" s="171"/>
      <c r="M431" s="172"/>
      <c r="N431" s="173"/>
      <c r="O431" s="173"/>
      <c r="P431" s="173"/>
      <c r="Q431" s="173"/>
      <c r="R431" s="173"/>
      <c r="S431" s="173"/>
      <c r="T431" s="174"/>
      <c r="AT431" s="175" t="s">
        <v>112</v>
      </c>
      <c r="AU431" s="175" t="s">
        <v>73</v>
      </c>
      <c r="AV431" s="9" t="s">
        <v>22</v>
      </c>
      <c r="AW431" s="9" t="s">
        <v>37</v>
      </c>
      <c r="AX431" s="9" t="s">
        <v>73</v>
      </c>
      <c r="AY431" s="175" t="s">
        <v>111</v>
      </c>
    </row>
    <row r="432" spans="2:51" s="9" customFormat="1" ht="13.5">
      <c r="B432" s="164"/>
      <c r="C432" s="165"/>
      <c r="D432" s="166" t="s">
        <v>112</v>
      </c>
      <c r="E432" s="167" t="s">
        <v>20</v>
      </c>
      <c r="F432" s="168" t="s">
        <v>114</v>
      </c>
      <c r="G432" s="165"/>
      <c r="H432" s="169" t="s">
        <v>20</v>
      </c>
      <c r="I432" s="170"/>
      <c r="J432" s="165"/>
      <c r="K432" s="165"/>
      <c r="L432" s="171"/>
      <c r="M432" s="172"/>
      <c r="N432" s="173"/>
      <c r="O432" s="173"/>
      <c r="P432" s="173"/>
      <c r="Q432" s="173"/>
      <c r="R432" s="173"/>
      <c r="S432" s="173"/>
      <c r="T432" s="174"/>
      <c r="AT432" s="175" t="s">
        <v>112</v>
      </c>
      <c r="AU432" s="175" t="s">
        <v>73</v>
      </c>
      <c r="AV432" s="9" t="s">
        <v>22</v>
      </c>
      <c r="AW432" s="9" t="s">
        <v>37</v>
      </c>
      <c r="AX432" s="9" t="s">
        <v>73</v>
      </c>
      <c r="AY432" s="175" t="s">
        <v>111</v>
      </c>
    </row>
    <row r="433" spans="2:51" s="10" customFormat="1" ht="13.5">
      <c r="B433" s="176"/>
      <c r="C433" s="177"/>
      <c r="D433" s="178" t="s">
        <v>112</v>
      </c>
      <c r="E433" s="179" t="s">
        <v>20</v>
      </c>
      <c r="F433" s="180" t="s">
        <v>115</v>
      </c>
      <c r="G433" s="177"/>
      <c r="H433" s="181">
        <v>3</v>
      </c>
      <c r="I433" s="182"/>
      <c r="J433" s="177"/>
      <c r="K433" s="177"/>
      <c r="L433" s="183"/>
      <c r="M433" s="184"/>
      <c r="N433" s="185"/>
      <c r="O433" s="185"/>
      <c r="P433" s="185"/>
      <c r="Q433" s="185"/>
      <c r="R433" s="185"/>
      <c r="S433" s="185"/>
      <c r="T433" s="186"/>
      <c r="AT433" s="187" t="s">
        <v>112</v>
      </c>
      <c r="AU433" s="187" t="s">
        <v>73</v>
      </c>
      <c r="AV433" s="10" t="s">
        <v>81</v>
      </c>
      <c r="AW433" s="10" t="s">
        <v>37</v>
      </c>
      <c r="AX433" s="10" t="s">
        <v>22</v>
      </c>
      <c r="AY433" s="187" t="s">
        <v>111</v>
      </c>
    </row>
    <row r="434" spans="2:65" s="1" customFormat="1" ht="22.5" customHeight="1">
      <c r="B434" s="32"/>
      <c r="C434" s="152" t="s">
        <v>374</v>
      </c>
      <c r="D434" s="152" t="s">
        <v>106</v>
      </c>
      <c r="E434" s="153" t="s">
        <v>375</v>
      </c>
      <c r="F434" s="154" t="s">
        <v>376</v>
      </c>
      <c r="G434" s="155" t="s">
        <v>109</v>
      </c>
      <c r="H434" s="156">
        <v>6</v>
      </c>
      <c r="I434" s="157"/>
      <c r="J434" s="158">
        <f>ROUND(I434*H434,2)</f>
        <v>0</v>
      </c>
      <c r="K434" s="154" t="s">
        <v>20</v>
      </c>
      <c r="L434" s="52"/>
      <c r="M434" s="159" t="s">
        <v>20</v>
      </c>
      <c r="N434" s="160" t="s">
        <v>44</v>
      </c>
      <c r="O434" s="33"/>
      <c r="P434" s="161">
        <f>O434*H434</f>
        <v>0</v>
      </c>
      <c r="Q434" s="161">
        <v>0</v>
      </c>
      <c r="R434" s="161">
        <f>Q434*H434</f>
        <v>0</v>
      </c>
      <c r="S434" s="161">
        <v>0</v>
      </c>
      <c r="T434" s="162">
        <f>S434*H434</f>
        <v>0</v>
      </c>
      <c r="AR434" s="15" t="s">
        <v>110</v>
      </c>
      <c r="AT434" s="15" t="s">
        <v>106</v>
      </c>
      <c r="AU434" s="15" t="s">
        <v>73</v>
      </c>
      <c r="AY434" s="15" t="s">
        <v>111</v>
      </c>
      <c r="BE434" s="163">
        <f>IF(N434="základní",J434,0)</f>
        <v>0</v>
      </c>
      <c r="BF434" s="163">
        <f>IF(N434="snížená",J434,0)</f>
        <v>0</v>
      </c>
      <c r="BG434" s="163">
        <f>IF(N434="zákl. přenesená",J434,0)</f>
        <v>0</v>
      </c>
      <c r="BH434" s="163">
        <f>IF(N434="sníž. přenesená",J434,0)</f>
        <v>0</v>
      </c>
      <c r="BI434" s="163">
        <f>IF(N434="nulová",J434,0)</f>
        <v>0</v>
      </c>
      <c r="BJ434" s="15" t="s">
        <v>22</v>
      </c>
      <c r="BK434" s="163">
        <f>ROUND(I434*H434,2)</f>
        <v>0</v>
      </c>
      <c r="BL434" s="15" t="s">
        <v>110</v>
      </c>
      <c r="BM434" s="15" t="s">
        <v>374</v>
      </c>
    </row>
    <row r="435" spans="2:51" s="9" customFormat="1" ht="13.5">
      <c r="B435" s="164"/>
      <c r="C435" s="165"/>
      <c r="D435" s="166" t="s">
        <v>112</v>
      </c>
      <c r="E435" s="167" t="s">
        <v>20</v>
      </c>
      <c r="F435" s="168" t="s">
        <v>113</v>
      </c>
      <c r="G435" s="165"/>
      <c r="H435" s="169" t="s">
        <v>20</v>
      </c>
      <c r="I435" s="170"/>
      <c r="J435" s="165"/>
      <c r="K435" s="165"/>
      <c r="L435" s="171"/>
      <c r="M435" s="172"/>
      <c r="N435" s="173"/>
      <c r="O435" s="173"/>
      <c r="P435" s="173"/>
      <c r="Q435" s="173"/>
      <c r="R435" s="173"/>
      <c r="S435" s="173"/>
      <c r="T435" s="174"/>
      <c r="AT435" s="175" t="s">
        <v>112</v>
      </c>
      <c r="AU435" s="175" t="s">
        <v>73</v>
      </c>
      <c r="AV435" s="9" t="s">
        <v>22</v>
      </c>
      <c r="AW435" s="9" t="s">
        <v>37</v>
      </c>
      <c r="AX435" s="9" t="s">
        <v>73</v>
      </c>
      <c r="AY435" s="175" t="s">
        <v>111</v>
      </c>
    </row>
    <row r="436" spans="2:51" s="9" customFormat="1" ht="13.5">
      <c r="B436" s="164"/>
      <c r="C436" s="165"/>
      <c r="D436" s="166" t="s">
        <v>112</v>
      </c>
      <c r="E436" s="167" t="s">
        <v>20</v>
      </c>
      <c r="F436" s="168" t="s">
        <v>114</v>
      </c>
      <c r="G436" s="165"/>
      <c r="H436" s="169" t="s">
        <v>20</v>
      </c>
      <c r="I436" s="170"/>
      <c r="J436" s="165"/>
      <c r="K436" s="165"/>
      <c r="L436" s="171"/>
      <c r="M436" s="172"/>
      <c r="N436" s="173"/>
      <c r="O436" s="173"/>
      <c r="P436" s="173"/>
      <c r="Q436" s="173"/>
      <c r="R436" s="173"/>
      <c r="S436" s="173"/>
      <c r="T436" s="174"/>
      <c r="AT436" s="175" t="s">
        <v>112</v>
      </c>
      <c r="AU436" s="175" t="s">
        <v>73</v>
      </c>
      <c r="AV436" s="9" t="s">
        <v>22</v>
      </c>
      <c r="AW436" s="9" t="s">
        <v>37</v>
      </c>
      <c r="AX436" s="9" t="s">
        <v>73</v>
      </c>
      <c r="AY436" s="175" t="s">
        <v>111</v>
      </c>
    </row>
    <row r="437" spans="2:51" s="10" customFormat="1" ht="13.5">
      <c r="B437" s="176"/>
      <c r="C437" s="177"/>
      <c r="D437" s="178" t="s">
        <v>112</v>
      </c>
      <c r="E437" s="179" t="s">
        <v>20</v>
      </c>
      <c r="F437" s="180" t="s">
        <v>126</v>
      </c>
      <c r="G437" s="177"/>
      <c r="H437" s="181">
        <v>6</v>
      </c>
      <c r="I437" s="182"/>
      <c r="J437" s="177"/>
      <c r="K437" s="177"/>
      <c r="L437" s="183"/>
      <c r="M437" s="184"/>
      <c r="N437" s="185"/>
      <c r="O437" s="185"/>
      <c r="P437" s="185"/>
      <c r="Q437" s="185"/>
      <c r="R437" s="185"/>
      <c r="S437" s="185"/>
      <c r="T437" s="186"/>
      <c r="AT437" s="187" t="s">
        <v>112</v>
      </c>
      <c r="AU437" s="187" t="s">
        <v>73</v>
      </c>
      <c r="AV437" s="10" t="s">
        <v>81</v>
      </c>
      <c r="AW437" s="10" t="s">
        <v>37</v>
      </c>
      <c r="AX437" s="10" t="s">
        <v>22</v>
      </c>
      <c r="AY437" s="187" t="s">
        <v>111</v>
      </c>
    </row>
    <row r="438" spans="2:65" s="1" customFormat="1" ht="22.5" customHeight="1">
      <c r="B438" s="32"/>
      <c r="C438" s="152" t="s">
        <v>377</v>
      </c>
      <c r="D438" s="152" t="s">
        <v>106</v>
      </c>
      <c r="E438" s="153" t="s">
        <v>378</v>
      </c>
      <c r="F438" s="154" t="s">
        <v>379</v>
      </c>
      <c r="G438" s="155" t="s">
        <v>109</v>
      </c>
      <c r="H438" s="156">
        <v>4</v>
      </c>
      <c r="I438" s="157"/>
      <c r="J438" s="158">
        <f>ROUND(I438*H438,2)</f>
        <v>0</v>
      </c>
      <c r="K438" s="154" t="s">
        <v>20</v>
      </c>
      <c r="L438" s="52"/>
      <c r="M438" s="159" t="s">
        <v>20</v>
      </c>
      <c r="N438" s="160" t="s">
        <v>44</v>
      </c>
      <c r="O438" s="33"/>
      <c r="P438" s="161">
        <f>O438*H438</f>
        <v>0</v>
      </c>
      <c r="Q438" s="161">
        <v>0</v>
      </c>
      <c r="R438" s="161">
        <f>Q438*H438</f>
        <v>0</v>
      </c>
      <c r="S438" s="161">
        <v>0</v>
      </c>
      <c r="T438" s="162">
        <f>S438*H438</f>
        <v>0</v>
      </c>
      <c r="AR438" s="15" t="s">
        <v>110</v>
      </c>
      <c r="AT438" s="15" t="s">
        <v>106</v>
      </c>
      <c r="AU438" s="15" t="s">
        <v>73</v>
      </c>
      <c r="AY438" s="15" t="s">
        <v>111</v>
      </c>
      <c r="BE438" s="163">
        <f>IF(N438="základní",J438,0)</f>
        <v>0</v>
      </c>
      <c r="BF438" s="163">
        <f>IF(N438="snížená",J438,0)</f>
        <v>0</v>
      </c>
      <c r="BG438" s="163">
        <f>IF(N438="zákl. přenesená",J438,0)</f>
        <v>0</v>
      </c>
      <c r="BH438" s="163">
        <f>IF(N438="sníž. přenesená",J438,0)</f>
        <v>0</v>
      </c>
      <c r="BI438" s="163">
        <f>IF(N438="nulová",J438,0)</f>
        <v>0</v>
      </c>
      <c r="BJ438" s="15" t="s">
        <v>22</v>
      </c>
      <c r="BK438" s="163">
        <f>ROUND(I438*H438,2)</f>
        <v>0</v>
      </c>
      <c r="BL438" s="15" t="s">
        <v>110</v>
      </c>
      <c r="BM438" s="15" t="s">
        <v>377</v>
      </c>
    </row>
    <row r="439" spans="2:51" s="9" customFormat="1" ht="13.5">
      <c r="B439" s="164"/>
      <c r="C439" s="165"/>
      <c r="D439" s="166" t="s">
        <v>112</v>
      </c>
      <c r="E439" s="167" t="s">
        <v>20</v>
      </c>
      <c r="F439" s="168" t="s">
        <v>113</v>
      </c>
      <c r="G439" s="165"/>
      <c r="H439" s="169" t="s">
        <v>20</v>
      </c>
      <c r="I439" s="170"/>
      <c r="J439" s="165"/>
      <c r="K439" s="165"/>
      <c r="L439" s="171"/>
      <c r="M439" s="172"/>
      <c r="N439" s="173"/>
      <c r="O439" s="173"/>
      <c r="P439" s="173"/>
      <c r="Q439" s="173"/>
      <c r="R439" s="173"/>
      <c r="S439" s="173"/>
      <c r="T439" s="174"/>
      <c r="AT439" s="175" t="s">
        <v>112</v>
      </c>
      <c r="AU439" s="175" t="s">
        <v>73</v>
      </c>
      <c r="AV439" s="9" t="s">
        <v>22</v>
      </c>
      <c r="AW439" s="9" t="s">
        <v>37</v>
      </c>
      <c r="AX439" s="9" t="s">
        <v>73</v>
      </c>
      <c r="AY439" s="175" t="s">
        <v>111</v>
      </c>
    </row>
    <row r="440" spans="2:51" s="9" customFormat="1" ht="13.5">
      <c r="B440" s="164"/>
      <c r="C440" s="165"/>
      <c r="D440" s="166" t="s">
        <v>112</v>
      </c>
      <c r="E440" s="167" t="s">
        <v>20</v>
      </c>
      <c r="F440" s="168" t="s">
        <v>114</v>
      </c>
      <c r="G440" s="165"/>
      <c r="H440" s="169" t="s">
        <v>20</v>
      </c>
      <c r="I440" s="170"/>
      <c r="J440" s="165"/>
      <c r="K440" s="165"/>
      <c r="L440" s="171"/>
      <c r="M440" s="172"/>
      <c r="N440" s="173"/>
      <c r="O440" s="173"/>
      <c r="P440" s="173"/>
      <c r="Q440" s="173"/>
      <c r="R440" s="173"/>
      <c r="S440" s="173"/>
      <c r="T440" s="174"/>
      <c r="AT440" s="175" t="s">
        <v>112</v>
      </c>
      <c r="AU440" s="175" t="s">
        <v>73</v>
      </c>
      <c r="AV440" s="9" t="s">
        <v>22</v>
      </c>
      <c r="AW440" s="9" t="s">
        <v>37</v>
      </c>
      <c r="AX440" s="9" t="s">
        <v>73</v>
      </c>
      <c r="AY440" s="175" t="s">
        <v>111</v>
      </c>
    </row>
    <row r="441" spans="2:51" s="10" customFormat="1" ht="13.5">
      <c r="B441" s="176"/>
      <c r="C441" s="177"/>
      <c r="D441" s="178" t="s">
        <v>112</v>
      </c>
      <c r="E441" s="179" t="s">
        <v>20</v>
      </c>
      <c r="F441" s="180" t="s">
        <v>110</v>
      </c>
      <c r="G441" s="177"/>
      <c r="H441" s="181">
        <v>4</v>
      </c>
      <c r="I441" s="182"/>
      <c r="J441" s="177"/>
      <c r="K441" s="177"/>
      <c r="L441" s="183"/>
      <c r="M441" s="184"/>
      <c r="N441" s="185"/>
      <c r="O441" s="185"/>
      <c r="P441" s="185"/>
      <c r="Q441" s="185"/>
      <c r="R441" s="185"/>
      <c r="S441" s="185"/>
      <c r="T441" s="186"/>
      <c r="AT441" s="187" t="s">
        <v>112</v>
      </c>
      <c r="AU441" s="187" t="s">
        <v>73</v>
      </c>
      <c r="AV441" s="10" t="s">
        <v>81</v>
      </c>
      <c r="AW441" s="10" t="s">
        <v>37</v>
      </c>
      <c r="AX441" s="10" t="s">
        <v>22</v>
      </c>
      <c r="AY441" s="187" t="s">
        <v>111</v>
      </c>
    </row>
    <row r="442" spans="2:65" s="1" customFormat="1" ht="22.5" customHeight="1">
      <c r="B442" s="32"/>
      <c r="C442" s="152" t="s">
        <v>380</v>
      </c>
      <c r="D442" s="152" t="s">
        <v>106</v>
      </c>
      <c r="E442" s="153" t="s">
        <v>381</v>
      </c>
      <c r="F442" s="154" t="s">
        <v>382</v>
      </c>
      <c r="G442" s="155" t="s">
        <v>109</v>
      </c>
      <c r="H442" s="156">
        <v>8</v>
      </c>
      <c r="I442" s="157"/>
      <c r="J442" s="158">
        <f>ROUND(I442*H442,2)</f>
        <v>0</v>
      </c>
      <c r="K442" s="154" t="s">
        <v>20</v>
      </c>
      <c r="L442" s="52"/>
      <c r="M442" s="159" t="s">
        <v>20</v>
      </c>
      <c r="N442" s="160" t="s">
        <v>44</v>
      </c>
      <c r="O442" s="33"/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AR442" s="15" t="s">
        <v>110</v>
      </c>
      <c r="AT442" s="15" t="s">
        <v>106</v>
      </c>
      <c r="AU442" s="15" t="s">
        <v>73</v>
      </c>
      <c r="AY442" s="15" t="s">
        <v>111</v>
      </c>
      <c r="BE442" s="163">
        <f>IF(N442="základní",J442,0)</f>
        <v>0</v>
      </c>
      <c r="BF442" s="163">
        <f>IF(N442="snížená",J442,0)</f>
        <v>0</v>
      </c>
      <c r="BG442" s="163">
        <f>IF(N442="zákl. přenesená",J442,0)</f>
        <v>0</v>
      </c>
      <c r="BH442" s="163">
        <f>IF(N442="sníž. přenesená",J442,0)</f>
        <v>0</v>
      </c>
      <c r="BI442" s="163">
        <f>IF(N442="nulová",J442,0)</f>
        <v>0</v>
      </c>
      <c r="BJ442" s="15" t="s">
        <v>22</v>
      </c>
      <c r="BK442" s="163">
        <f>ROUND(I442*H442,2)</f>
        <v>0</v>
      </c>
      <c r="BL442" s="15" t="s">
        <v>110</v>
      </c>
      <c r="BM442" s="15" t="s">
        <v>380</v>
      </c>
    </row>
    <row r="443" spans="2:51" s="9" customFormat="1" ht="13.5">
      <c r="B443" s="164"/>
      <c r="C443" s="165"/>
      <c r="D443" s="166" t="s">
        <v>112</v>
      </c>
      <c r="E443" s="167" t="s">
        <v>20</v>
      </c>
      <c r="F443" s="168" t="s">
        <v>113</v>
      </c>
      <c r="G443" s="165"/>
      <c r="H443" s="169" t="s">
        <v>20</v>
      </c>
      <c r="I443" s="170"/>
      <c r="J443" s="165"/>
      <c r="K443" s="165"/>
      <c r="L443" s="171"/>
      <c r="M443" s="172"/>
      <c r="N443" s="173"/>
      <c r="O443" s="173"/>
      <c r="P443" s="173"/>
      <c r="Q443" s="173"/>
      <c r="R443" s="173"/>
      <c r="S443" s="173"/>
      <c r="T443" s="174"/>
      <c r="AT443" s="175" t="s">
        <v>112</v>
      </c>
      <c r="AU443" s="175" t="s">
        <v>73</v>
      </c>
      <c r="AV443" s="9" t="s">
        <v>22</v>
      </c>
      <c r="AW443" s="9" t="s">
        <v>37</v>
      </c>
      <c r="AX443" s="9" t="s">
        <v>73</v>
      </c>
      <c r="AY443" s="175" t="s">
        <v>111</v>
      </c>
    </row>
    <row r="444" spans="2:51" s="9" customFormat="1" ht="13.5">
      <c r="B444" s="164"/>
      <c r="C444" s="165"/>
      <c r="D444" s="166" t="s">
        <v>112</v>
      </c>
      <c r="E444" s="167" t="s">
        <v>20</v>
      </c>
      <c r="F444" s="168" t="s">
        <v>114</v>
      </c>
      <c r="G444" s="165"/>
      <c r="H444" s="169" t="s">
        <v>20</v>
      </c>
      <c r="I444" s="170"/>
      <c r="J444" s="165"/>
      <c r="K444" s="165"/>
      <c r="L444" s="171"/>
      <c r="M444" s="172"/>
      <c r="N444" s="173"/>
      <c r="O444" s="173"/>
      <c r="P444" s="173"/>
      <c r="Q444" s="173"/>
      <c r="R444" s="173"/>
      <c r="S444" s="173"/>
      <c r="T444" s="174"/>
      <c r="AT444" s="175" t="s">
        <v>112</v>
      </c>
      <c r="AU444" s="175" t="s">
        <v>73</v>
      </c>
      <c r="AV444" s="9" t="s">
        <v>22</v>
      </c>
      <c r="AW444" s="9" t="s">
        <v>37</v>
      </c>
      <c r="AX444" s="9" t="s">
        <v>73</v>
      </c>
      <c r="AY444" s="175" t="s">
        <v>111</v>
      </c>
    </row>
    <row r="445" spans="2:51" s="10" customFormat="1" ht="13.5">
      <c r="B445" s="176"/>
      <c r="C445" s="177"/>
      <c r="D445" s="178" t="s">
        <v>112</v>
      </c>
      <c r="E445" s="179" t="s">
        <v>20</v>
      </c>
      <c r="F445" s="180" t="s">
        <v>131</v>
      </c>
      <c r="G445" s="177"/>
      <c r="H445" s="181">
        <v>8</v>
      </c>
      <c r="I445" s="182"/>
      <c r="J445" s="177"/>
      <c r="K445" s="177"/>
      <c r="L445" s="183"/>
      <c r="M445" s="184"/>
      <c r="N445" s="185"/>
      <c r="O445" s="185"/>
      <c r="P445" s="185"/>
      <c r="Q445" s="185"/>
      <c r="R445" s="185"/>
      <c r="S445" s="185"/>
      <c r="T445" s="186"/>
      <c r="AT445" s="187" t="s">
        <v>112</v>
      </c>
      <c r="AU445" s="187" t="s">
        <v>73</v>
      </c>
      <c r="AV445" s="10" t="s">
        <v>81</v>
      </c>
      <c r="AW445" s="10" t="s">
        <v>37</v>
      </c>
      <c r="AX445" s="10" t="s">
        <v>22</v>
      </c>
      <c r="AY445" s="187" t="s">
        <v>111</v>
      </c>
    </row>
    <row r="446" spans="2:65" s="1" customFormat="1" ht="22.5" customHeight="1">
      <c r="B446" s="32"/>
      <c r="C446" s="152" t="s">
        <v>383</v>
      </c>
      <c r="D446" s="152" t="s">
        <v>106</v>
      </c>
      <c r="E446" s="153" t="s">
        <v>384</v>
      </c>
      <c r="F446" s="154" t="s">
        <v>385</v>
      </c>
      <c r="G446" s="155" t="s">
        <v>109</v>
      </c>
      <c r="H446" s="156">
        <v>8</v>
      </c>
      <c r="I446" s="157"/>
      <c r="J446" s="158">
        <f>ROUND(I446*H446,2)</f>
        <v>0</v>
      </c>
      <c r="K446" s="154" t="s">
        <v>20</v>
      </c>
      <c r="L446" s="52"/>
      <c r="M446" s="159" t="s">
        <v>20</v>
      </c>
      <c r="N446" s="160" t="s">
        <v>44</v>
      </c>
      <c r="O446" s="33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AR446" s="15" t="s">
        <v>110</v>
      </c>
      <c r="AT446" s="15" t="s">
        <v>106</v>
      </c>
      <c r="AU446" s="15" t="s">
        <v>73</v>
      </c>
      <c r="AY446" s="15" t="s">
        <v>111</v>
      </c>
      <c r="BE446" s="163">
        <f>IF(N446="základní",J446,0)</f>
        <v>0</v>
      </c>
      <c r="BF446" s="163">
        <f>IF(N446="snížená",J446,0)</f>
        <v>0</v>
      </c>
      <c r="BG446" s="163">
        <f>IF(N446="zákl. přenesená",J446,0)</f>
        <v>0</v>
      </c>
      <c r="BH446" s="163">
        <f>IF(N446="sníž. přenesená",J446,0)</f>
        <v>0</v>
      </c>
      <c r="BI446" s="163">
        <f>IF(N446="nulová",J446,0)</f>
        <v>0</v>
      </c>
      <c r="BJ446" s="15" t="s">
        <v>22</v>
      </c>
      <c r="BK446" s="163">
        <f>ROUND(I446*H446,2)</f>
        <v>0</v>
      </c>
      <c r="BL446" s="15" t="s">
        <v>110</v>
      </c>
      <c r="BM446" s="15" t="s">
        <v>383</v>
      </c>
    </row>
    <row r="447" spans="2:51" s="9" customFormat="1" ht="13.5">
      <c r="B447" s="164"/>
      <c r="C447" s="165"/>
      <c r="D447" s="166" t="s">
        <v>112</v>
      </c>
      <c r="E447" s="167" t="s">
        <v>20</v>
      </c>
      <c r="F447" s="168" t="s">
        <v>113</v>
      </c>
      <c r="G447" s="165"/>
      <c r="H447" s="169" t="s">
        <v>20</v>
      </c>
      <c r="I447" s="170"/>
      <c r="J447" s="165"/>
      <c r="K447" s="165"/>
      <c r="L447" s="171"/>
      <c r="M447" s="172"/>
      <c r="N447" s="173"/>
      <c r="O447" s="173"/>
      <c r="P447" s="173"/>
      <c r="Q447" s="173"/>
      <c r="R447" s="173"/>
      <c r="S447" s="173"/>
      <c r="T447" s="174"/>
      <c r="AT447" s="175" t="s">
        <v>112</v>
      </c>
      <c r="AU447" s="175" t="s">
        <v>73</v>
      </c>
      <c r="AV447" s="9" t="s">
        <v>22</v>
      </c>
      <c r="AW447" s="9" t="s">
        <v>37</v>
      </c>
      <c r="AX447" s="9" t="s">
        <v>73</v>
      </c>
      <c r="AY447" s="175" t="s">
        <v>111</v>
      </c>
    </row>
    <row r="448" spans="2:51" s="9" customFormat="1" ht="13.5">
      <c r="B448" s="164"/>
      <c r="C448" s="165"/>
      <c r="D448" s="166" t="s">
        <v>112</v>
      </c>
      <c r="E448" s="167" t="s">
        <v>20</v>
      </c>
      <c r="F448" s="168" t="s">
        <v>114</v>
      </c>
      <c r="G448" s="165"/>
      <c r="H448" s="169" t="s">
        <v>20</v>
      </c>
      <c r="I448" s="170"/>
      <c r="J448" s="165"/>
      <c r="K448" s="165"/>
      <c r="L448" s="171"/>
      <c r="M448" s="172"/>
      <c r="N448" s="173"/>
      <c r="O448" s="173"/>
      <c r="P448" s="173"/>
      <c r="Q448" s="173"/>
      <c r="R448" s="173"/>
      <c r="S448" s="173"/>
      <c r="T448" s="174"/>
      <c r="AT448" s="175" t="s">
        <v>112</v>
      </c>
      <c r="AU448" s="175" t="s">
        <v>73</v>
      </c>
      <c r="AV448" s="9" t="s">
        <v>22</v>
      </c>
      <c r="AW448" s="9" t="s">
        <v>37</v>
      </c>
      <c r="AX448" s="9" t="s">
        <v>73</v>
      </c>
      <c r="AY448" s="175" t="s">
        <v>111</v>
      </c>
    </row>
    <row r="449" spans="2:51" s="10" customFormat="1" ht="13.5">
      <c r="B449" s="176"/>
      <c r="C449" s="177"/>
      <c r="D449" s="178" t="s">
        <v>112</v>
      </c>
      <c r="E449" s="179" t="s">
        <v>20</v>
      </c>
      <c r="F449" s="180" t="s">
        <v>131</v>
      </c>
      <c r="G449" s="177"/>
      <c r="H449" s="181">
        <v>8</v>
      </c>
      <c r="I449" s="182"/>
      <c r="J449" s="177"/>
      <c r="K449" s="177"/>
      <c r="L449" s="183"/>
      <c r="M449" s="184"/>
      <c r="N449" s="185"/>
      <c r="O449" s="185"/>
      <c r="P449" s="185"/>
      <c r="Q449" s="185"/>
      <c r="R449" s="185"/>
      <c r="S449" s="185"/>
      <c r="T449" s="186"/>
      <c r="AT449" s="187" t="s">
        <v>112</v>
      </c>
      <c r="AU449" s="187" t="s">
        <v>73</v>
      </c>
      <c r="AV449" s="10" t="s">
        <v>81</v>
      </c>
      <c r="AW449" s="10" t="s">
        <v>37</v>
      </c>
      <c r="AX449" s="10" t="s">
        <v>22</v>
      </c>
      <c r="AY449" s="187" t="s">
        <v>111</v>
      </c>
    </row>
    <row r="450" spans="2:65" s="1" customFormat="1" ht="22.5" customHeight="1">
      <c r="B450" s="32"/>
      <c r="C450" s="152" t="s">
        <v>386</v>
      </c>
      <c r="D450" s="152" t="s">
        <v>106</v>
      </c>
      <c r="E450" s="153" t="s">
        <v>387</v>
      </c>
      <c r="F450" s="154" t="s">
        <v>388</v>
      </c>
      <c r="G450" s="155" t="s">
        <v>109</v>
      </c>
      <c r="H450" s="156">
        <v>12</v>
      </c>
      <c r="I450" s="157"/>
      <c r="J450" s="158">
        <f>ROUND(I450*H450,2)</f>
        <v>0</v>
      </c>
      <c r="K450" s="154" t="s">
        <v>20</v>
      </c>
      <c r="L450" s="52"/>
      <c r="M450" s="159" t="s">
        <v>20</v>
      </c>
      <c r="N450" s="160" t="s">
        <v>44</v>
      </c>
      <c r="O450" s="33"/>
      <c r="P450" s="161">
        <f>O450*H450</f>
        <v>0</v>
      </c>
      <c r="Q450" s="161">
        <v>0</v>
      </c>
      <c r="R450" s="161">
        <f>Q450*H450</f>
        <v>0</v>
      </c>
      <c r="S450" s="161">
        <v>0</v>
      </c>
      <c r="T450" s="162">
        <f>S450*H450</f>
        <v>0</v>
      </c>
      <c r="AR450" s="15" t="s">
        <v>110</v>
      </c>
      <c r="AT450" s="15" t="s">
        <v>106</v>
      </c>
      <c r="AU450" s="15" t="s">
        <v>73</v>
      </c>
      <c r="AY450" s="15" t="s">
        <v>111</v>
      </c>
      <c r="BE450" s="163">
        <f>IF(N450="základní",J450,0)</f>
        <v>0</v>
      </c>
      <c r="BF450" s="163">
        <f>IF(N450="snížená",J450,0)</f>
        <v>0</v>
      </c>
      <c r="BG450" s="163">
        <f>IF(N450="zákl. přenesená",J450,0)</f>
        <v>0</v>
      </c>
      <c r="BH450" s="163">
        <f>IF(N450="sníž. přenesená",J450,0)</f>
        <v>0</v>
      </c>
      <c r="BI450" s="163">
        <f>IF(N450="nulová",J450,0)</f>
        <v>0</v>
      </c>
      <c r="BJ450" s="15" t="s">
        <v>22</v>
      </c>
      <c r="BK450" s="163">
        <f>ROUND(I450*H450,2)</f>
        <v>0</v>
      </c>
      <c r="BL450" s="15" t="s">
        <v>110</v>
      </c>
      <c r="BM450" s="15" t="s">
        <v>386</v>
      </c>
    </row>
    <row r="451" spans="2:51" s="9" customFormat="1" ht="13.5">
      <c r="B451" s="164"/>
      <c r="C451" s="165"/>
      <c r="D451" s="166" t="s">
        <v>112</v>
      </c>
      <c r="E451" s="167" t="s">
        <v>20</v>
      </c>
      <c r="F451" s="168" t="s">
        <v>113</v>
      </c>
      <c r="G451" s="165"/>
      <c r="H451" s="169" t="s">
        <v>20</v>
      </c>
      <c r="I451" s="170"/>
      <c r="J451" s="165"/>
      <c r="K451" s="165"/>
      <c r="L451" s="171"/>
      <c r="M451" s="172"/>
      <c r="N451" s="173"/>
      <c r="O451" s="173"/>
      <c r="P451" s="173"/>
      <c r="Q451" s="173"/>
      <c r="R451" s="173"/>
      <c r="S451" s="173"/>
      <c r="T451" s="174"/>
      <c r="AT451" s="175" t="s">
        <v>112</v>
      </c>
      <c r="AU451" s="175" t="s">
        <v>73</v>
      </c>
      <c r="AV451" s="9" t="s">
        <v>22</v>
      </c>
      <c r="AW451" s="9" t="s">
        <v>37</v>
      </c>
      <c r="AX451" s="9" t="s">
        <v>73</v>
      </c>
      <c r="AY451" s="175" t="s">
        <v>111</v>
      </c>
    </row>
    <row r="452" spans="2:51" s="9" customFormat="1" ht="13.5">
      <c r="B452" s="164"/>
      <c r="C452" s="165"/>
      <c r="D452" s="166" t="s">
        <v>112</v>
      </c>
      <c r="E452" s="167" t="s">
        <v>20</v>
      </c>
      <c r="F452" s="168" t="s">
        <v>114</v>
      </c>
      <c r="G452" s="165"/>
      <c r="H452" s="169" t="s">
        <v>20</v>
      </c>
      <c r="I452" s="170"/>
      <c r="J452" s="165"/>
      <c r="K452" s="165"/>
      <c r="L452" s="171"/>
      <c r="M452" s="172"/>
      <c r="N452" s="173"/>
      <c r="O452" s="173"/>
      <c r="P452" s="173"/>
      <c r="Q452" s="173"/>
      <c r="R452" s="173"/>
      <c r="S452" s="173"/>
      <c r="T452" s="174"/>
      <c r="AT452" s="175" t="s">
        <v>112</v>
      </c>
      <c r="AU452" s="175" t="s">
        <v>73</v>
      </c>
      <c r="AV452" s="9" t="s">
        <v>22</v>
      </c>
      <c r="AW452" s="9" t="s">
        <v>37</v>
      </c>
      <c r="AX452" s="9" t="s">
        <v>73</v>
      </c>
      <c r="AY452" s="175" t="s">
        <v>111</v>
      </c>
    </row>
    <row r="453" spans="2:51" s="10" customFormat="1" ht="13.5">
      <c r="B453" s="176"/>
      <c r="C453" s="177"/>
      <c r="D453" s="178" t="s">
        <v>112</v>
      </c>
      <c r="E453" s="179" t="s">
        <v>20</v>
      </c>
      <c r="F453" s="180" t="s">
        <v>142</v>
      </c>
      <c r="G453" s="177"/>
      <c r="H453" s="181">
        <v>12</v>
      </c>
      <c r="I453" s="182"/>
      <c r="J453" s="177"/>
      <c r="K453" s="177"/>
      <c r="L453" s="183"/>
      <c r="M453" s="184"/>
      <c r="N453" s="185"/>
      <c r="O453" s="185"/>
      <c r="P453" s="185"/>
      <c r="Q453" s="185"/>
      <c r="R453" s="185"/>
      <c r="S453" s="185"/>
      <c r="T453" s="186"/>
      <c r="AT453" s="187" t="s">
        <v>112</v>
      </c>
      <c r="AU453" s="187" t="s">
        <v>73</v>
      </c>
      <c r="AV453" s="10" t="s">
        <v>81</v>
      </c>
      <c r="AW453" s="10" t="s">
        <v>37</v>
      </c>
      <c r="AX453" s="10" t="s">
        <v>22</v>
      </c>
      <c r="AY453" s="187" t="s">
        <v>111</v>
      </c>
    </row>
    <row r="454" spans="2:65" s="1" customFormat="1" ht="22.5" customHeight="1">
      <c r="B454" s="32"/>
      <c r="C454" s="152" t="s">
        <v>389</v>
      </c>
      <c r="D454" s="152" t="s">
        <v>106</v>
      </c>
      <c r="E454" s="153" t="s">
        <v>390</v>
      </c>
      <c r="F454" s="154" t="s">
        <v>391</v>
      </c>
      <c r="G454" s="155" t="s">
        <v>109</v>
      </c>
      <c r="H454" s="156">
        <v>8</v>
      </c>
      <c r="I454" s="157"/>
      <c r="J454" s="158">
        <f>ROUND(I454*H454,2)</f>
        <v>0</v>
      </c>
      <c r="K454" s="154" t="s">
        <v>20</v>
      </c>
      <c r="L454" s="52"/>
      <c r="M454" s="159" t="s">
        <v>20</v>
      </c>
      <c r="N454" s="160" t="s">
        <v>44</v>
      </c>
      <c r="O454" s="33"/>
      <c r="P454" s="161">
        <f>O454*H454</f>
        <v>0</v>
      </c>
      <c r="Q454" s="161">
        <v>0</v>
      </c>
      <c r="R454" s="161">
        <f>Q454*H454</f>
        <v>0</v>
      </c>
      <c r="S454" s="161">
        <v>0</v>
      </c>
      <c r="T454" s="162">
        <f>S454*H454</f>
        <v>0</v>
      </c>
      <c r="AR454" s="15" t="s">
        <v>110</v>
      </c>
      <c r="AT454" s="15" t="s">
        <v>106</v>
      </c>
      <c r="AU454" s="15" t="s">
        <v>73</v>
      </c>
      <c r="AY454" s="15" t="s">
        <v>111</v>
      </c>
      <c r="BE454" s="163">
        <f>IF(N454="základní",J454,0)</f>
        <v>0</v>
      </c>
      <c r="BF454" s="163">
        <f>IF(N454="snížená",J454,0)</f>
        <v>0</v>
      </c>
      <c r="BG454" s="163">
        <f>IF(N454="zákl. přenesená",J454,0)</f>
        <v>0</v>
      </c>
      <c r="BH454" s="163">
        <f>IF(N454="sníž. přenesená",J454,0)</f>
        <v>0</v>
      </c>
      <c r="BI454" s="163">
        <f>IF(N454="nulová",J454,0)</f>
        <v>0</v>
      </c>
      <c r="BJ454" s="15" t="s">
        <v>22</v>
      </c>
      <c r="BK454" s="163">
        <f>ROUND(I454*H454,2)</f>
        <v>0</v>
      </c>
      <c r="BL454" s="15" t="s">
        <v>110</v>
      </c>
      <c r="BM454" s="15" t="s">
        <v>389</v>
      </c>
    </row>
    <row r="455" spans="2:51" s="9" customFormat="1" ht="13.5">
      <c r="B455" s="164"/>
      <c r="C455" s="165"/>
      <c r="D455" s="166" t="s">
        <v>112</v>
      </c>
      <c r="E455" s="167" t="s">
        <v>20</v>
      </c>
      <c r="F455" s="168" t="s">
        <v>113</v>
      </c>
      <c r="G455" s="165"/>
      <c r="H455" s="169" t="s">
        <v>20</v>
      </c>
      <c r="I455" s="170"/>
      <c r="J455" s="165"/>
      <c r="K455" s="165"/>
      <c r="L455" s="171"/>
      <c r="M455" s="172"/>
      <c r="N455" s="173"/>
      <c r="O455" s="173"/>
      <c r="P455" s="173"/>
      <c r="Q455" s="173"/>
      <c r="R455" s="173"/>
      <c r="S455" s="173"/>
      <c r="T455" s="174"/>
      <c r="AT455" s="175" t="s">
        <v>112</v>
      </c>
      <c r="AU455" s="175" t="s">
        <v>73</v>
      </c>
      <c r="AV455" s="9" t="s">
        <v>22</v>
      </c>
      <c r="AW455" s="9" t="s">
        <v>37</v>
      </c>
      <c r="AX455" s="9" t="s">
        <v>73</v>
      </c>
      <c r="AY455" s="175" t="s">
        <v>111</v>
      </c>
    </row>
    <row r="456" spans="2:51" s="9" customFormat="1" ht="13.5">
      <c r="B456" s="164"/>
      <c r="C456" s="165"/>
      <c r="D456" s="166" t="s">
        <v>112</v>
      </c>
      <c r="E456" s="167" t="s">
        <v>20</v>
      </c>
      <c r="F456" s="168" t="s">
        <v>114</v>
      </c>
      <c r="G456" s="165"/>
      <c r="H456" s="169" t="s">
        <v>20</v>
      </c>
      <c r="I456" s="170"/>
      <c r="J456" s="165"/>
      <c r="K456" s="165"/>
      <c r="L456" s="171"/>
      <c r="M456" s="172"/>
      <c r="N456" s="173"/>
      <c r="O456" s="173"/>
      <c r="P456" s="173"/>
      <c r="Q456" s="173"/>
      <c r="R456" s="173"/>
      <c r="S456" s="173"/>
      <c r="T456" s="174"/>
      <c r="AT456" s="175" t="s">
        <v>112</v>
      </c>
      <c r="AU456" s="175" t="s">
        <v>73</v>
      </c>
      <c r="AV456" s="9" t="s">
        <v>22</v>
      </c>
      <c r="AW456" s="9" t="s">
        <v>37</v>
      </c>
      <c r="AX456" s="9" t="s">
        <v>73</v>
      </c>
      <c r="AY456" s="175" t="s">
        <v>111</v>
      </c>
    </row>
    <row r="457" spans="2:51" s="10" customFormat="1" ht="13.5">
      <c r="B457" s="176"/>
      <c r="C457" s="177"/>
      <c r="D457" s="178" t="s">
        <v>112</v>
      </c>
      <c r="E457" s="179" t="s">
        <v>20</v>
      </c>
      <c r="F457" s="180" t="s">
        <v>131</v>
      </c>
      <c r="G457" s="177"/>
      <c r="H457" s="181">
        <v>8</v>
      </c>
      <c r="I457" s="182"/>
      <c r="J457" s="177"/>
      <c r="K457" s="177"/>
      <c r="L457" s="183"/>
      <c r="M457" s="184"/>
      <c r="N457" s="185"/>
      <c r="O457" s="185"/>
      <c r="P457" s="185"/>
      <c r="Q457" s="185"/>
      <c r="R457" s="185"/>
      <c r="S457" s="185"/>
      <c r="T457" s="186"/>
      <c r="AT457" s="187" t="s">
        <v>112</v>
      </c>
      <c r="AU457" s="187" t="s">
        <v>73</v>
      </c>
      <c r="AV457" s="10" t="s">
        <v>81</v>
      </c>
      <c r="AW457" s="10" t="s">
        <v>37</v>
      </c>
      <c r="AX457" s="10" t="s">
        <v>22</v>
      </c>
      <c r="AY457" s="187" t="s">
        <v>111</v>
      </c>
    </row>
    <row r="458" spans="2:65" s="1" customFormat="1" ht="22.5" customHeight="1">
      <c r="B458" s="32"/>
      <c r="C458" s="152" t="s">
        <v>392</v>
      </c>
      <c r="D458" s="152" t="s">
        <v>106</v>
      </c>
      <c r="E458" s="153" t="s">
        <v>393</v>
      </c>
      <c r="F458" s="154" t="s">
        <v>394</v>
      </c>
      <c r="G458" s="155" t="s">
        <v>109</v>
      </c>
      <c r="H458" s="156">
        <v>15</v>
      </c>
      <c r="I458" s="157"/>
      <c r="J458" s="158">
        <f>ROUND(I458*H458,2)</f>
        <v>0</v>
      </c>
      <c r="K458" s="154" t="s">
        <v>20</v>
      </c>
      <c r="L458" s="52"/>
      <c r="M458" s="159" t="s">
        <v>20</v>
      </c>
      <c r="N458" s="160" t="s">
        <v>44</v>
      </c>
      <c r="O458" s="33"/>
      <c r="P458" s="161">
        <f>O458*H458</f>
        <v>0</v>
      </c>
      <c r="Q458" s="161">
        <v>0</v>
      </c>
      <c r="R458" s="161">
        <f>Q458*H458</f>
        <v>0</v>
      </c>
      <c r="S458" s="161">
        <v>0</v>
      </c>
      <c r="T458" s="162">
        <f>S458*H458</f>
        <v>0</v>
      </c>
      <c r="AR458" s="15" t="s">
        <v>110</v>
      </c>
      <c r="AT458" s="15" t="s">
        <v>106</v>
      </c>
      <c r="AU458" s="15" t="s">
        <v>73</v>
      </c>
      <c r="AY458" s="15" t="s">
        <v>111</v>
      </c>
      <c r="BE458" s="163">
        <f>IF(N458="základní",J458,0)</f>
        <v>0</v>
      </c>
      <c r="BF458" s="163">
        <f>IF(N458="snížená",J458,0)</f>
        <v>0</v>
      </c>
      <c r="BG458" s="163">
        <f>IF(N458="zákl. přenesená",J458,0)</f>
        <v>0</v>
      </c>
      <c r="BH458" s="163">
        <f>IF(N458="sníž. přenesená",J458,0)</f>
        <v>0</v>
      </c>
      <c r="BI458" s="163">
        <f>IF(N458="nulová",J458,0)</f>
        <v>0</v>
      </c>
      <c r="BJ458" s="15" t="s">
        <v>22</v>
      </c>
      <c r="BK458" s="163">
        <f>ROUND(I458*H458,2)</f>
        <v>0</v>
      </c>
      <c r="BL458" s="15" t="s">
        <v>110</v>
      </c>
      <c r="BM458" s="15" t="s">
        <v>392</v>
      </c>
    </row>
    <row r="459" spans="2:51" s="9" customFormat="1" ht="13.5">
      <c r="B459" s="164"/>
      <c r="C459" s="165"/>
      <c r="D459" s="166" t="s">
        <v>112</v>
      </c>
      <c r="E459" s="167" t="s">
        <v>20</v>
      </c>
      <c r="F459" s="168" t="s">
        <v>113</v>
      </c>
      <c r="G459" s="165"/>
      <c r="H459" s="169" t="s">
        <v>20</v>
      </c>
      <c r="I459" s="170"/>
      <c r="J459" s="165"/>
      <c r="K459" s="165"/>
      <c r="L459" s="171"/>
      <c r="M459" s="172"/>
      <c r="N459" s="173"/>
      <c r="O459" s="173"/>
      <c r="P459" s="173"/>
      <c r="Q459" s="173"/>
      <c r="R459" s="173"/>
      <c r="S459" s="173"/>
      <c r="T459" s="174"/>
      <c r="AT459" s="175" t="s">
        <v>112</v>
      </c>
      <c r="AU459" s="175" t="s">
        <v>73</v>
      </c>
      <c r="AV459" s="9" t="s">
        <v>22</v>
      </c>
      <c r="AW459" s="9" t="s">
        <v>37</v>
      </c>
      <c r="AX459" s="9" t="s">
        <v>73</v>
      </c>
      <c r="AY459" s="175" t="s">
        <v>111</v>
      </c>
    </row>
    <row r="460" spans="2:51" s="9" customFormat="1" ht="13.5">
      <c r="B460" s="164"/>
      <c r="C460" s="165"/>
      <c r="D460" s="166" t="s">
        <v>112</v>
      </c>
      <c r="E460" s="167" t="s">
        <v>20</v>
      </c>
      <c r="F460" s="168" t="s">
        <v>114</v>
      </c>
      <c r="G460" s="165"/>
      <c r="H460" s="169" t="s">
        <v>20</v>
      </c>
      <c r="I460" s="170"/>
      <c r="J460" s="165"/>
      <c r="K460" s="165"/>
      <c r="L460" s="171"/>
      <c r="M460" s="172"/>
      <c r="N460" s="173"/>
      <c r="O460" s="173"/>
      <c r="P460" s="173"/>
      <c r="Q460" s="173"/>
      <c r="R460" s="173"/>
      <c r="S460" s="173"/>
      <c r="T460" s="174"/>
      <c r="AT460" s="175" t="s">
        <v>112</v>
      </c>
      <c r="AU460" s="175" t="s">
        <v>73</v>
      </c>
      <c r="AV460" s="9" t="s">
        <v>22</v>
      </c>
      <c r="AW460" s="9" t="s">
        <v>37</v>
      </c>
      <c r="AX460" s="9" t="s">
        <v>73</v>
      </c>
      <c r="AY460" s="175" t="s">
        <v>111</v>
      </c>
    </row>
    <row r="461" spans="2:51" s="10" customFormat="1" ht="13.5">
      <c r="B461" s="176"/>
      <c r="C461" s="177"/>
      <c r="D461" s="178" t="s">
        <v>112</v>
      </c>
      <c r="E461" s="179" t="s">
        <v>20</v>
      </c>
      <c r="F461" s="180" t="s">
        <v>8</v>
      </c>
      <c r="G461" s="177"/>
      <c r="H461" s="181">
        <v>15</v>
      </c>
      <c r="I461" s="182"/>
      <c r="J461" s="177"/>
      <c r="K461" s="177"/>
      <c r="L461" s="183"/>
      <c r="M461" s="184"/>
      <c r="N461" s="185"/>
      <c r="O461" s="185"/>
      <c r="P461" s="185"/>
      <c r="Q461" s="185"/>
      <c r="R461" s="185"/>
      <c r="S461" s="185"/>
      <c r="T461" s="186"/>
      <c r="AT461" s="187" t="s">
        <v>112</v>
      </c>
      <c r="AU461" s="187" t="s">
        <v>73</v>
      </c>
      <c r="AV461" s="10" t="s">
        <v>81</v>
      </c>
      <c r="AW461" s="10" t="s">
        <v>37</v>
      </c>
      <c r="AX461" s="10" t="s">
        <v>22</v>
      </c>
      <c r="AY461" s="187" t="s">
        <v>111</v>
      </c>
    </row>
    <row r="462" spans="2:65" s="1" customFormat="1" ht="22.5" customHeight="1">
      <c r="B462" s="32"/>
      <c r="C462" s="152" t="s">
        <v>395</v>
      </c>
      <c r="D462" s="152" t="s">
        <v>106</v>
      </c>
      <c r="E462" s="153" t="s">
        <v>396</v>
      </c>
      <c r="F462" s="154" t="s">
        <v>397</v>
      </c>
      <c r="G462" s="155" t="s">
        <v>109</v>
      </c>
      <c r="H462" s="156">
        <v>4</v>
      </c>
      <c r="I462" s="157"/>
      <c r="J462" s="158">
        <f>ROUND(I462*H462,2)</f>
        <v>0</v>
      </c>
      <c r="K462" s="154" t="s">
        <v>20</v>
      </c>
      <c r="L462" s="52"/>
      <c r="M462" s="159" t="s">
        <v>20</v>
      </c>
      <c r="N462" s="160" t="s">
        <v>44</v>
      </c>
      <c r="O462" s="33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AR462" s="15" t="s">
        <v>110</v>
      </c>
      <c r="AT462" s="15" t="s">
        <v>106</v>
      </c>
      <c r="AU462" s="15" t="s">
        <v>73</v>
      </c>
      <c r="AY462" s="15" t="s">
        <v>111</v>
      </c>
      <c r="BE462" s="163">
        <f>IF(N462="základní",J462,0)</f>
        <v>0</v>
      </c>
      <c r="BF462" s="163">
        <f>IF(N462="snížená",J462,0)</f>
        <v>0</v>
      </c>
      <c r="BG462" s="163">
        <f>IF(N462="zákl. přenesená",J462,0)</f>
        <v>0</v>
      </c>
      <c r="BH462" s="163">
        <f>IF(N462="sníž. přenesená",J462,0)</f>
        <v>0</v>
      </c>
      <c r="BI462" s="163">
        <f>IF(N462="nulová",J462,0)</f>
        <v>0</v>
      </c>
      <c r="BJ462" s="15" t="s">
        <v>22</v>
      </c>
      <c r="BK462" s="163">
        <f>ROUND(I462*H462,2)</f>
        <v>0</v>
      </c>
      <c r="BL462" s="15" t="s">
        <v>110</v>
      </c>
      <c r="BM462" s="15" t="s">
        <v>395</v>
      </c>
    </row>
    <row r="463" spans="2:51" s="9" customFormat="1" ht="13.5">
      <c r="B463" s="164"/>
      <c r="C463" s="165"/>
      <c r="D463" s="166" t="s">
        <v>112</v>
      </c>
      <c r="E463" s="167" t="s">
        <v>20</v>
      </c>
      <c r="F463" s="168" t="s">
        <v>113</v>
      </c>
      <c r="G463" s="165"/>
      <c r="H463" s="169" t="s">
        <v>20</v>
      </c>
      <c r="I463" s="170"/>
      <c r="J463" s="165"/>
      <c r="K463" s="165"/>
      <c r="L463" s="171"/>
      <c r="M463" s="172"/>
      <c r="N463" s="173"/>
      <c r="O463" s="173"/>
      <c r="P463" s="173"/>
      <c r="Q463" s="173"/>
      <c r="R463" s="173"/>
      <c r="S463" s="173"/>
      <c r="T463" s="174"/>
      <c r="AT463" s="175" t="s">
        <v>112</v>
      </c>
      <c r="AU463" s="175" t="s">
        <v>73</v>
      </c>
      <c r="AV463" s="9" t="s">
        <v>22</v>
      </c>
      <c r="AW463" s="9" t="s">
        <v>37</v>
      </c>
      <c r="AX463" s="9" t="s">
        <v>73</v>
      </c>
      <c r="AY463" s="175" t="s">
        <v>111</v>
      </c>
    </row>
    <row r="464" spans="2:51" s="9" customFormat="1" ht="13.5">
      <c r="B464" s="164"/>
      <c r="C464" s="165"/>
      <c r="D464" s="166" t="s">
        <v>112</v>
      </c>
      <c r="E464" s="167" t="s">
        <v>20</v>
      </c>
      <c r="F464" s="168" t="s">
        <v>114</v>
      </c>
      <c r="G464" s="165"/>
      <c r="H464" s="169" t="s">
        <v>20</v>
      </c>
      <c r="I464" s="170"/>
      <c r="J464" s="165"/>
      <c r="K464" s="165"/>
      <c r="L464" s="171"/>
      <c r="M464" s="172"/>
      <c r="N464" s="173"/>
      <c r="O464" s="173"/>
      <c r="P464" s="173"/>
      <c r="Q464" s="173"/>
      <c r="R464" s="173"/>
      <c r="S464" s="173"/>
      <c r="T464" s="174"/>
      <c r="AT464" s="175" t="s">
        <v>112</v>
      </c>
      <c r="AU464" s="175" t="s">
        <v>73</v>
      </c>
      <c r="AV464" s="9" t="s">
        <v>22</v>
      </c>
      <c r="AW464" s="9" t="s">
        <v>37</v>
      </c>
      <c r="AX464" s="9" t="s">
        <v>73</v>
      </c>
      <c r="AY464" s="175" t="s">
        <v>111</v>
      </c>
    </row>
    <row r="465" spans="2:51" s="10" customFormat="1" ht="13.5">
      <c r="B465" s="176"/>
      <c r="C465" s="177"/>
      <c r="D465" s="178" t="s">
        <v>112</v>
      </c>
      <c r="E465" s="179" t="s">
        <v>20</v>
      </c>
      <c r="F465" s="180" t="s">
        <v>110</v>
      </c>
      <c r="G465" s="177"/>
      <c r="H465" s="181">
        <v>4</v>
      </c>
      <c r="I465" s="182"/>
      <c r="J465" s="177"/>
      <c r="K465" s="177"/>
      <c r="L465" s="183"/>
      <c r="M465" s="184"/>
      <c r="N465" s="185"/>
      <c r="O465" s="185"/>
      <c r="P465" s="185"/>
      <c r="Q465" s="185"/>
      <c r="R465" s="185"/>
      <c r="S465" s="185"/>
      <c r="T465" s="186"/>
      <c r="AT465" s="187" t="s">
        <v>112</v>
      </c>
      <c r="AU465" s="187" t="s">
        <v>73</v>
      </c>
      <c r="AV465" s="10" t="s">
        <v>81</v>
      </c>
      <c r="AW465" s="10" t="s">
        <v>37</v>
      </c>
      <c r="AX465" s="10" t="s">
        <v>22</v>
      </c>
      <c r="AY465" s="187" t="s">
        <v>111</v>
      </c>
    </row>
    <row r="466" spans="2:65" s="1" customFormat="1" ht="22.5" customHeight="1">
      <c r="B466" s="32"/>
      <c r="C466" s="152" t="s">
        <v>398</v>
      </c>
      <c r="D466" s="152" t="s">
        <v>106</v>
      </c>
      <c r="E466" s="153" t="s">
        <v>399</v>
      </c>
      <c r="F466" s="154" t="s">
        <v>400</v>
      </c>
      <c r="G466" s="155" t="s">
        <v>109</v>
      </c>
      <c r="H466" s="156">
        <v>1</v>
      </c>
      <c r="I466" s="157"/>
      <c r="J466" s="158">
        <f>ROUND(I466*H466,2)</f>
        <v>0</v>
      </c>
      <c r="K466" s="154" t="s">
        <v>20</v>
      </c>
      <c r="L466" s="52"/>
      <c r="M466" s="159" t="s">
        <v>20</v>
      </c>
      <c r="N466" s="160" t="s">
        <v>44</v>
      </c>
      <c r="O466" s="33"/>
      <c r="P466" s="161">
        <f>O466*H466</f>
        <v>0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AR466" s="15" t="s">
        <v>110</v>
      </c>
      <c r="AT466" s="15" t="s">
        <v>106</v>
      </c>
      <c r="AU466" s="15" t="s">
        <v>73</v>
      </c>
      <c r="AY466" s="15" t="s">
        <v>111</v>
      </c>
      <c r="BE466" s="163">
        <f>IF(N466="základní",J466,0)</f>
        <v>0</v>
      </c>
      <c r="BF466" s="163">
        <f>IF(N466="snížená",J466,0)</f>
        <v>0</v>
      </c>
      <c r="BG466" s="163">
        <f>IF(N466="zákl. přenesená",J466,0)</f>
        <v>0</v>
      </c>
      <c r="BH466" s="163">
        <f>IF(N466="sníž. přenesená",J466,0)</f>
        <v>0</v>
      </c>
      <c r="BI466" s="163">
        <f>IF(N466="nulová",J466,0)</f>
        <v>0</v>
      </c>
      <c r="BJ466" s="15" t="s">
        <v>22</v>
      </c>
      <c r="BK466" s="163">
        <f>ROUND(I466*H466,2)</f>
        <v>0</v>
      </c>
      <c r="BL466" s="15" t="s">
        <v>110</v>
      </c>
      <c r="BM466" s="15" t="s">
        <v>398</v>
      </c>
    </row>
    <row r="467" spans="2:51" s="9" customFormat="1" ht="13.5">
      <c r="B467" s="164"/>
      <c r="C467" s="165"/>
      <c r="D467" s="166" t="s">
        <v>112</v>
      </c>
      <c r="E467" s="167" t="s">
        <v>20</v>
      </c>
      <c r="F467" s="168" t="s">
        <v>113</v>
      </c>
      <c r="G467" s="165"/>
      <c r="H467" s="169" t="s">
        <v>20</v>
      </c>
      <c r="I467" s="170"/>
      <c r="J467" s="165"/>
      <c r="K467" s="165"/>
      <c r="L467" s="171"/>
      <c r="M467" s="172"/>
      <c r="N467" s="173"/>
      <c r="O467" s="173"/>
      <c r="P467" s="173"/>
      <c r="Q467" s="173"/>
      <c r="R467" s="173"/>
      <c r="S467" s="173"/>
      <c r="T467" s="174"/>
      <c r="AT467" s="175" t="s">
        <v>112</v>
      </c>
      <c r="AU467" s="175" t="s">
        <v>73</v>
      </c>
      <c r="AV467" s="9" t="s">
        <v>22</v>
      </c>
      <c r="AW467" s="9" t="s">
        <v>37</v>
      </c>
      <c r="AX467" s="9" t="s">
        <v>73</v>
      </c>
      <c r="AY467" s="175" t="s">
        <v>111</v>
      </c>
    </row>
    <row r="468" spans="2:51" s="9" customFormat="1" ht="13.5">
      <c r="B468" s="164"/>
      <c r="C468" s="165"/>
      <c r="D468" s="166" t="s">
        <v>112</v>
      </c>
      <c r="E468" s="167" t="s">
        <v>20</v>
      </c>
      <c r="F468" s="168" t="s">
        <v>114</v>
      </c>
      <c r="G468" s="165"/>
      <c r="H468" s="169" t="s">
        <v>20</v>
      </c>
      <c r="I468" s="170"/>
      <c r="J468" s="165"/>
      <c r="K468" s="165"/>
      <c r="L468" s="171"/>
      <c r="M468" s="172"/>
      <c r="N468" s="173"/>
      <c r="O468" s="173"/>
      <c r="P468" s="173"/>
      <c r="Q468" s="173"/>
      <c r="R468" s="173"/>
      <c r="S468" s="173"/>
      <c r="T468" s="174"/>
      <c r="AT468" s="175" t="s">
        <v>112</v>
      </c>
      <c r="AU468" s="175" t="s">
        <v>73</v>
      </c>
      <c r="AV468" s="9" t="s">
        <v>22</v>
      </c>
      <c r="AW468" s="9" t="s">
        <v>37</v>
      </c>
      <c r="AX468" s="9" t="s">
        <v>73</v>
      </c>
      <c r="AY468" s="175" t="s">
        <v>111</v>
      </c>
    </row>
    <row r="469" spans="2:51" s="10" customFormat="1" ht="13.5">
      <c r="B469" s="176"/>
      <c r="C469" s="177"/>
      <c r="D469" s="178" t="s">
        <v>112</v>
      </c>
      <c r="E469" s="179" t="s">
        <v>20</v>
      </c>
      <c r="F469" s="180" t="s">
        <v>22</v>
      </c>
      <c r="G469" s="177"/>
      <c r="H469" s="181">
        <v>1</v>
      </c>
      <c r="I469" s="182"/>
      <c r="J469" s="177"/>
      <c r="K469" s="177"/>
      <c r="L469" s="183"/>
      <c r="M469" s="184"/>
      <c r="N469" s="185"/>
      <c r="O469" s="185"/>
      <c r="P469" s="185"/>
      <c r="Q469" s="185"/>
      <c r="R469" s="185"/>
      <c r="S469" s="185"/>
      <c r="T469" s="186"/>
      <c r="AT469" s="187" t="s">
        <v>112</v>
      </c>
      <c r="AU469" s="187" t="s">
        <v>73</v>
      </c>
      <c r="AV469" s="10" t="s">
        <v>81</v>
      </c>
      <c r="AW469" s="10" t="s">
        <v>37</v>
      </c>
      <c r="AX469" s="10" t="s">
        <v>22</v>
      </c>
      <c r="AY469" s="187" t="s">
        <v>111</v>
      </c>
    </row>
    <row r="470" spans="2:65" s="1" customFormat="1" ht="22.5" customHeight="1">
      <c r="B470" s="32"/>
      <c r="C470" s="152" t="s">
        <v>401</v>
      </c>
      <c r="D470" s="152" t="s">
        <v>106</v>
      </c>
      <c r="E470" s="153" t="s">
        <v>402</v>
      </c>
      <c r="F470" s="154" t="s">
        <v>403</v>
      </c>
      <c r="G470" s="155" t="s">
        <v>109</v>
      </c>
      <c r="H470" s="156">
        <v>4</v>
      </c>
      <c r="I470" s="157"/>
      <c r="J470" s="158">
        <f>ROUND(I470*H470,2)</f>
        <v>0</v>
      </c>
      <c r="K470" s="154" t="s">
        <v>20</v>
      </c>
      <c r="L470" s="52"/>
      <c r="M470" s="159" t="s">
        <v>20</v>
      </c>
      <c r="N470" s="160" t="s">
        <v>44</v>
      </c>
      <c r="O470" s="33"/>
      <c r="P470" s="161">
        <f>O470*H470</f>
        <v>0</v>
      </c>
      <c r="Q470" s="161">
        <v>0</v>
      </c>
      <c r="R470" s="161">
        <f>Q470*H470</f>
        <v>0</v>
      </c>
      <c r="S470" s="161">
        <v>0</v>
      </c>
      <c r="T470" s="162">
        <f>S470*H470</f>
        <v>0</v>
      </c>
      <c r="AR470" s="15" t="s">
        <v>110</v>
      </c>
      <c r="AT470" s="15" t="s">
        <v>106</v>
      </c>
      <c r="AU470" s="15" t="s">
        <v>73</v>
      </c>
      <c r="AY470" s="15" t="s">
        <v>111</v>
      </c>
      <c r="BE470" s="163">
        <f>IF(N470="základní",J470,0)</f>
        <v>0</v>
      </c>
      <c r="BF470" s="163">
        <f>IF(N470="snížená",J470,0)</f>
        <v>0</v>
      </c>
      <c r="BG470" s="163">
        <f>IF(N470="zákl. přenesená",J470,0)</f>
        <v>0</v>
      </c>
      <c r="BH470" s="163">
        <f>IF(N470="sníž. přenesená",J470,0)</f>
        <v>0</v>
      </c>
      <c r="BI470" s="163">
        <f>IF(N470="nulová",J470,0)</f>
        <v>0</v>
      </c>
      <c r="BJ470" s="15" t="s">
        <v>22</v>
      </c>
      <c r="BK470" s="163">
        <f>ROUND(I470*H470,2)</f>
        <v>0</v>
      </c>
      <c r="BL470" s="15" t="s">
        <v>110</v>
      </c>
      <c r="BM470" s="15" t="s">
        <v>401</v>
      </c>
    </row>
    <row r="471" spans="2:51" s="9" customFormat="1" ht="13.5">
      <c r="B471" s="164"/>
      <c r="C471" s="165"/>
      <c r="D471" s="166" t="s">
        <v>112</v>
      </c>
      <c r="E471" s="167" t="s">
        <v>20</v>
      </c>
      <c r="F471" s="168" t="s">
        <v>113</v>
      </c>
      <c r="G471" s="165"/>
      <c r="H471" s="169" t="s">
        <v>20</v>
      </c>
      <c r="I471" s="170"/>
      <c r="J471" s="165"/>
      <c r="K471" s="165"/>
      <c r="L471" s="171"/>
      <c r="M471" s="172"/>
      <c r="N471" s="173"/>
      <c r="O471" s="173"/>
      <c r="P471" s="173"/>
      <c r="Q471" s="173"/>
      <c r="R471" s="173"/>
      <c r="S471" s="173"/>
      <c r="T471" s="174"/>
      <c r="AT471" s="175" t="s">
        <v>112</v>
      </c>
      <c r="AU471" s="175" t="s">
        <v>73</v>
      </c>
      <c r="AV471" s="9" t="s">
        <v>22</v>
      </c>
      <c r="AW471" s="9" t="s">
        <v>37</v>
      </c>
      <c r="AX471" s="9" t="s">
        <v>73</v>
      </c>
      <c r="AY471" s="175" t="s">
        <v>111</v>
      </c>
    </row>
    <row r="472" spans="2:51" s="9" customFormat="1" ht="13.5">
      <c r="B472" s="164"/>
      <c r="C472" s="165"/>
      <c r="D472" s="166" t="s">
        <v>112</v>
      </c>
      <c r="E472" s="167" t="s">
        <v>20</v>
      </c>
      <c r="F472" s="168" t="s">
        <v>114</v>
      </c>
      <c r="G472" s="165"/>
      <c r="H472" s="169" t="s">
        <v>20</v>
      </c>
      <c r="I472" s="170"/>
      <c r="J472" s="165"/>
      <c r="K472" s="165"/>
      <c r="L472" s="171"/>
      <c r="M472" s="172"/>
      <c r="N472" s="173"/>
      <c r="O472" s="173"/>
      <c r="P472" s="173"/>
      <c r="Q472" s="173"/>
      <c r="R472" s="173"/>
      <c r="S472" s="173"/>
      <c r="T472" s="174"/>
      <c r="AT472" s="175" t="s">
        <v>112</v>
      </c>
      <c r="AU472" s="175" t="s">
        <v>73</v>
      </c>
      <c r="AV472" s="9" t="s">
        <v>22</v>
      </c>
      <c r="AW472" s="9" t="s">
        <v>37</v>
      </c>
      <c r="AX472" s="9" t="s">
        <v>73</v>
      </c>
      <c r="AY472" s="175" t="s">
        <v>111</v>
      </c>
    </row>
    <row r="473" spans="2:51" s="10" customFormat="1" ht="13.5">
      <c r="B473" s="176"/>
      <c r="C473" s="177"/>
      <c r="D473" s="178" t="s">
        <v>112</v>
      </c>
      <c r="E473" s="179" t="s">
        <v>20</v>
      </c>
      <c r="F473" s="180" t="s">
        <v>110</v>
      </c>
      <c r="G473" s="177"/>
      <c r="H473" s="181">
        <v>4</v>
      </c>
      <c r="I473" s="182"/>
      <c r="J473" s="177"/>
      <c r="K473" s="177"/>
      <c r="L473" s="183"/>
      <c r="M473" s="184"/>
      <c r="N473" s="185"/>
      <c r="O473" s="185"/>
      <c r="P473" s="185"/>
      <c r="Q473" s="185"/>
      <c r="R473" s="185"/>
      <c r="S473" s="185"/>
      <c r="T473" s="186"/>
      <c r="AT473" s="187" t="s">
        <v>112</v>
      </c>
      <c r="AU473" s="187" t="s">
        <v>73</v>
      </c>
      <c r="AV473" s="10" t="s">
        <v>81</v>
      </c>
      <c r="AW473" s="10" t="s">
        <v>37</v>
      </c>
      <c r="AX473" s="10" t="s">
        <v>22</v>
      </c>
      <c r="AY473" s="187" t="s">
        <v>111</v>
      </c>
    </row>
    <row r="474" spans="2:65" s="1" customFormat="1" ht="22.5" customHeight="1">
      <c r="B474" s="32"/>
      <c r="C474" s="152" t="s">
        <v>28</v>
      </c>
      <c r="D474" s="152" t="s">
        <v>106</v>
      </c>
      <c r="E474" s="153" t="s">
        <v>404</v>
      </c>
      <c r="F474" s="154" t="s">
        <v>405</v>
      </c>
      <c r="G474" s="155" t="s">
        <v>109</v>
      </c>
      <c r="H474" s="156">
        <v>5</v>
      </c>
      <c r="I474" s="157"/>
      <c r="J474" s="158">
        <f>ROUND(I474*H474,2)</f>
        <v>0</v>
      </c>
      <c r="K474" s="154" t="s">
        <v>20</v>
      </c>
      <c r="L474" s="52"/>
      <c r="M474" s="159" t="s">
        <v>20</v>
      </c>
      <c r="N474" s="160" t="s">
        <v>44</v>
      </c>
      <c r="O474" s="33"/>
      <c r="P474" s="161">
        <f>O474*H474</f>
        <v>0</v>
      </c>
      <c r="Q474" s="161">
        <v>0</v>
      </c>
      <c r="R474" s="161">
        <f>Q474*H474</f>
        <v>0</v>
      </c>
      <c r="S474" s="161">
        <v>0</v>
      </c>
      <c r="T474" s="162">
        <f>S474*H474</f>
        <v>0</v>
      </c>
      <c r="AR474" s="15" t="s">
        <v>110</v>
      </c>
      <c r="AT474" s="15" t="s">
        <v>106</v>
      </c>
      <c r="AU474" s="15" t="s">
        <v>73</v>
      </c>
      <c r="AY474" s="15" t="s">
        <v>111</v>
      </c>
      <c r="BE474" s="163">
        <f>IF(N474="základní",J474,0)</f>
        <v>0</v>
      </c>
      <c r="BF474" s="163">
        <f>IF(N474="snížená",J474,0)</f>
        <v>0</v>
      </c>
      <c r="BG474" s="163">
        <f>IF(N474="zákl. přenesená",J474,0)</f>
        <v>0</v>
      </c>
      <c r="BH474" s="163">
        <f>IF(N474="sníž. přenesená",J474,0)</f>
        <v>0</v>
      </c>
      <c r="BI474" s="163">
        <f>IF(N474="nulová",J474,0)</f>
        <v>0</v>
      </c>
      <c r="BJ474" s="15" t="s">
        <v>22</v>
      </c>
      <c r="BK474" s="163">
        <f>ROUND(I474*H474,2)</f>
        <v>0</v>
      </c>
      <c r="BL474" s="15" t="s">
        <v>110</v>
      </c>
      <c r="BM474" s="15" t="s">
        <v>28</v>
      </c>
    </row>
    <row r="475" spans="2:51" s="9" customFormat="1" ht="13.5">
      <c r="B475" s="164"/>
      <c r="C475" s="165"/>
      <c r="D475" s="166" t="s">
        <v>112</v>
      </c>
      <c r="E475" s="167" t="s">
        <v>20</v>
      </c>
      <c r="F475" s="168" t="s">
        <v>113</v>
      </c>
      <c r="G475" s="165"/>
      <c r="H475" s="169" t="s">
        <v>20</v>
      </c>
      <c r="I475" s="170"/>
      <c r="J475" s="165"/>
      <c r="K475" s="165"/>
      <c r="L475" s="171"/>
      <c r="M475" s="172"/>
      <c r="N475" s="173"/>
      <c r="O475" s="173"/>
      <c r="P475" s="173"/>
      <c r="Q475" s="173"/>
      <c r="R475" s="173"/>
      <c r="S475" s="173"/>
      <c r="T475" s="174"/>
      <c r="AT475" s="175" t="s">
        <v>112</v>
      </c>
      <c r="AU475" s="175" t="s">
        <v>73</v>
      </c>
      <c r="AV475" s="9" t="s">
        <v>22</v>
      </c>
      <c r="AW475" s="9" t="s">
        <v>37</v>
      </c>
      <c r="AX475" s="9" t="s">
        <v>73</v>
      </c>
      <c r="AY475" s="175" t="s">
        <v>111</v>
      </c>
    </row>
    <row r="476" spans="2:51" s="9" customFormat="1" ht="13.5">
      <c r="B476" s="164"/>
      <c r="C476" s="165"/>
      <c r="D476" s="166" t="s">
        <v>112</v>
      </c>
      <c r="E476" s="167" t="s">
        <v>20</v>
      </c>
      <c r="F476" s="168" t="s">
        <v>114</v>
      </c>
      <c r="G476" s="165"/>
      <c r="H476" s="169" t="s">
        <v>20</v>
      </c>
      <c r="I476" s="170"/>
      <c r="J476" s="165"/>
      <c r="K476" s="165"/>
      <c r="L476" s="171"/>
      <c r="M476" s="172"/>
      <c r="N476" s="173"/>
      <c r="O476" s="173"/>
      <c r="P476" s="173"/>
      <c r="Q476" s="173"/>
      <c r="R476" s="173"/>
      <c r="S476" s="173"/>
      <c r="T476" s="174"/>
      <c r="AT476" s="175" t="s">
        <v>112</v>
      </c>
      <c r="AU476" s="175" t="s">
        <v>73</v>
      </c>
      <c r="AV476" s="9" t="s">
        <v>22</v>
      </c>
      <c r="AW476" s="9" t="s">
        <v>37</v>
      </c>
      <c r="AX476" s="9" t="s">
        <v>73</v>
      </c>
      <c r="AY476" s="175" t="s">
        <v>111</v>
      </c>
    </row>
    <row r="477" spans="2:51" s="10" customFormat="1" ht="13.5">
      <c r="B477" s="176"/>
      <c r="C477" s="177"/>
      <c r="D477" s="178" t="s">
        <v>112</v>
      </c>
      <c r="E477" s="179" t="s">
        <v>20</v>
      </c>
      <c r="F477" s="180" t="s">
        <v>123</v>
      </c>
      <c r="G477" s="177"/>
      <c r="H477" s="181">
        <v>5</v>
      </c>
      <c r="I477" s="182"/>
      <c r="J477" s="177"/>
      <c r="K477" s="177"/>
      <c r="L477" s="183"/>
      <c r="M477" s="184"/>
      <c r="N477" s="185"/>
      <c r="O477" s="185"/>
      <c r="P477" s="185"/>
      <c r="Q477" s="185"/>
      <c r="R477" s="185"/>
      <c r="S477" s="185"/>
      <c r="T477" s="186"/>
      <c r="AT477" s="187" t="s">
        <v>112</v>
      </c>
      <c r="AU477" s="187" t="s">
        <v>73</v>
      </c>
      <c r="AV477" s="10" t="s">
        <v>81</v>
      </c>
      <c r="AW477" s="10" t="s">
        <v>37</v>
      </c>
      <c r="AX477" s="10" t="s">
        <v>22</v>
      </c>
      <c r="AY477" s="187" t="s">
        <v>111</v>
      </c>
    </row>
    <row r="478" spans="2:65" s="1" customFormat="1" ht="22.5" customHeight="1">
      <c r="B478" s="32"/>
      <c r="C478" s="152" t="s">
        <v>406</v>
      </c>
      <c r="D478" s="152" t="s">
        <v>106</v>
      </c>
      <c r="E478" s="153" t="s">
        <v>407</v>
      </c>
      <c r="F478" s="154" t="s">
        <v>408</v>
      </c>
      <c r="G478" s="155" t="s">
        <v>109</v>
      </c>
      <c r="H478" s="156">
        <v>4</v>
      </c>
      <c r="I478" s="157"/>
      <c r="J478" s="158">
        <f>ROUND(I478*H478,2)</f>
        <v>0</v>
      </c>
      <c r="K478" s="154" t="s">
        <v>20</v>
      </c>
      <c r="L478" s="52"/>
      <c r="M478" s="159" t="s">
        <v>20</v>
      </c>
      <c r="N478" s="160" t="s">
        <v>44</v>
      </c>
      <c r="O478" s="33"/>
      <c r="P478" s="161">
        <f>O478*H478</f>
        <v>0</v>
      </c>
      <c r="Q478" s="161">
        <v>0</v>
      </c>
      <c r="R478" s="161">
        <f>Q478*H478</f>
        <v>0</v>
      </c>
      <c r="S478" s="161">
        <v>0</v>
      </c>
      <c r="T478" s="162">
        <f>S478*H478</f>
        <v>0</v>
      </c>
      <c r="AR478" s="15" t="s">
        <v>110</v>
      </c>
      <c r="AT478" s="15" t="s">
        <v>106</v>
      </c>
      <c r="AU478" s="15" t="s">
        <v>73</v>
      </c>
      <c r="AY478" s="15" t="s">
        <v>111</v>
      </c>
      <c r="BE478" s="163">
        <f>IF(N478="základní",J478,0)</f>
        <v>0</v>
      </c>
      <c r="BF478" s="163">
        <f>IF(N478="snížená",J478,0)</f>
        <v>0</v>
      </c>
      <c r="BG478" s="163">
        <f>IF(N478="zákl. přenesená",J478,0)</f>
        <v>0</v>
      </c>
      <c r="BH478" s="163">
        <f>IF(N478="sníž. přenesená",J478,0)</f>
        <v>0</v>
      </c>
      <c r="BI478" s="163">
        <f>IF(N478="nulová",J478,0)</f>
        <v>0</v>
      </c>
      <c r="BJ478" s="15" t="s">
        <v>22</v>
      </c>
      <c r="BK478" s="163">
        <f>ROUND(I478*H478,2)</f>
        <v>0</v>
      </c>
      <c r="BL478" s="15" t="s">
        <v>110</v>
      </c>
      <c r="BM478" s="15" t="s">
        <v>406</v>
      </c>
    </row>
    <row r="479" spans="2:51" s="9" customFormat="1" ht="13.5">
      <c r="B479" s="164"/>
      <c r="C479" s="165"/>
      <c r="D479" s="166" t="s">
        <v>112</v>
      </c>
      <c r="E479" s="167" t="s">
        <v>20</v>
      </c>
      <c r="F479" s="168" t="s">
        <v>113</v>
      </c>
      <c r="G479" s="165"/>
      <c r="H479" s="169" t="s">
        <v>20</v>
      </c>
      <c r="I479" s="170"/>
      <c r="J479" s="165"/>
      <c r="K479" s="165"/>
      <c r="L479" s="171"/>
      <c r="M479" s="172"/>
      <c r="N479" s="173"/>
      <c r="O479" s="173"/>
      <c r="P479" s="173"/>
      <c r="Q479" s="173"/>
      <c r="R479" s="173"/>
      <c r="S479" s="173"/>
      <c r="T479" s="174"/>
      <c r="AT479" s="175" t="s">
        <v>112</v>
      </c>
      <c r="AU479" s="175" t="s">
        <v>73</v>
      </c>
      <c r="AV479" s="9" t="s">
        <v>22</v>
      </c>
      <c r="AW479" s="9" t="s">
        <v>37</v>
      </c>
      <c r="AX479" s="9" t="s">
        <v>73</v>
      </c>
      <c r="AY479" s="175" t="s">
        <v>111</v>
      </c>
    </row>
    <row r="480" spans="2:51" s="9" customFormat="1" ht="13.5">
      <c r="B480" s="164"/>
      <c r="C480" s="165"/>
      <c r="D480" s="166" t="s">
        <v>112</v>
      </c>
      <c r="E480" s="167" t="s">
        <v>20</v>
      </c>
      <c r="F480" s="168" t="s">
        <v>114</v>
      </c>
      <c r="G480" s="165"/>
      <c r="H480" s="169" t="s">
        <v>20</v>
      </c>
      <c r="I480" s="170"/>
      <c r="J480" s="165"/>
      <c r="K480" s="165"/>
      <c r="L480" s="171"/>
      <c r="M480" s="172"/>
      <c r="N480" s="173"/>
      <c r="O480" s="173"/>
      <c r="P480" s="173"/>
      <c r="Q480" s="173"/>
      <c r="R480" s="173"/>
      <c r="S480" s="173"/>
      <c r="T480" s="174"/>
      <c r="AT480" s="175" t="s">
        <v>112</v>
      </c>
      <c r="AU480" s="175" t="s">
        <v>73</v>
      </c>
      <c r="AV480" s="9" t="s">
        <v>22</v>
      </c>
      <c r="AW480" s="9" t="s">
        <v>37</v>
      </c>
      <c r="AX480" s="9" t="s">
        <v>73</v>
      </c>
      <c r="AY480" s="175" t="s">
        <v>111</v>
      </c>
    </row>
    <row r="481" spans="2:51" s="10" customFormat="1" ht="13.5">
      <c r="B481" s="176"/>
      <c r="C481" s="177"/>
      <c r="D481" s="178" t="s">
        <v>112</v>
      </c>
      <c r="E481" s="179" t="s">
        <v>20</v>
      </c>
      <c r="F481" s="180" t="s">
        <v>110</v>
      </c>
      <c r="G481" s="177"/>
      <c r="H481" s="181">
        <v>4</v>
      </c>
      <c r="I481" s="182"/>
      <c r="J481" s="177"/>
      <c r="K481" s="177"/>
      <c r="L481" s="183"/>
      <c r="M481" s="184"/>
      <c r="N481" s="185"/>
      <c r="O481" s="185"/>
      <c r="P481" s="185"/>
      <c r="Q481" s="185"/>
      <c r="R481" s="185"/>
      <c r="S481" s="185"/>
      <c r="T481" s="186"/>
      <c r="AT481" s="187" t="s">
        <v>112</v>
      </c>
      <c r="AU481" s="187" t="s">
        <v>73</v>
      </c>
      <c r="AV481" s="10" t="s">
        <v>81</v>
      </c>
      <c r="AW481" s="10" t="s">
        <v>37</v>
      </c>
      <c r="AX481" s="10" t="s">
        <v>22</v>
      </c>
      <c r="AY481" s="187" t="s">
        <v>111</v>
      </c>
    </row>
    <row r="482" spans="2:65" s="1" customFormat="1" ht="22.5" customHeight="1">
      <c r="B482" s="32"/>
      <c r="C482" s="152" t="s">
        <v>409</v>
      </c>
      <c r="D482" s="152" t="s">
        <v>106</v>
      </c>
      <c r="E482" s="153" t="s">
        <v>410</v>
      </c>
      <c r="F482" s="154" t="s">
        <v>411</v>
      </c>
      <c r="G482" s="155" t="s">
        <v>109</v>
      </c>
      <c r="H482" s="156">
        <v>4</v>
      </c>
      <c r="I482" s="157"/>
      <c r="J482" s="158">
        <f>ROUND(I482*H482,2)</f>
        <v>0</v>
      </c>
      <c r="K482" s="154" t="s">
        <v>20</v>
      </c>
      <c r="L482" s="52"/>
      <c r="M482" s="159" t="s">
        <v>20</v>
      </c>
      <c r="N482" s="160" t="s">
        <v>44</v>
      </c>
      <c r="O482" s="33"/>
      <c r="P482" s="161">
        <f>O482*H482</f>
        <v>0</v>
      </c>
      <c r="Q482" s="161">
        <v>0</v>
      </c>
      <c r="R482" s="161">
        <f>Q482*H482</f>
        <v>0</v>
      </c>
      <c r="S482" s="161">
        <v>0</v>
      </c>
      <c r="T482" s="162">
        <f>S482*H482</f>
        <v>0</v>
      </c>
      <c r="AR482" s="15" t="s">
        <v>110</v>
      </c>
      <c r="AT482" s="15" t="s">
        <v>106</v>
      </c>
      <c r="AU482" s="15" t="s">
        <v>73</v>
      </c>
      <c r="AY482" s="15" t="s">
        <v>111</v>
      </c>
      <c r="BE482" s="163">
        <f>IF(N482="základní",J482,0)</f>
        <v>0</v>
      </c>
      <c r="BF482" s="163">
        <f>IF(N482="snížená",J482,0)</f>
        <v>0</v>
      </c>
      <c r="BG482" s="163">
        <f>IF(N482="zákl. přenesená",J482,0)</f>
        <v>0</v>
      </c>
      <c r="BH482" s="163">
        <f>IF(N482="sníž. přenesená",J482,0)</f>
        <v>0</v>
      </c>
      <c r="BI482" s="163">
        <f>IF(N482="nulová",J482,0)</f>
        <v>0</v>
      </c>
      <c r="BJ482" s="15" t="s">
        <v>22</v>
      </c>
      <c r="BK482" s="163">
        <f>ROUND(I482*H482,2)</f>
        <v>0</v>
      </c>
      <c r="BL482" s="15" t="s">
        <v>110</v>
      </c>
      <c r="BM482" s="15" t="s">
        <v>409</v>
      </c>
    </row>
    <row r="483" spans="2:51" s="9" customFormat="1" ht="13.5">
      <c r="B483" s="164"/>
      <c r="C483" s="165"/>
      <c r="D483" s="166" t="s">
        <v>112</v>
      </c>
      <c r="E483" s="167" t="s">
        <v>20</v>
      </c>
      <c r="F483" s="168" t="s">
        <v>113</v>
      </c>
      <c r="G483" s="165"/>
      <c r="H483" s="169" t="s">
        <v>20</v>
      </c>
      <c r="I483" s="170"/>
      <c r="J483" s="165"/>
      <c r="K483" s="165"/>
      <c r="L483" s="171"/>
      <c r="M483" s="172"/>
      <c r="N483" s="173"/>
      <c r="O483" s="173"/>
      <c r="P483" s="173"/>
      <c r="Q483" s="173"/>
      <c r="R483" s="173"/>
      <c r="S483" s="173"/>
      <c r="T483" s="174"/>
      <c r="AT483" s="175" t="s">
        <v>112</v>
      </c>
      <c r="AU483" s="175" t="s">
        <v>73</v>
      </c>
      <c r="AV483" s="9" t="s">
        <v>22</v>
      </c>
      <c r="AW483" s="9" t="s">
        <v>37</v>
      </c>
      <c r="AX483" s="9" t="s">
        <v>73</v>
      </c>
      <c r="AY483" s="175" t="s">
        <v>111</v>
      </c>
    </row>
    <row r="484" spans="2:51" s="9" customFormat="1" ht="13.5">
      <c r="B484" s="164"/>
      <c r="C484" s="165"/>
      <c r="D484" s="166" t="s">
        <v>112</v>
      </c>
      <c r="E484" s="167" t="s">
        <v>20</v>
      </c>
      <c r="F484" s="168" t="s">
        <v>114</v>
      </c>
      <c r="G484" s="165"/>
      <c r="H484" s="169" t="s">
        <v>20</v>
      </c>
      <c r="I484" s="170"/>
      <c r="J484" s="165"/>
      <c r="K484" s="165"/>
      <c r="L484" s="171"/>
      <c r="M484" s="172"/>
      <c r="N484" s="173"/>
      <c r="O484" s="173"/>
      <c r="P484" s="173"/>
      <c r="Q484" s="173"/>
      <c r="R484" s="173"/>
      <c r="S484" s="173"/>
      <c r="T484" s="174"/>
      <c r="AT484" s="175" t="s">
        <v>112</v>
      </c>
      <c r="AU484" s="175" t="s">
        <v>73</v>
      </c>
      <c r="AV484" s="9" t="s">
        <v>22</v>
      </c>
      <c r="AW484" s="9" t="s">
        <v>37</v>
      </c>
      <c r="AX484" s="9" t="s">
        <v>73</v>
      </c>
      <c r="AY484" s="175" t="s">
        <v>111</v>
      </c>
    </row>
    <row r="485" spans="2:51" s="10" customFormat="1" ht="13.5">
      <c r="B485" s="176"/>
      <c r="C485" s="177"/>
      <c r="D485" s="178" t="s">
        <v>112</v>
      </c>
      <c r="E485" s="179" t="s">
        <v>20</v>
      </c>
      <c r="F485" s="180" t="s">
        <v>110</v>
      </c>
      <c r="G485" s="177"/>
      <c r="H485" s="181">
        <v>4</v>
      </c>
      <c r="I485" s="182"/>
      <c r="J485" s="177"/>
      <c r="K485" s="177"/>
      <c r="L485" s="183"/>
      <c r="M485" s="184"/>
      <c r="N485" s="185"/>
      <c r="O485" s="185"/>
      <c r="P485" s="185"/>
      <c r="Q485" s="185"/>
      <c r="R485" s="185"/>
      <c r="S485" s="185"/>
      <c r="T485" s="186"/>
      <c r="AT485" s="187" t="s">
        <v>112</v>
      </c>
      <c r="AU485" s="187" t="s">
        <v>73</v>
      </c>
      <c r="AV485" s="10" t="s">
        <v>81</v>
      </c>
      <c r="AW485" s="10" t="s">
        <v>37</v>
      </c>
      <c r="AX485" s="10" t="s">
        <v>22</v>
      </c>
      <c r="AY485" s="187" t="s">
        <v>111</v>
      </c>
    </row>
    <row r="486" spans="2:65" s="1" customFormat="1" ht="22.5" customHeight="1">
      <c r="B486" s="32"/>
      <c r="C486" s="152" t="s">
        <v>412</v>
      </c>
      <c r="D486" s="152" t="s">
        <v>106</v>
      </c>
      <c r="E486" s="153" t="s">
        <v>413</v>
      </c>
      <c r="F486" s="154" t="s">
        <v>414</v>
      </c>
      <c r="G486" s="155" t="s">
        <v>109</v>
      </c>
      <c r="H486" s="156">
        <v>8</v>
      </c>
      <c r="I486" s="157"/>
      <c r="J486" s="158">
        <f>ROUND(I486*H486,2)</f>
        <v>0</v>
      </c>
      <c r="K486" s="154" t="s">
        <v>20</v>
      </c>
      <c r="L486" s="52"/>
      <c r="M486" s="159" t="s">
        <v>20</v>
      </c>
      <c r="N486" s="160" t="s">
        <v>44</v>
      </c>
      <c r="O486" s="33"/>
      <c r="P486" s="161">
        <f>O486*H486</f>
        <v>0</v>
      </c>
      <c r="Q486" s="161">
        <v>0</v>
      </c>
      <c r="R486" s="161">
        <f>Q486*H486</f>
        <v>0</v>
      </c>
      <c r="S486" s="161">
        <v>0</v>
      </c>
      <c r="T486" s="162">
        <f>S486*H486</f>
        <v>0</v>
      </c>
      <c r="AR486" s="15" t="s">
        <v>110</v>
      </c>
      <c r="AT486" s="15" t="s">
        <v>106</v>
      </c>
      <c r="AU486" s="15" t="s">
        <v>73</v>
      </c>
      <c r="AY486" s="15" t="s">
        <v>111</v>
      </c>
      <c r="BE486" s="163">
        <f>IF(N486="základní",J486,0)</f>
        <v>0</v>
      </c>
      <c r="BF486" s="163">
        <f>IF(N486="snížená",J486,0)</f>
        <v>0</v>
      </c>
      <c r="BG486" s="163">
        <f>IF(N486="zákl. přenesená",J486,0)</f>
        <v>0</v>
      </c>
      <c r="BH486" s="163">
        <f>IF(N486="sníž. přenesená",J486,0)</f>
        <v>0</v>
      </c>
      <c r="BI486" s="163">
        <f>IF(N486="nulová",J486,0)</f>
        <v>0</v>
      </c>
      <c r="BJ486" s="15" t="s">
        <v>22</v>
      </c>
      <c r="BK486" s="163">
        <f>ROUND(I486*H486,2)</f>
        <v>0</v>
      </c>
      <c r="BL486" s="15" t="s">
        <v>110</v>
      </c>
      <c r="BM486" s="15" t="s">
        <v>412</v>
      </c>
    </row>
    <row r="487" spans="2:51" s="9" customFormat="1" ht="13.5">
      <c r="B487" s="164"/>
      <c r="C487" s="165"/>
      <c r="D487" s="166" t="s">
        <v>112</v>
      </c>
      <c r="E487" s="167" t="s">
        <v>20</v>
      </c>
      <c r="F487" s="168" t="s">
        <v>113</v>
      </c>
      <c r="G487" s="165"/>
      <c r="H487" s="169" t="s">
        <v>20</v>
      </c>
      <c r="I487" s="170"/>
      <c r="J487" s="165"/>
      <c r="K487" s="165"/>
      <c r="L487" s="171"/>
      <c r="M487" s="172"/>
      <c r="N487" s="173"/>
      <c r="O487" s="173"/>
      <c r="P487" s="173"/>
      <c r="Q487" s="173"/>
      <c r="R487" s="173"/>
      <c r="S487" s="173"/>
      <c r="T487" s="174"/>
      <c r="AT487" s="175" t="s">
        <v>112</v>
      </c>
      <c r="AU487" s="175" t="s">
        <v>73</v>
      </c>
      <c r="AV487" s="9" t="s">
        <v>22</v>
      </c>
      <c r="AW487" s="9" t="s">
        <v>37</v>
      </c>
      <c r="AX487" s="9" t="s">
        <v>73</v>
      </c>
      <c r="AY487" s="175" t="s">
        <v>111</v>
      </c>
    </row>
    <row r="488" spans="2:51" s="9" customFormat="1" ht="13.5">
      <c r="B488" s="164"/>
      <c r="C488" s="165"/>
      <c r="D488" s="166" t="s">
        <v>112</v>
      </c>
      <c r="E488" s="167" t="s">
        <v>20</v>
      </c>
      <c r="F488" s="168" t="s">
        <v>114</v>
      </c>
      <c r="G488" s="165"/>
      <c r="H488" s="169" t="s">
        <v>20</v>
      </c>
      <c r="I488" s="170"/>
      <c r="J488" s="165"/>
      <c r="K488" s="165"/>
      <c r="L488" s="171"/>
      <c r="M488" s="172"/>
      <c r="N488" s="173"/>
      <c r="O488" s="173"/>
      <c r="P488" s="173"/>
      <c r="Q488" s="173"/>
      <c r="R488" s="173"/>
      <c r="S488" s="173"/>
      <c r="T488" s="174"/>
      <c r="AT488" s="175" t="s">
        <v>112</v>
      </c>
      <c r="AU488" s="175" t="s">
        <v>73</v>
      </c>
      <c r="AV488" s="9" t="s">
        <v>22</v>
      </c>
      <c r="AW488" s="9" t="s">
        <v>37</v>
      </c>
      <c r="AX488" s="9" t="s">
        <v>73</v>
      </c>
      <c r="AY488" s="175" t="s">
        <v>111</v>
      </c>
    </row>
    <row r="489" spans="2:51" s="10" customFormat="1" ht="13.5">
      <c r="B489" s="176"/>
      <c r="C489" s="177"/>
      <c r="D489" s="178" t="s">
        <v>112</v>
      </c>
      <c r="E489" s="179" t="s">
        <v>20</v>
      </c>
      <c r="F489" s="180" t="s">
        <v>131</v>
      </c>
      <c r="G489" s="177"/>
      <c r="H489" s="181">
        <v>8</v>
      </c>
      <c r="I489" s="182"/>
      <c r="J489" s="177"/>
      <c r="K489" s="177"/>
      <c r="L489" s="183"/>
      <c r="M489" s="184"/>
      <c r="N489" s="185"/>
      <c r="O489" s="185"/>
      <c r="P489" s="185"/>
      <c r="Q489" s="185"/>
      <c r="R489" s="185"/>
      <c r="S489" s="185"/>
      <c r="T489" s="186"/>
      <c r="AT489" s="187" t="s">
        <v>112</v>
      </c>
      <c r="AU489" s="187" t="s">
        <v>73</v>
      </c>
      <c r="AV489" s="10" t="s">
        <v>81</v>
      </c>
      <c r="AW489" s="10" t="s">
        <v>37</v>
      </c>
      <c r="AX489" s="10" t="s">
        <v>22</v>
      </c>
      <c r="AY489" s="187" t="s">
        <v>111</v>
      </c>
    </row>
    <row r="490" spans="2:65" s="1" customFormat="1" ht="22.5" customHeight="1">
      <c r="B490" s="32"/>
      <c r="C490" s="152" t="s">
        <v>415</v>
      </c>
      <c r="D490" s="152" t="s">
        <v>106</v>
      </c>
      <c r="E490" s="153" t="s">
        <v>416</v>
      </c>
      <c r="F490" s="154" t="s">
        <v>417</v>
      </c>
      <c r="G490" s="155" t="s">
        <v>109</v>
      </c>
      <c r="H490" s="156">
        <v>4</v>
      </c>
      <c r="I490" s="157"/>
      <c r="J490" s="158">
        <f>ROUND(I490*H490,2)</f>
        <v>0</v>
      </c>
      <c r="K490" s="154" t="s">
        <v>20</v>
      </c>
      <c r="L490" s="52"/>
      <c r="M490" s="159" t="s">
        <v>20</v>
      </c>
      <c r="N490" s="160" t="s">
        <v>44</v>
      </c>
      <c r="O490" s="33"/>
      <c r="P490" s="161">
        <f>O490*H490</f>
        <v>0</v>
      </c>
      <c r="Q490" s="161">
        <v>0</v>
      </c>
      <c r="R490" s="161">
        <f>Q490*H490</f>
        <v>0</v>
      </c>
      <c r="S490" s="161">
        <v>0</v>
      </c>
      <c r="T490" s="162">
        <f>S490*H490</f>
        <v>0</v>
      </c>
      <c r="AR490" s="15" t="s">
        <v>110</v>
      </c>
      <c r="AT490" s="15" t="s">
        <v>106</v>
      </c>
      <c r="AU490" s="15" t="s">
        <v>73</v>
      </c>
      <c r="AY490" s="15" t="s">
        <v>111</v>
      </c>
      <c r="BE490" s="163">
        <f>IF(N490="základní",J490,0)</f>
        <v>0</v>
      </c>
      <c r="BF490" s="163">
        <f>IF(N490="snížená",J490,0)</f>
        <v>0</v>
      </c>
      <c r="BG490" s="163">
        <f>IF(N490="zákl. přenesená",J490,0)</f>
        <v>0</v>
      </c>
      <c r="BH490" s="163">
        <f>IF(N490="sníž. přenesená",J490,0)</f>
        <v>0</v>
      </c>
      <c r="BI490" s="163">
        <f>IF(N490="nulová",J490,0)</f>
        <v>0</v>
      </c>
      <c r="BJ490" s="15" t="s">
        <v>22</v>
      </c>
      <c r="BK490" s="163">
        <f>ROUND(I490*H490,2)</f>
        <v>0</v>
      </c>
      <c r="BL490" s="15" t="s">
        <v>110</v>
      </c>
      <c r="BM490" s="15" t="s">
        <v>415</v>
      </c>
    </row>
    <row r="491" spans="2:51" s="9" customFormat="1" ht="13.5">
      <c r="B491" s="164"/>
      <c r="C491" s="165"/>
      <c r="D491" s="166" t="s">
        <v>112</v>
      </c>
      <c r="E491" s="167" t="s">
        <v>20</v>
      </c>
      <c r="F491" s="168" t="s">
        <v>113</v>
      </c>
      <c r="G491" s="165"/>
      <c r="H491" s="169" t="s">
        <v>20</v>
      </c>
      <c r="I491" s="170"/>
      <c r="J491" s="165"/>
      <c r="K491" s="165"/>
      <c r="L491" s="171"/>
      <c r="M491" s="172"/>
      <c r="N491" s="173"/>
      <c r="O491" s="173"/>
      <c r="P491" s="173"/>
      <c r="Q491" s="173"/>
      <c r="R491" s="173"/>
      <c r="S491" s="173"/>
      <c r="T491" s="174"/>
      <c r="AT491" s="175" t="s">
        <v>112</v>
      </c>
      <c r="AU491" s="175" t="s">
        <v>73</v>
      </c>
      <c r="AV491" s="9" t="s">
        <v>22</v>
      </c>
      <c r="AW491" s="9" t="s">
        <v>37</v>
      </c>
      <c r="AX491" s="9" t="s">
        <v>73</v>
      </c>
      <c r="AY491" s="175" t="s">
        <v>111</v>
      </c>
    </row>
    <row r="492" spans="2:51" s="9" customFormat="1" ht="13.5">
      <c r="B492" s="164"/>
      <c r="C492" s="165"/>
      <c r="D492" s="166" t="s">
        <v>112</v>
      </c>
      <c r="E492" s="167" t="s">
        <v>20</v>
      </c>
      <c r="F492" s="168" t="s">
        <v>114</v>
      </c>
      <c r="G492" s="165"/>
      <c r="H492" s="169" t="s">
        <v>20</v>
      </c>
      <c r="I492" s="170"/>
      <c r="J492" s="165"/>
      <c r="K492" s="165"/>
      <c r="L492" s="171"/>
      <c r="M492" s="172"/>
      <c r="N492" s="173"/>
      <c r="O492" s="173"/>
      <c r="P492" s="173"/>
      <c r="Q492" s="173"/>
      <c r="R492" s="173"/>
      <c r="S492" s="173"/>
      <c r="T492" s="174"/>
      <c r="AT492" s="175" t="s">
        <v>112</v>
      </c>
      <c r="AU492" s="175" t="s">
        <v>73</v>
      </c>
      <c r="AV492" s="9" t="s">
        <v>22</v>
      </c>
      <c r="AW492" s="9" t="s">
        <v>37</v>
      </c>
      <c r="AX492" s="9" t="s">
        <v>73</v>
      </c>
      <c r="AY492" s="175" t="s">
        <v>111</v>
      </c>
    </row>
    <row r="493" spans="2:51" s="10" customFormat="1" ht="13.5">
      <c r="B493" s="176"/>
      <c r="C493" s="177"/>
      <c r="D493" s="178" t="s">
        <v>112</v>
      </c>
      <c r="E493" s="179" t="s">
        <v>20</v>
      </c>
      <c r="F493" s="180" t="s">
        <v>110</v>
      </c>
      <c r="G493" s="177"/>
      <c r="H493" s="181">
        <v>4</v>
      </c>
      <c r="I493" s="182"/>
      <c r="J493" s="177"/>
      <c r="K493" s="177"/>
      <c r="L493" s="183"/>
      <c r="M493" s="184"/>
      <c r="N493" s="185"/>
      <c r="O493" s="185"/>
      <c r="P493" s="185"/>
      <c r="Q493" s="185"/>
      <c r="R493" s="185"/>
      <c r="S493" s="185"/>
      <c r="T493" s="186"/>
      <c r="AT493" s="187" t="s">
        <v>112</v>
      </c>
      <c r="AU493" s="187" t="s">
        <v>73</v>
      </c>
      <c r="AV493" s="10" t="s">
        <v>81</v>
      </c>
      <c r="AW493" s="10" t="s">
        <v>37</v>
      </c>
      <c r="AX493" s="10" t="s">
        <v>22</v>
      </c>
      <c r="AY493" s="187" t="s">
        <v>111</v>
      </c>
    </row>
    <row r="494" spans="2:65" s="1" customFormat="1" ht="22.5" customHeight="1">
      <c r="B494" s="32"/>
      <c r="C494" s="152" t="s">
        <v>418</v>
      </c>
      <c r="D494" s="152" t="s">
        <v>106</v>
      </c>
      <c r="E494" s="153" t="s">
        <v>419</v>
      </c>
      <c r="F494" s="154" t="s">
        <v>420</v>
      </c>
      <c r="G494" s="155" t="s">
        <v>109</v>
      </c>
      <c r="H494" s="156">
        <v>1</v>
      </c>
      <c r="I494" s="157"/>
      <c r="J494" s="158">
        <f>ROUND(I494*H494,2)</f>
        <v>0</v>
      </c>
      <c r="K494" s="154" t="s">
        <v>20</v>
      </c>
      <c r="L494" s="52"/>
      <c r="M494" s="159" t="s">
        <v>20</v>
      </c>
      <c r="N494" s="160" t="s">
        <v>44</v>
      </c>
      <c r="O494" s="33"/>
      <c r="P494" s="161">
        <f>O494*H494</f>
        <v>0</v>
      </c>
      <c r="Q494" s="161">
        <v>0</v>
      </c>
      <c r="R494" s="161">
        <f>Q494*H494</f>
        <v>0</v>
      </c>
      <c r="S494" s="161">
        <v>0</v>
      </c>
      <c r="T494" s="162">
        <f>S494*H494</f>
        <v>0</v>
      </c>
      <c r="AR494" s="15" t="s">
        <v>110</v>
      </c>
      <c r="AT494" s="15" t="s">
        <v>106</v>
      </c>
      <c r="AU494" s="15" t="s">
        <v>73</v>
      </c>
      <c r="AY494" s="15" t="s">
        <v>111</v>
      </c>
      <c r="BE494" s="163">
        <f>IF(N494="základní",J494,0)</f>
        <v>0</v>
      </c>
      <c r="BF494" s="163">
        <f>IF(N494="snížená",J494,0)</f>
        <v>0</v>
      </c>
      <c r="BG494" s="163">
        <f>IF(N494="zákl. přenesená",J494,0)</f>
        <v>0</v>
      </c>
      <c r="BH494" s="163">
        <f>IF(N494="sníž. přenesená",J494,0)</f>
        <v>0</v>
      </c>
      <c r="BI494" s="163">
        <f>IF(N494="nulová",J494,0)</f>
        <v>0</v>
      </c>
      <c r="BJ494" s="15" t="s">
        <v>22</v>
      </c>
      <c r="BK494" s="163">
        <f>ROUND(I494*H494,2)</f>
        <v>0</v>
      </c>
      <c r="BL494" s="15" t="s">
        <v>110</v>
      </c>
      <c r="BM494" s="15" t="s">
        <v>418</v>
      </c>
    </row>
    <row r="495" spans="2:51" s="9" customFormat="1" ht="13.5">
      <c r="B495" s="164"/>
      <c r="C495" s="165"/>
      <c r="D495" s="166" t="s">
        <v>112</v>
      </c>
      <c r="E495" s="167" t="s">
        <v>20</v>
      </c>
      <c r="F495" s="168" t="s">
        <v>113</v>
      </c>
      <c r="G495" s="165"/>
      <c r="H495" s="169" t="s">
        <v>20</v>
      </c>
      <c r="I495" s="170"/>
      <c r="J495" s="165"/>
      <c r="K495" s="165"/>
      <c r="L495" s="171"/>
      <c r="M495" s="172"/>
      <c r="N495" s="173"/>
      <c r="O495" s="173"/>
      <c r="P495" s="173"/>
      <c r="Q495" s="173"/>
      <c r="R495" s="173"/>
      <c r="S495" s="173"/>
      <c r="T495" s="174"/>
      <c r="AT495" s="175" t="s">
        <v>112</v>
      </c>
      <c r="AU495" s="175" t="s">
        <v>73</v>
      </c>
      <c r="AV495" s="9" t="s">
        <v>22</v>
      </c>
      <c r="AW495" s="9" t="s">
        <v>37</v>
      </c>
      <c r="AX495" s="9" t="s">
        <v>73</v>
      </c>
      <c r="AY495" s="175" t="s">
        <v>111</v>
      </c>
    </row>
    <row r="496" spans="2:51" s="9" customFormat="1" ht="13.5">
      <c r="B496" s="164"/>
      <c r="C496" s="165"/>
      <c r="D496" s="166" t="s">
        <v>112</v>
      </c>
      <c r="E496" s="167" t="s">
        <v>20</v>
      </c>
      <c r="F496" s="168" t="s">
        <v>114</v>
      </c>
      <c r="G496" s="165"/>
      <c r="H496" s="169" t="s">
        <v>20</v>
      </c>
      <c r="I496" s="170"/>
      <c r="J496" s="165"/>
      <c r="K496" s="165"/>
      <c r="L496" s="171"/>
      <c r="M496" s="172"/>
      <c r="N496" s="173"/>
      <c r="O496" s="173"/>
      <c r="P496" s="173"/>
      <c r="Q496" s="173"/>
      <c r="R496" s="173"/>
      <c r="S496" s="173"/>
      <c r="T496" s="174"/>
      <c r="AT496" s="175" t="s">
        <v>112</v>
      </c>
      <c r="AU496" s="175" t="s">
        <v>73</v>
      </c>
      <c r="AV496" s="9" t="s">
        <v>22</v>
      </c>
      <c r="AW496" s="9" t="s">
        <v>37</v>
      </c>
      <c r="AX496" s="9" t="s">
        <v>73</v>
      </c>
      <c r="AY496" s="175" t="s">
        <v>111</v>
      </c>
    </row>
    <row r="497" spans="2:51" s="10" customFormat="1" ht="13.5">
      <c r="B497" s="176"/>
      <c r="C497" s="177"/>
      <c r="D497" s="178" t="s">
        <v>112</v>
      </c>
      <c r="E497" s="179" t="s">
        <v>20</v>
      </c>
      <c r="F497" s="180" t="s">
        <v>22</v>
      </c>
      <c r="G497" s="177"/>
      <c r="H497" s="181">
        <v>1</v>
      </c>
      <c r="I497" s="182"/>
      <c r="J497" s="177"/>
      <c r="K497" s="177"/>
      <c r="L497" s="183"/>
      <c r="M497" s="184"/>
      <c r="N497" s="185"/>
      <c r="O497" s="185"/>
      <c r="P497" s="185"/>
      <c r="Q497" s="185"/>
      <c r="R497" s="185"/>
      <c r="S497" s="185"/>
      <c r="T497" s="186"/>
      <c r="AT497" s="187" t="s">
        <v>112</v>
      </c>
      <c r="AU497" s="187" t="s">
        <v>73</v>
      </c>
      <c r="AV497" s="10" t="s">
        <v>81</v>
      </c>
      <c r="AW497" s="10" t="s">
        <v>37</v>
      </c>
      <c r="AX497" s="10" t="s">
        <v>22</v>
      </c>
      <c r="AY497" s="187" t="s">
        <v>111</v>
      </c>
    </row>
    <row r="498" spans="2:65" s="1" customFormat="1" ht="22.5" customHeight="1">
      <c r="B498" s="32"/>
      <c r="C498" s="152" t="s">
        <v>421</v>
      </c>
      <c r="D498" s="152" t="s">
        <v>106</v>
      </c>
      <c r="E498" s="153" t="s">
        <v>422</v>
      </c>
      <c r="F498" s="154" t="s">
        <v>423</v>
      </c>
      <c r="G498" s="155" t="s">
        <v>109</v>
      </c>
      <c r="H498" s="156">
        <v>4</v>
      </c>
      <c r="I498" s="157"/>
      <c r="J498" s="158">
        <f>ROUND(I498*H498,2)</f>
        <v>0</v>
      </c>
      <c r="K498" s="154" t="s">
        <v>20</v>
      </c>
      <c r="L498" s="52"/>
      <c r="M498" s="159" t="s">
        <v>20</v>
      </c>
      <c r="N498" s="160" t="s">
        <v>44</v>
      </c>
      <c r="O498" s="33"/>
      <c r="P498" s="161">
        <f>O498*H498</f>
        <v>0</v>
      </c>
      <c r="Q498" s="161">
        <v>0</v>
      </c>
      <c r="R498" s="161">
        <f>Q498*H498</f>
        <v>0</v>
      </c>
      <c r="S498" s="161">
        <v>0</v>
      </c>
      <c r="T498" s="162">
        <f>S498*H498</f>
        <v>0</v>
      </c>
      <c r="AR498" s="15" t="s">
        <v>110</v>
      </c>
      <c r="AT498" s="15" t="s">
        <v>106</v>
      </c>
      <c r="AU498" s="15" t="s">
        <v>73</v>
      </c>
      <c r="AY498" s="15" t="s">
        <v>111</v>
      </c>
      <c r="BE498" s="163">
        <f>IF(N498="základní",J498,0)</f>
        <v>0</v>
      </c>
      <c r="BF498" s="163">
        <f>IF(N498="snížená",J498,0)</f>
        <v>0</v>
      </c>
      <c r="BG498" s="163">
        <f>IF(N498="zákl. přenesená",J498,0)</f>
        <v>0</v>
      </c>
      <c r="BH498" s="163">
        <f>IF(N498="sníž. přenesená",J498,0)</f>
        <v>0</v>
      </c>
      <c r="BI498" s="163">
        <f>IF(N498="nulová",J498,0)</f>
        <v>0</v>
      </c>
      <c r="BJ498" s="15" t="s">
        <v>22</v>
      </c>
      <c r="BK498" s="163">
        <f>ROUND(I498*H498,2)</f>
        <v>0</v>
      </c>
      <c r="BL498" s="15" t="s">
        <v>110</v>
      </c>
      <c r="BM498" s="15" t="s">
        <v>421</v>
      </c>
    </row>
    <row r="499" spans="2:51" s="9" customFormat="1" ht="13.5">
      <c r="B499" s="164"/>
      <c r="C499" s="165"/>
      <c r="D499" s="166" t="s">
        <v>112</v>
      </c>
      <c r="E499" s="167" t="s">
        <v>20</v>
      </c>
      <c r="F499" s="168" t="s">
        <v>113</v>
      </c>
      <c r="G499" s="165"/>
      <c r="H499" s="169" t="s">
        <v>20</v>
      </c>
      <c r="I499" s="170"/>
      <c r="J499" s="165"/>
      <c r="K499" s="165"/>
      <c r="L499" s="171"/>
      <c r="M499" s="172"/>
      <c r="N499" s="173"/>
      <c r="O499" s="173"/>
      <c r="P499" s="173"/>
      <c r="Q499" s="173"/>
      <c r="R499" s="173"/>
      <c r="S499" s="173"/>
      <c r="T499" s="174"/>
      <c r="AT499" s="175" t="s">
        <v>112</v>
      </c>
      <c r="AU499" s="175" t="s">
        <v>73</v>
      </c>
      <c r="AV499" s="9" t="s">
        <v>22</v>
      </c>
      <c r="AW499" s="9" t="s">
        <v>37</v>
      </c>
      <c r="AX499" s="9" t="s">
        <v>73</v>
      </c>
      <c r="AY499" s="175" t="s">
        <v>111</v>
      </c>
    </row>
    <row r="500" spans="2:51" s="9" customFormat="1" ht="13.5">
      <c r="B500" s="164"/>
      <c r="C500" s="165"/>
      <c r="D500" s="166" t="s">
        <v>112</v>
      </c>
      <c r="E500" s="167" t="s">
        <v>20</v>
      </c>
      <c r="F500" s="168" t="s">
        <v>114</v>
      </c>
      <c r="G500" s="165"/>
      <c r="H500" s="169" t="s">
        <v>20</v>
      </c>
      <c r="I500" s="170"/>
      <c r="J500" s="165"/>
      <c r="K500" s="165"/>
      <c r="L500" s="171"/>
      <c r="M500" s="172"/>
      <c r="N500" s="173"/>
      <c r="O500" s="173"/>
      <c r="P500" s="173"/>
      <c r="Q500" s="173"/>
      <c r="R500" s="173"/>
      <c r="S500" s="173"/>
      <c r="T500" s="174"/>
      <c r="AT500" s="175" t="s">
        <v>112</v>
      </c>
      <c r="AU500" s="175" t="s">
        <v>73</v>
      </c>
      <c r="AV500" s="9" t="s">
        <v>22</v>
      </c>
      <c r="AW500" s="9" t="s">
        <v>37</v>
      </c>
      <c r="AX500" s="9" t="s">
        <v>73</v>
      </c>
      <c r="AY500" s="175" t="s">
        <v>111</v>
      </c>
    </row>
    <row r="501" spans="2:51" s="10" customFormat="1" ht="13.5">
      <c r="B501" s="176"/>
      <c r="C501" s="177"/>
      <c r="D501" s="178" t="s">
        <v>112</v>
      </c>
      <c r="E501" s="179" t="s">
        <v>20</v>
      </c>
      <c r="F501" s="180" t="s">
        <v>110</v>
      </c>
      <c r="G501" s="177"/>
      <c r="H501" s="181">
        <v>4</v>
      </c>
      <c r="I501" s="182"/>
      <c r="J501" s="177"/>
      <c r="K501" s="177"/>
      <c r="L501" s="183"/>
      <c r="M501" s="184"/>
      <c r="N501" s="185"/>
      <c r="O501" s="185"/>
      <c r="P501" s="185"/>
      <c r="Q501" s="185"/>
      <c r="R501" s="185"/>
      <c r="S501" s="185"/>
      <c r="T501" s="186"/>
      <c r="AT501" s="187" t="s">
        <v>112</v>
      </c>
      <c r="AU501" s="187" t="s">
        <v>73</v>
      </c>
      <c r="AV501" s="10" t="s">
        <v>81</v>
      </c>
      <c r="AW501" s="10" t="s">
        <v>37</v>
      </c>
      <c r="AX501" s="10" t="s">
        <v>22</v>
      </c>
      <c r="AY501" s="187" t="s">
        <v>111</v>
      </c>
    </row>
    <row r="502" spans="2:65" s="1" customFormat="1" ht="22.5" customHeight="1">
      <c r="B502" s="32"/>
      <c r="C502" s="152" t="s">
        <v>424</v>
      </c>
      <c r="D502" s="152" t="s">
        <v>106</v>
      </c>
      <c r="E502" s="153" t="s">
        <v>425</v>
      </c>
      <c r="F502" s="154" t="s">
        <v>426</v>
      </c>
      <c r="G502" s="155" t="s">
        <v>109</v>
      </c>
      <c r="H502" s="156">
        <v>4</v>
      </c>
      <c r="I502" s="157"/>
      <c r="J502" s="158">
        <f>ROUND(I502*H502,2)</f>
        <v>0</v>
      </c>
      <c r="K502" s="154" t="s">
        <v>20</v>
      </c>
      <c r="L502" s="52"/>
      <c r="M502" s="159" t="s">
        <v>20</v>
      </c>
      <c r="N502" s="160" t="s">
        <v>44</v>
      </c>
      <c r="O502" s="33"/>
      <c r="P502" s="161">
        <f>O502*H502</f>
        <v>0</v>
      </c>
      <c r="Q502" s="161">
        <v>0</v>
      </c>
      <c r="R502" s="161">
        <f>Q502*H502</f>
        <v>0</v>
      </c>
      <c r="S502" s="161">
        <v>0</v>
      </c>
      <c r="T502" s="162">
        <f>S502*H502</f>
        <v>0</v>
      </c>
      <c r="AR502" s="15" t="s">
        <v>110</v>
      </c>
      <c r="AT502" s="15" t="s">
        <v>106</v>
      </c>
      <c r="AU502" s="15" t="s">
        <v>73</v>
      </c>
      <c r="AY502" s="15" t="s">
        <v>111</v>
      </c>
      <c r="BE502" s="163">
        <f>IF(N502="základní",J502,0)</f>
        <v>0</v>
      </c>
      <c r="BF502" s="163">
        <f>IF(N502="snížená",J502,0)</f>
        <v>0</v>
      </c>
      <c r="BG502" s="163">
        <f>IF(N502="zákl. přenesená",J502,0)</f>
        <v>0</v>
      </c>
      <c r="BH502" s="163">
        <f>IF(N502="sníž. přenesená",J502,0)</f>
        <v>0</v>
      </c>
      <c r="BI502" s="163">
        <f>IF(N502="nulová",J502,0)</f>
        <v>0</v>
      </c>
      <c r="BJ502" s="15" t="s">
        <v>22</v>
      </c>
      <c r="BK502" s="163">
        <f>ROUND(I502*H502,2)</f>
        <v>0</v>
      </c>
      <c r="BL502" s="15" t="s">
        <v>110</v>
      </c>
      <c r="BM502" s="15" t="s">
        <v>424</v>
      </c>
    </row>
    <row r="503" spans="2:51" s="9" customFormat="1" ht="13.5">
      <c r="B503" s="164"/>
      <c r="C503" s="165"/>
      <c r="D503" s="166" t="s">
        <v>112</v>
      </c>
      <c r="E503" s="167" t="s">
        <v>20</v>
      </c>
      <c r="F503" s="168" t="s">
        <v>113</v>
      </c>
      <c r="G503" s="165"/>
      <c r="H503" s="169" t="s">
        <v>20</v>
      </c>
      <c r="I503" s="170"/>
      <c r="J503" s="165"/>
      <c r="K503" s="165"/>
      <c r="L503" s="171"/>
      <c r="M503" s="172"/>
      <c r="N503" s="173"/>
      <c r="O503" s="173"/>
      <c r="P503" s="173"/>
      <c r="Q503" s="173"/>
      <c r="R503" s="173"/>
      <c r="S503" s="173"/>
      <c r="T503" s="174"/>
      <c r="AT503" s="175" t="s">
        <v>112</v>
      </c>
      <c r="AU503" s="175" t="s">
        <v>73</v>
      </c>
      <c r="AV503" s="9" t="s">
        <v>22</v>
      </c>
      <c r="AW503" s="9" t="s">
        <v>37</v>
      </c>
      <c r="AX503" s="9" t="s">
        <v>73</v>
      </c>
      <c r="AY503" s="175" t="s">
        <v>111</v>
      </c>
    </row>
    <row r="504" spans="2:51" s="9" customFormat="1" ht="13.5">
      <c r="B504" s="164"/>
      <c r="C504" s="165"/>
      <c r="D504" s="166" t="s">
        <v>112</v>
      </c>
      <c r="E504" s="167" t="s">
        <v>20</v>
      </c>
      <c r="F504" s="168" t="s">
        <v>114</v>
      </c>
      <c r="G504" s="165"/>
      <c r="H504" s="169" t="s">
        <v>20</v>
      </c>
      <c r="I504" s="170"/>
      <c r="J504" s="165"/>
      <c r="K504" s="165"/>
      <c r="L504" s="171"/>
      <c r="M504" s="172"/>
      <c r="N504" s="173"/>
      <c r="O504" s="173"/>
      <c r="P504" s="173"/>
      <c r="Q504" s="173"/>
      <c r="R504" s="173"/>
      <c r="S504" s="173"/>
      <c r="T504" s="174"/>
      <c r="AT504" s="175" t="s">
        <v>112</v>
      </c>
      <c r="AU504" s="175" t="s">
        <v>73</v>
      </c>
      <c r="AV504" s="9" t="s">
        <v>22</v>
      </c>
      <c r="AW504" s="9" t="s">
        <v>37</v>
      </c>
      <c r="AX504" s="9" t="s">
        <v>73</v>
      </c>
      <c r="AY504" s="175" t="s">
        <v>111</v>
      </c>
    </row>
    <row r="505" spans="2:51" s="10" customFormat="1" ht="13.5">
      <c r="B505" s="176"/>
      <c r="C505" s="177"/>
      <c r="D505" s="178" t="s">
        <v>112</v>
      </c>
      <c r="E505" s="179" t="s">
        <v>20</v>
      </c>
      <c r="F505" s="180" t="s">
        <v>110</v>
      </c>
      <c r="G505" s="177"/>
      <c r="H505" s="181">
        <v>4</v>
      </c>
      <c r="I505" s="182"/>
      <c r="J505" s="177"/>
      <c r="K505" s="177"/>
      <c r="L505" s="183"/>
      <c r="M505" s="184"/>
      <c r="N505" s="185"/>
      <c r="O505" s="185"/>
      <c r="P505" s="185"/>
      <c r="Q505" s="185"/>
      <c r="R505" s="185"/>
      <c r="S505" s="185"/>
      <c r="T505" s="186"/>
      <c r="AT505" s="187" t="s">
        <v>112</v>
      </c>
      <c r="AU505" s="187" t="s">
        <v>73</v>
      </c>
      <c r="AV505" s="10" t="s">
        <v>81</v>
      </c>
      <c r="AW505" s="10" t="s">
        <v>37</v>
      </c>
      <c r="AX505" s="10" t="s">
        <v>22</v>
      </c>
      <c r="AY505" s="187" t="s">
        <v>111</v>
      </c>
    </row>
    <row r="506" spans="2:65" s="1" customFormat="1" ht="22.5" customHeight="1">
      <c r="B506" s="32"/>
      <c r="C506" s="152" t="s">
        <v>427</v>
      </c>
      <c r="D506" s="152" t="s">
        <v>106</v>
      </c>
      <c r="E506" s="153" t="s">
        <v>428</v>
      </c>
      <c r="F506" s="154" t="s">
        <v>429</v>
      </c>
      <c r="G506" s="155" t="s">
        <v>109</v>
      </c>
      <c r="H506" s="156">
        <v>4</v>
      </c>
      <c r="I506" s="157"/>
      <c r="J506" s="158">
        <f>ROUND(I506*H506,2)</f>
        <v>0</v>
      </c>
      <c r="K506" s="154" t="s">
        <v>20</v>
      </c>
      <c r="L506" s="52"/>
      <c r="M506" s="159" t="s">
        <v>20</v>
      </c>
      <c r="N506" s="160" t="s">
        <v>44</v>
      </c>
      <c r="O506" s="33"/>
      <c r="P506" s="161">
        <f>O506*H506</f>
        <v>0</v>
      </c>
      <c r="Q506" s="161">
        <v>0</v>
      </c>
      <c r="R506" s="161">
        <f>Q506*H506</f>
        <v>0</v>
      </c>
      <c r="S506" s="161">
        <v>0</v>
      </c>
      <c r="T506" s="162">
        <f>S506*H506</f>
        <v>0</v>
      </c>
      <c r="AR506" s="15" t="s">
        <v>110</v>
      </c>
      <c r="AT506" s="15" t="s">
        <v>106</v>
      </c>
      <c r="AU506" s="15" t="s">
        <v>73</v>
      </c>
      <c r="AY506" s="15" t="s">
        <v>111</v>
      </c>
      <c r="BE506" s="163">
        <f>IF(N506="základní",J506,0)</f>
        <v>0</v>
      </c>
      <c r="BF506" s="163">
        <f>IF(N506="snížená",J506,0)</f>
        <v>0</v>
      </c>
      <c r="BG506" s="163">
        <f>IF(N506="zákl. přenesená",J506,0)</f>
        <v>0</v>
      </c>
      <c r="BH506" s="163">
        <f>IF(N506="sníž. přenesená",J506,0)</f>
        <v>0</v>
      </c>
      <c r="BI506" s="163">
        <f>IF(N506="nulová",J506,0)</f>
        <v>0</v>
      </c>
      <c r="BJ506" s="15" t="s">
        <v>22</v>
      </c>
      <c r="BK506" s="163">
        <f>ROUND(I506*H506,2)</f>
        <v>0</v>
      </c>
      <c r="BL506" s="15" t="s">
        <v>110</v>
      </c>
      <c r="BM506" s="15" t="s">
        <v>427</v>
      </c>
    </row>
    <row r="507" spans="2:51" s="9" customFormat="1" ht="13.5">
      <c r="B507" s="164"/>
      <c r="C507" s="165"/>
      <c r="D507" s="166" t="s">
        <v>112</v>
      </c>
      <c r="E507" s="167" t="s">
        <v>20</v>
      </c>
      <c r="F507" s="168" t="s">
        <v>113</v>
      </c>
      <c r="G507" s="165"/>
      <c r="H507" s="169" t="s">
        <v>20</v>
      </c>
      <c r="I507" s="170"/>
      <c r="J507" s="165"/>
      <c r="K507" s="165"/>
      <c r="L507" s="171"/>
      <c r="M507" s="172"/>
      <c r="N507" s="173"/>
      <c r="O507" s="173"/>
      <c r="P507" s="173"/>
      <c r="Q507" s="173"/>
      <c r="R507" s="173"/>
      <c r="S507" s="173"/>
      <c r="T507" s="174"/>
      <c r="AT507" s="175" t="s">
        <v>112</v>
      </c>
      <c r="AU507" s="175" t="s">
        <v>73</v>
      </c>
      <c r="AV507" s="9" t="s">
        <v>22</v>
      </c>
      <c r="AW507" s="9" t="s">
        <v>37</v>
      </c>
      <c r="AX507" s="9" t="s">
        <v>73</v>
      </c>
      <c r="AY507" s="175" t="s">
        <v>111</v>
      </c>
    </row>
    <row r="508" spans="2:51" s="9" customFormat="1" ht="13.5">
      <c r="B508" s="164"/>
      <c r="C508" s="165"/>
      <c r="D508" s="166" t="s">
        <v>112</v>
      </c>
      <c r="E508" s="167" t="s">
        <v>20</v>
      </c>
      <c r="F508" s="168" t="s">
        <v>114</v>
      </c>
      <c r="G508" s="165"/>
      <c r="H508" s="169" t="s">
        <v>20</v>
      </c>
      <c r="I508" s="170"/>
      <c r="J508" s="165"/>
      <c r="K508" s="165"/>
      <c r="L508" s="171"/>
      <c r="M508" s="172"/>
      <c r="N508" s="173"/>
      <c r="O508" s="173"/>
      <c r="P508" s="173"/>
      <c r="Q508" s="173"/>
      <c r="R508" s="173"/>
      <c r="S508" s="173"/>
      <c r="T508" s="174"/>
      <c r="AT508" s="175" t="s">
        <v>112</v>
      </c>
      <c r="AU508" s="175" t="s">
        <v>73</v>
      </c>
      <c r="AV508" s="9" t="s">
        <v>22</v>
      </c>
      <c r="AW508" s="9" t="s">
        <v>37</v>
      </c>
      <c r="AX508" s="9" t="s">
        <v>73</v>
      </c>
      <c r="AY508" s="175" t="s">
        <v>111</v>
      </c>
    </row>
    <row r="509" spans="2:51" s="10" customFormat="1" ht="13.5">
      <c r="B509" s="176"/>
      <c r="C509" s="177"/>
      <c r="D509" s="178" t="s">
        <v>112</v>
      </c>
      <c r="E509" s="179" t="s">
        <v>20</v>
      </c>
      <c r="F509" s="180" t="s">
        <v>110</v>
      </c>
      <c r="G509" s="177"/>
      <c r="H509" s="181">
        <v>4</v>
      </c>
      <c r="I509" s="182"/>
      <c r="J509" s="177"/>
      <c r="K509" s="177"/>
      <c r="L509" s="183"/>
      <c r="M509" s="184"/>
      <c r="N509" s="185"/>
      <c r="O509" s="185"/>
      <c r="P509" s="185"/>
      <c r="Q509" s="185"/>
      <c r="R509" s="185"/>
      <c r="S509" s="185"/>
      <c r="T509" s="186"/>
      <c r="AT509" s="187" t="s">
        <v>112</v>
      </c>
      <c r="AU509" s="187" t="s">
        <v>73</v>
      </c>
      <c r="AV509" s="10" t="s">
        <v>81</v>
      </c>
      <c r="AW509" s="10" t="s">
        <v>37</v>
      </c>
      <c r="AX509" s="10" t="s">
        <v>22</v>
      </c>
      <c r="AY509" s="187" t="s">
        <v>111</v>
      </c>
    </row>
    <row r="510" spans="2:65" s="1" customFormat="1" ht="22.5" customHeight="1">
      <c r="B510" s="32"/>
      <c r="C510" s="152" t="s">
        <v>430</v>
      </c>
      <c r="D510" s="152" t="s">
        <v>106</v>
      </c>
      <c r="E510" s="153" t="s">
        <v>431</v>
      </c>
      <c r="F510" s="154" t="s">
        <v>432</v>
      </c>
      <c r="G510" s="155" t="s">
        <v>109</v>
      </c>
      <c r="H510" s="156">
        <v>2</v>
      </c>
      <c r="I510" s="157"/>
      <c r="J510" s="158">
        <f>ROUND(I510*H510,2)</f>
        <v>0</v>
      </c>
      <c r="K510" s="154" t="s">
        <v>20</v>
      </c>
      <c r="L510" s="52"/>
      <c r="M510" s="159" t="s">
        <v>20</v>
      </c>
      <c r="N510" s="160" t="s">
        <v>44</v>
      </c>
      <c r="O510" s="33"/>
      <c r="P510" s="161">
        <f>O510*H510</f>
        <v>0</v>
      </c>
      <c r="Q510" s="161">
        <v>0</v>
      </c>
      <c r="R510" s="161">
        <f>Q510*H510</f>
        <v>0</v>
      </c>
      <c r="S510" s="161">
        <v>0</v>
      </c>
      <c r="T510" s="162">
        <f>S510*H510</f>
        <v>0</v>
      </c>
      <c r="AR510" s="15" t="s">
        <v>110</v>
      </c>
      <c r="AT510" s="15" t="s">
        <v>106</v>
      </c>
      <c r="AU510" s="15" t="s">
        <v>73</v>
      </c>
      <c r="AY510" s="15" t="s">
        <v>111</v>
      </c>
      <c r="BE510" s="163">
        <f>IF(N510="základní",J510,0)</f>
        <v>0</v>
      </c>
      <c r="BF510" s="163">
        <f>IF(N510="snížená",J510,0)</f>
        <v>0</v>
      </c>
      <c r="BG510" s="163">
        <f>IF(N510="zákl. přenesená",J510,0)</f>
        <v>0</v>
      </c>
      <c r="BH510" s="163">
        <f>IF(N510="sníž. přenesená",J510,0)</f>
        <v>0</v>
      </c>
      <c r="BI510" s="163">
        <f>IF(N510="nulová",J510,0)</f>
        <v>0</v>
      </c>
      <c r="BJ510" s="15" t="s">
        <v>22</v>
      </c>
      <c r="BK510" s="163">
        <f>ROUND(I510*H510,2)</f>
        <v>0</v>
      </c>
      <c r="BL510" s="15" t="s">
        <v>110</v>
      </c>
      <c r="BM510" s="15" t="s">
        <v>430</v>
      </c>
    </row>
    <row r="511" spans="2:51" s="9" customFormat="1" ht="13.5">
      <c r="B511" s="164"/>
      <c r="C511" s="165"/>
      <c r="D511" s="166" t="s">
        <v>112</v>
      </c>
      <c r="E511" s="167" t="s">
        <v>20</v>
      </c>
      <c r="F511" s="168" t="s">
        <v>113</v>
      </c>
      <c r="G511" s="165"/>
      <c r="H511" s="169" t="s">
        <v>20</v>
      </c>
      <c r="I511" s="170"/>
      <c r="J511" s="165"/>
      <c r="K511" s="165"/>
      <c r="L511" s="171"/>
      <c r="M511" s="172"/>
      <c r="N511" s="173"/>
      <c r="O511" s="173"/>
      <c r="P511" s="173"/>
      <c r="Q511" s="173"/>
      <c r="R511" s="173"/>
      <c r="S511" s="173"/>
      <c r="T511" s="174"/>
      <c r="AT511" s="175" t="s">
        <v>112</v>
      </c>
      <c r="AU511" s="175" t="s">
        <v>73</v>
      </c>
      <c r="AV511" s="9" t="s">
        <v>22</v>
      </c>
      <c r="AW511" s="9" t="s">
        <v>37</v>
      </c>
      <c r="AX511" s="9" t="s">
        <v>73</v>
      </c>
      <c r="AY511" s="175" t="s">
        <v>111</v>
      </c>
    </row>
    <row r="512" spans="2:51" s="9" customFormat="1" ht="13.5">
      <c r="B512" s="164"/>
      <c r="C512" s="165"/>
      <c r="D512" s="166" t="s">
        <v>112</v>
      </c>
      <c r="E512" s="167" t="s">
        <v>20</v>
      </c>
      <c r="F512" s="168" t="s">
        <v>114</v>
      </c>
      <c r="G512" s="165"/>
      <c r="H512" s="169" t="s">
        <v>20</v>
      </c>
      <c r="I512" s="170"/>
      <c r="J512" s="165"/>
      <c r="K512" s="165"/>
      <c r="L512" s="171"/>
      <c r="M512" s="172"/>
      <c r="N512" s="173"/>
      <c r="O512" s="173"/>
      <c r="P512" s="173"/>
      <c r="Q512" s="173"/>
      <c r="R512" s="173"/>
      <c r="S512" s="173"/>
      <c r="T512" s="174"/>
      <c r="AT512" s="175" t="s">
        <v>112</v>
      </c>
      <c r="AU512" s="175" t="s">
        <v>73</v>
      </c>
      <c r="AV512" s="9" t="s">
        <v>22</v>
      </c>
      <c r="AW512" s="9" t="s">
        <v>37</v>
      </c>
      <c r="AX512" s="9" t="s">
        <v>73</v>
      </c>
      <c r="AY512" s="175" t="s">
        <v>111</v>
      </c>
    </row>
    <row r="513" spans="2:51" s="10" customFormat="1" ht="13.5">
      <c r="B513" s="176"/>
      <c r="C513" s="177"/>
      <c r="D513" s="178" t="s">
        <v>112</v>
      </c>
      <c r="E513" s="179" t="s">
        <v>20</v>
      </c>
      <c r="F513" s="180" t="s">
        <v>81</v>
      </c>
      <c r="G513" s="177"/>
      <c r="H513" s="181">
        <v>2</v>
      </c>
      <c r="I513" s="182"/>
      <c r="J513" s="177"/>
      <c r="K513" s="177"/>
      <c r="L513" s="183"/>
      <c r="M513" s="184"/>
      <c r="N513" s="185"/>
      <c r="O513" s="185"/>
      <c r="P513" s="185"/>
      <c r="Q513" s="185"/>
      <c r="R513" s="185"/>
      <c r="S513" s="185"/>
      <c r="T513" s="186"/>
      <c r="AT513" s="187" t="s">
        <v>112</v>
      </c>
      <c r="AU513" s="187" t="s">
        <v>73</v>
      </c>
      <c r="AV513" s="10" t="s">
        <v>81</v>
      </c>
      <c r="AW513" s="10" t="s">
        <v>37</v>
      </c>
      <c r="AX513" s="10" t="s">
        <v>22</v>
      </c>
      <c r="AY513" s="187" t="s">
        <v>111</v>
      </c>
    </row>
    <row r="514" spans="2:65" s="1" customFormat="1" ht="22.5" customHeight="1">
      <c r="B514" s="32"/>
      <c r="C514" s="152" t="s">
        <v>433</v>
      </c>
      <c r="D514" s="152" t="s">
        <v>106</v>
      </c>
      <c r="E514" s="153" t="s">
        <v>434</v>
      </c>
      <c r="F514" s="154" t="s">
        <v>435</v>
      </c>
      <c r="G514" s="155" t="s">
        <v>109</v>
      </c>
      <c r="H514" s="156">
        <v>8</v>
      </c>
      <c r="I514" s="157"/>
      <c r="J514" s="158">
        <f>ROUND(I514*H514,2)</f>
        <v>0</v>
      </c>
      <c r="K514" s="154" t="s">
        <v>20</v>
      </c>
      <c r="L514" s="52"/>
      <c r="M514" s="159" t="s">
        <v>20</v>
      </c>
      <c r="N514" s="160" t="s">
        <v>44</v>
      </c>
      <c r="O514" s="33"/>
      <c r="P514" s="161">
        <f>O514*H514</f>
        <v>0</v>
      </c>
      <c r="Q514" s="161">
        <v>0</v>
      </c>
      <c r="R514" s="161">
        <f>Q514*H514</f>
        <v>0</v>
      </c>
      <c r="S514" s="161">
        <v>0</v>
      </c>
      <c r="T514" s="162">
        <f>S514*H514</f>
        <v>0</v>
      </c>
      <c r="AR514" s="15" t="s">
        <v>110</v>
      </c>
      <c r="AT514" s="15" t="s">
        <v>106</v>
      </c>
      <c r="AU514" s="15" t="s">
        <v>73</v>
      </c>
      <c r="AY514" s="15" t="s">
        <v>111</v>
      </c>
      <c r="BE514" s="163">
        <f>IF(N514="základní",J514,0)</f>
        <v>0</v>
      </c>
      <c r="BF514" s="163">
        <f>IF(N514="snížená",J514,0)</f>
        <v>0</v>
      </c>
      <c r="BG514" s="163">
        <f>IF(N514="zákl. přenesená",J514,0)</f>
        <v>0</v>
      </c>
      <c r="BH514" s="163">
        <f>IF(N514="sníž. přenesená",J514,0)</f>
        <v>0</v>
      </c>
      <c r="BI514" s="163">
        <f>IF(N514="nulová",J514,0)</f>
        <v>0</v>
      </c>
      <c r="BJ514" s="15" t="s">
        <v>22</v>
      </c>
      <c r="BK514" s="163">
        <f>ROUND(I514*H514,2)</f>
        <v>0</v>
      </c>
      <c r="BL514" s="15" t="s">
        <v>110</v>
      </c>
      <c r="BM514" s="15" t="s">
        <v>433</v>
      </c>
    </row>
    <row r="515" spans="2:51" s="9" customFormat="1" ht="13.5">
      <c r="B515" s="164"/>
      <c r="C515" s="165"/>
      <c r="D515" s="166" t="s">
        <v>112</v>
      </c>
      <c r="E515" s="167" t="s">
        <v>20</v>
      </c>
      <c r="F515" s="168" t="s">
        <v>113</v>
      </c>
      <c r="G515" s="165"/>
      <c r="H515" s="169" t="s">
        <v>20</v>
      </c>
      <c r="I515" s="170"/>
      <c r="J515" s="165"/>
      <c r="K515" s="165"/>
      <c r="L515" s="171"/>
      <c r="M515" s="172"/>
      <c r="N515" s="173"/>
      <c r="O515" s="173"/>
      <c r="P515" s="173"/>
      <c r="Q515" s="173"/>
      <c r="R515" s="173"/>
      <c r="S515" s="173"/>
      <c r="T515" s="174"/>
      <c r="AT515" s="175" t="s">
        <v>112</v>
      </c>
      <c r="AU515" s="175" t="s">
        <v>73</v>
      </c>
      <c r="AV515" s="9" t="s">
        <v>22</v>
      </c>
      <c r="AW515" s="9" t="s">
        <v>37</v>
      </c>
      <c r="AX515" s="9" t="s">
        <v>73</v>
      </c>
      <c r="AY515" s="175" t="s">
        <v>111</v>
      </c>
    </row>
    <row r="516" spans="2:51" s="9" customFormat="1" ht="13.5">
      <c r="B516" s="164"/>
      <c r="C516" s="165"/>
      <c r="D516" s="166" t="s">
        <v>112</v>
      </c>
      <c r="E516" s="167" t="s">
        <v>20</v>
      </c>
      <c r="F516" s="168" t="s">
        <v>114</v>
      </c>
      <c r="G516" s="165"/>
      <c r="H516" s="169" t="s">
        <v>20</v>
      </c>
      <c r="I516" s="170"/>
      <c r="J516" s="165"/>
      <c r="K516" s="165"/>
      <c r="L516" s="171"/>
      <c r="M516" s="172"/>
      <c r="N516" s="173"/>
      <c r="O516" s="173"/>
      <c r="P516" s="173"/>
      <c r="Q516" s="173"/>
      <c r="R516" s="173"/>
      <c r="S516" s="173"/>
      <c r="T516" s="174"/>
      <c r="AT516" s="175" t="s">
        <v>112</v>
      </c>
      <c r="AU516" s="175" t="s">
        <v>73</v>
      </c>
      <c r="AV516" s="9" t="s">
        <v>22</v>
      </c>
      <c r="AW516" s="9" t="s">
        <v>37</v>
      </c>
      <c r="AX516" s="9" t="s">
        <v>73</v>
      </c>
      <c r="AY516" s="175" t="s">
        <v>111</v>
      </c>
    </row>
    <row r="517" spans="2:51" s="10" customFormat="1" ht="13.5">
      <c r="B517" s="176"/>
      <c r="C517" s="177"/>
      <c r="D517" s="178" t="s">
        <v>112</v>
      </c>
      <c r="E517" s="179" t="s">
        <v>20</v>
      </c>
      <c r="F517" s="180" t="s">
        <v>131</v>
      </c>
      <c r="G517" s="177"/>
      <c r="H517" s="181">
        <v>8</v>
      </c>
      <c r="I517" s="182"/>
      <c r="J517" s="177"/>
      <c r="K517" s="177"/>
      <c r="L517" s="183"/>
      <c r="M517" s="184"/>
      <c r="N517" s="185"/>
      <c r="O517" s="185"/>
      <c r="P517" s="185"/>
      <c r="Q517" s="185"/>
      <c r="R517" s="185"/>
      <c r="S517" s="185"/>
      <c r="T517" s="186"/>
      <c r="AT517" s="187" t="s">
        <v>112</v>
      </c>
      <c r="AU517" s="187" t="s">
        <v>73</v>
      </c>
      <c r="AV517" s="10" t="s">
        <v>81</v>
      </c>
      <c r="AW517" s="10" t="s">
        <v>37</v>
      </c>
      <c r="AX517" s="10" t="s">
        <v>22</v>
      </c>
      <c r="AY517" s="187" t="s">
        <v>111</v>
      </c>
    </row>
    <row r="518" spans="2:65" s="1" customFormat="1" ht="22.5" customHeight="1">
      <c r="B518" s="32"/>
      <c r="C518" s="152" t="s">
        <v>436</v>
      </c>
      <c r="D518" s="152" t="s">
        <v>106</v>
      </c>
      <c r="E518" s="153" t="s">
        <v>437</v>
      </c>
      <c r="F518" s="154" t="s">
        <v>438</v>
      </c>
      <c r="G518" s="155" t="s">
        <v>109</v>
      </c>
      <c r="H518" s="156">
        <v>4</v>
      </c>
      <c r="I518" s="157"/>
      <c r="J518" s="158">
        <f>ROUND(I518*H518,2)</f>
        <v>0</v>
      </c>
      <c r="K518" s="154" t="s">
        <v>20</v>
      </c>
      <c r="L518" s="52"/>
      <c r="M518" s="159" t="s">
        <v>20</v>
      </c>
      <c r="N518" s="160" t="s">
        <v>44</v>
      </c>
      <c r="O518" s="33"/>
      <c r="P518" s="161">
        <f>O518*H518</f>
        <v>0</v>
      </c>
      <c r="Q518" s="161">
        <v>0</v>
      </c>
      <c r="R518" s="161">
        <f>Q518*H518</f>
        <v>0</v>
      </c>
      <c r="S518" s="161">
        <v>0</v>
      </c>
      <c r="T518" s="162">
        <f>S518*H518</f>
        <v>0</v>
      </c>
      <c r="AR518" s="15" t="s">
        <v>110</v>
      </c>
      <c r="AT518" s="15" t="s">
        <v>106</v>
      </c>
      <c r="AU518" s="15" t="s">
        <v>73</v>
      </c>
      <c r="AY518" s="15" t="s">
        <v>111</v>
      </c>
      <c r="BE518" s="163">
        <f>IF(N518="základní",J518,0)</f>
        <v>0</v>
      </c>
      <c r="BF518" s="163">
        <f>IF(N518="snížená",J518,0)</f>
        <v>0</v>
      </c>
      <c r="BG518" s="163">
        <f>IF(N518="zákl. přenesená",J518,0)</f>
        <v>0</v>
      </c>
      <c r="BH518" s="163">
        <f>IF(N518="sníž. přenesená",J518,0)</f>
        <v>0</v>
      </c>
      <c r="BI518" s="163">
        <f>IF(N518="nulová",J518,0)</f>
        <v>0</v>
      </c>
      <c r="BJ518" s="15" t="s">
        <v>22</v>
      </c>
      <c r="BK518" s="163">
        <f>ROUND(I518*H518,2)</f>
        <v>0</v>
      </c>
      <c r="BL518" s="15" t="s">
        <v>110</v>
      </c>
      <c r="BM518" s="15" t="s">
        <v>436</v>
      </c>
    </row>
    <row r="519" spans="2:51" s="9" customFormat="1" ht="13.5">
      <c r="B519" s="164"/>
      <c r="C519" s="165"/>
      <c r="D519" s="166" t="s">
        <v>112</v>
      </c>
      <c r="E519" s="167" t="s">
        <v>20</v>
      </c>
      <c r="F519" s="168" t="s">
        <v>113</v>
      </c>
      <c r="G519" s="165"/>
      <c r="H519" s="169" t="s">
        <v>20</v>
      </c>
      <c r="I519" s="170"/>
      <c r="J519" s="165"/>
      <c r="K519" s="165"/>
      <c r="L519" s="171"/>
      <c r="M519" s="172"/>
      <c r="N519" s="173"/>
      <c r="O519" s="173"/>
      <c r="P519" s="173"/>
      <c r="Q519" s="173"/>
      <c r="R519" s="173"/>
      <c r="S519" s="173"/>
      <c r="T519" s="174"/>
      <c r="AT519" s="175" t="s">
        <v>112</v>
      </c>
      <c r="AU519" s="175" t="s">
        <v>73</v>
      </c>
      <c r="AV519" s="9" t="s">
        <v>22</v>
      </c>
      <c r="AW519" s="9" t="s">
        <v>37</v>
      </c>
      <c r="AX519" s="9" t="s">
        <v>73</v>
      </c>
      <c r="AY519" s="175" t="s">
        <v>111</v>
      </c>
    </row>
    <row r="520" spans="2:51" s="9" customFormat="1" ht="13.5">
      <c r="B520" s="164"/>
      <c r="C520" s="165"/>
      <c r="D520" s="166" t="s">
        <v>112</v>
      </c>
      <c r="E520" s="167" t="s">
        <v>20</v>
      </c>
      <c r="F520" s="168" t="s">
        <v>114</v>
      </c>
      <c r="G520" s="165"/>
      <c r="H520" s="169" t="s">
        <v>20</v>
      </c>
      <c r="I520" s="170"/>
      <c r="J520" s="165"/>
      <c r="K520" s="165"/>
      <c r="L520" s="171"/>
      <c r="M520" s="172"/>
      <c r="N520" s="173"/>
      <c r="O520" s="173"/>
      <c r="P520" s="173"/>
      <c r="Q520" s="173"/>
      <c r="R520" s="173"/>
      <c r="S520" s="173"/>
      <c r="T520" s="174"/>
      <c r="AT520" s="175" t="s">
        <v>112</v>
      </c>
      <c r="AU520" s="175" t="s">
        <v>73</v>
      </c>
      <c r="AV520" s="9" t="s">
        <v>22</v>
      </c>
      <c r="AW520" s="9" t="s">
        <v>37</v>
      </c>
      <c r="AX520" s="9" t="s">
        <v>73</v>
      </c>
      <c r="AY520" s="175" t="s">
        <v>111</v>
      </c>
    </row>
    <row r="521" spans="2:51" s="10" customFormat="1" ht="13.5">
      <c r="B521" s="176"/>
      <c r="C521" s="177"/>
      <c r="D521" s="178" t="s">
        <v>112</v>
      </c>
      <c r="E521" s="179" t="s">
        <v>20</v>
      </c>
      <c r="F521" s="180" t="s">
        <v>110</v>
      </c>
      <c r="G521" s="177"/>
      <c r="H521" s="181">
        <v>4</v>
      </c>
      <c r="I521" s="182"/>
      <c r="J521" s="177"/>
      <c r="K521" s="177"/>
      <c r="L521" s="183"/>
      <c r="M521" s="184"/>
      <c r="N521" s="185"/>
      <c r="O521" s="185"/>
      <c r="P521" s="185"/>
      <c r="Q521" s="185"/>
      <c r="R521" s="185"/>
      <c r="S521" s="185"/>
      <c r="T521" s="186"/>
      <c r="AT521" s="187" t="s">
        <v>112</v>
      </c>
      <c r="AU521" s="187" t="s">
        <v>73</v>
      </c>
      <c r="AV521" s="10" t="s">
        <v>81</v>
      </c>
      <c r="AW521" s="10" t="s">
        <v>37</v>
      </c>
      <c r="AX521" s="10" t="s">
        <v>22</v>
      </c>
      <c r="AY521" s="187" t="s">
        <v>111</v>
      </c>
    </row>
    <row r="522" spans="2:65" s="1" customFormat="1" ht="22.5" customHeight="1">
      <c r="B522" s="32"/>
      <c r="C522" s="152" t="s">
        <v>439</v>
      </c>
      <c r="D522" s="152" t="s">
        <v>106</v>
      </c>
      <c r="E522" s="153" t="s">
        <v>440</v>
      </c>
      <c r="F522" s="154" t="s">
        <v>441</v>
      </c>
      <c r="G522" s="155" t="s">
        <v>109</v>
      </c>
      <c r="H522" s="156">
        <v>48</v>
      </c>
      <c r="I522" s="157"/>
      <c r="J522" s="158">
        <f>ROUND(I522*H522,2)</f>
        <v>0</v>
      </c>
      <c r="K522" s="154" t="s">
        <v>20</v>
      </c>
      <c r="L522" s="52"/>
      <c r="M522" s="159" t="s">
        <v>20</v>
      </c>
      <c r="N522" s="160" t="s">
        <v>44</v>
      </c>
      <c r="O522" s="33"/>
      <c r="P522" s="161">
        <f>O522*H522</f>
        <v>0</v>
      </c>
      <c r="Q522" s="161">
        <v>0</v>
      </c>
      <c r="R522" s="161">
        <f>Q522*H522</f>
        <v>0</v>
      </c>
      <c r="S522" s="161">
        <v>0</v>
      </c>
      <c r="T522" s="162">
        <f>S522*H522</f>
        <v>0</v>
      </c>
      <c r="AR522" s="15" t="s">
        <v>110</v>
      </c>
      <c r="AT522" s="15" t="s">
        <v>106</v>
      </c>
      <c r="AU522" s="15" t="s">
        <v>73</v>
      </c>
      <c r="AY522" s="15" t="s">
        <v>111</v>
      </c>
      <c r="BE522" s="163">
        <f>IF(N522="základní",J522,0)</f>
        <v>0</v>
      </c>
      <c r="BF522" s="163">
        <f>IF(N522="snížená",J522,0)</f>
        <v>0</v>
      </c>
      <c r="BG522" s="163">
        <f>IF(N522="zákl. přenesená",J522,0)</f>
        <v>0</v>
      </c>
      <c r="BH522" s="163">
        <f>IF(N522="sníž. přenesená",J522,0)</f>
        <v>0</v>
      </c>
      <c r="BI522" s="163">
        <f>IF(N522="nulová",J522,0)</f>
        <v>0</v>
      </c>
      <c r="BJ522" s="15" t="s">
        <v>22</v>
      </c>
      <c r="BK522" s="163">
        <f>ROUND(I522*H522,2)</f>
        <v>0</v>
      </c>
      <c r="BL522" s="15" t="s">
        <v>110</v>
      </c>
      <c r="BM522" s="15" t="s">
        <v>439</v>
      </c>
    </row>
    <row r="523" spans="2:51" s="9" customFormat="1" ht="13.5">
      <c r="B523" s="164"/>
      <c r="C523" s="165"/>
      <c r="D523" s="166" t="s">
        <v>112</v>
      </c>
      <c r="E523" s="167" t="s">
        <v>20</v>
      </c>
      <c r="F523" s="168" t="s">
        <v>113</v>
      </c>
      <c r="G523" s="165"/>
      <c r="H523" s="169" t="s">
        <v>20</v>
      </c>
      <c r="I523" s="170"/>
      <c r="J523" s="165"/>
      <c r="K523" s="165"/>
      <c r="L523" s="171"/>
      <c r="M523" s="172"/>
      <c r="N523" s="173"/>
      <c r="O523" s="173"/>
      <c r="P523" s="173"/>
      <c r="Q523" s="173"/>
      <c r="R523" s="173"/>
      <c r="S523" s="173"/>
      <c r="T523" s="174"/>
      <c r="AT523" s="175" t="s">
        <v>112</v>
      </c>
      <c r="AU523" s="175" t="s">
        <v>73</v>
      </c>
      <c r="AV523" s="9" t="s">
        <v>22</v>
      </c>
      <c r="AW523" s="9" t="s">
        <v>37</v>
      </c>
      <c r="AX523" s="9" t="s">
        <v>73</v>
      </c>
      <c r="AY523" s="175" t="s">
        <v>111</v>
      </c>
    </row>
    <row r="524" spans="2:51" s="9" customFormat="1" ht="13.5">
      <c r="B524" s="164"/>
      <c r="C524" s="165"/>
      <c r="D524" s="166" t="s">
        <v>112</v>
      </c>
      <c r="E524" s="167" t="s">
        <v>20</v>
      </c>
      <c r="F524" s="168" t="s">
        <v>114</v>
      </c>
      <c r="G524" s="165"/>
      <c r="H524" s="169" t="s">
        <v>20</v>
      </c>
      <c r="I524" s="170"/>
      <c r="J524" s="165"/>
      <c r="K524" s="165"/>
      <c r="L524" s="171"/>
      <c r="M524" s="172"/>
      <c r="N524" s="173"/>
      <c r="O524" s="173"/>
      <c r="P524" s="173"/>
      <c r="Q524" s="173"/>
      <c r="R524" s="173"/>
      <c r="S524" s="173"/>
      <c r="T524" s="174"/>
      <c r="AT524" s="175" t="s">
        <v>112</v>
      </c>
      <c r="AU524" s="175" t="s">
        <v>73</v>
      </c>
      <c r="AV524" s="9" t="s">
        <v>22</v>
      </c>
      <c r="AW524" s="9" t="s">
        <v>37</v>
      </c>
      <c r="AX524" s="9" t="s">
        <v>73</v>
      </c>
      <c r="AY524" s="175" t="s">
        <v>111</v>
      </c>
    </row>
    <row r="525" spans="2:51" s="10" customFormat="1" ht="13.5">
      <c r="B525" s="176"/>
      <c r="C525" s="177"/>
      <c r="D525" s="178" t="s">
        <v>112</v>
      </c>
      <c r="E525" s="179" t="s">
        <v>20</v>
      </c>
      <c r="F525" s="180" t="s">
        <v>250</v>
      </c>
      <c r="G525" s="177"/>
      <c r="H525" s="181">
        <v>48</v>
      </c>
      <c r="I525" s="182"/>
      <c r="J525" s="177"/>
      <c r="K525" s="177"/>
      <c r="L525" s="183"/>
      <c r="M525" s="184"/>
      <c r="N525" s="185"/>
      <c r="O525" s="185"/>
      <c r="P525" s="185"/>
      <c r="Q525" s="185"/>
      <c r="R525" s="185"/>
      <c r="S525" s="185"/>
      <c r="T525" s="186"/>
      <c r="AT525" s="187" t="s">
        <v>112</v>
      </c>
      <c r="AU525" s="187" t="s">
        <v>73</v>
      </c>
      <c r="AV525" s="10" t="s">
        <v>81</v>
      </c>
      <c r="AW525" s="10" t="s">
        <v>37</v>
      </c>
      <c r="AX525" s="10" t="s">
        <v>22</v>
      </c>
      <c r="AY525" s="187" t="s">
        <v>111</v>
      </c>
    </row>
    <row r="526" spans="2:65" s="1" customFormat="1" ht="22.5" customHeight="1">
      <c r="B526" s="32"/>
      <c r="C526" s="152" t="s">
        <v>442</v>
      </c>
      <c r="D526" s="152" t="s">
        <v>106</v>
      </c>
      <c r="E526" s="153" t="s">
        <v>443</v>
      </c>
      <c r="F526" s="154" t="s">
        <v>444</v>
      </c>
      <c r="G526" s="155" t="s">
        <v>109</v>
      </c>
      <c r="H526" s="156">
        <v>57</v>
      </c>
      <c r="I526" s="157"/>
      <c r="J526" s="158">
        <f>ROUND(I526*H526,2)</f>
        <v>0</v>
      </c>
      <c r="K526" s="154" t="s">
        <v>20</v>
      </c>
      <c r="L526" s="52"/>
      <c r="M526" s="159" t="s">
        <v>20</v>
      </c>
      <c r="N526" s="160" t="s">
        <v>44</v>
      </c>
      <c r="O526" s="33"/>
      <c r="P526" s="161">
        <f>O526*H526</f>
        <v>0</v>
      </c>
      <c r="Q526" s="161">
        <v>0</v>
      </c>
      <c r="R526" s="161">
        <f>Q526*H526</f>
        <v>0</v>
      </c>
      <c r="S526" s="161">
        <v>0</v>
      </c>
      <c r="T526" s="162">
        <f>S526*H526</f>
        <v>0</v>
      </c>
      <c r="AR526" s="15" t="s">
        <v>110</v>
      </c>
      <c r="AT526" s="15" t="s">
        <v>106</v>
      </c>
      <c r="AU526" s="15" t="s">
        <v>73</v>
      </c>
      <c r="AY526" s="15" t="s">
        <v>111</v>
      </c>
      <c r="BE526" s="163">
        <f>IF(N526="základní",J526,0)</f>
        <v>0</v>
      </c>
      <c r="BF526" s="163">
        <f>IF(N526="snížená",J526,0)</f>
        <v>0</v>
      </c>
      <c r="BG526" s="163">
        <f>IF(N526="zákl. přenesená",J526,0)</f>
        <v>0</v>
      </c>
      <c r="BH526" s="163">
        <f>IF(N526="sníž. přenesená",J526,0)</f>
        <v>0</v>
      </c>
      <c r="BI526" s="163">
        <f>IF(N526="nulová",J526,0)</f>
        <v>0</v>
      </c>
      <c r="BJ526" s="15" t="s">
        <v>22</v>
      </c>
      <c r="BK526" s="163">
        <f>ROUND(I526*H526,2)</f>
        <v>0</v>
      </c>
      <c r="BL526" s="15" t="s">
        <v>110</v>
      </c>
      <c r="BM526" s="15" t="s">
        <v>442</v>
      </c>
    </row>
    <row r="527" spans="2:51" s="9" customFormat="1" ht="13.5">
      <c r="B527" s="164"/>
      <c r="C527" s="165"/>
      <c r="D527" s="166" t="s">
        <v>112</v>
      </c>
      <c r="E527" s="167" t="s">
        <v>20</v>
      </c>
      <c r="F527" s="168" t="s">
        <v>113</v>
      </c>
      <c r="G527" s="165"/>
      <c r="H527" s="169" t="s">
        <v>20</v>
      </c>
      <c r="I527" s="170"/>
      <c r="J527" s="165"/>
      <c r="K527" s="165"/>
      <c r="L527" s="171"/>
      <c r="M527" s="172"/>
      <c r="N527" s="173"/>
      <c r="O527" s="173"/>
      <c r="P527" s="173"/>
      <c r="Q527" s="173"/>
      <c r="R527" s="173"/>
      <c r="S527" s="173"/>
      <c r="T527" s="174"/>
      <c r="AT527" s="175" t="s">
        <v>112</v>
      </c>
      <c r="AU527" s="175" t="s">
        <v>73</v>
      </c>
      <c r="AV527" s="9" t="s">
        <v>22</v>
      </c>
      <c r="AW527" s="9" t="s">
        <v>37</v>
      </c>
      <c r="AX527" s="9" t="s">
        <v>73</v>
      </c>
      <c r="AY527" s="175" t="s">
        <v>111</v>
      </c>
    </row>
    <row r="528" spans="2:51" s="9" customFormat="1" ht="13.5">
      <c r="B528" s="164"/>
      <c r="C528" s="165"/>
      <c r="D528" s="166" t="s">
        <v>112</v>
      </c>
      <c r="E528" s="167" t="s">
        <v>20</v>
      </c>
      <c r="F528" s="168" t="s">
        <v>114</v>
      </c>
      <c r="G528" s="165"/>
      <c r="H528" s="169" t="s">
        <v>20</v>
      </c>
      <c r="I528" s="170"/>
      <c r="J528" s="165"/>
      <c r="K528" s="165"/>
      <c r="L528" s="171"/>
      <c r="M528" s="172"/>
      <c r="N528" s="173"/>
      <c r="O528" s="173"/>
      <c r="P528" s="173"/>
      <c r="Q528" s="173"/>
      <c r="R528" s="173"/>
      <c r="S528" s="173"/>
      <c r="T528" s="174"/>
      <c r="AT528" s="175" t="s">
        <v>112</v>
      </c>
      <c r="AU528" s="175" t="s">
        <v>73</v>
      </c>
      <c r="AV528" s="9" t="s">
        <v>22</v>
      </c>
      <c r="AW528" s="9" t="s">
        <v>37</v>
      </c>
      <c r="AX528" s="9" t="s">
        <v>73</v>
      </c>
      <c r="AY528" s="175" t="s">
        <v>111</v>
      </c>
    </row>
    <row r="529" spans="2:51" s="10" customFormat="1" ht="13.5">
      <c r="B529" s="176"/>
      <c r="C529" s="177"/>
      <c r="D529" s="178" t="s">
        <v>112</v>
      </c>
      <c r="E529" s="179" t="s">
        <v>20</v>
      </c>
      <c r="F529" s="180" t="s">
        <v>276</v>
      </c>
      <c r="G529" s="177"/>
      <c r="H529" s="181">
        <v>57</v>
      </c>
      <c r="I529" s="182"/>
      <c r="J529" s="177"/>
      <c r="K529" s="177"/>
      <c r="L529" s="183"/>
      <c r="M529" s="184"/>
      <c r="N529" s="185"/>
      <c r="O529" s="185"/>
      <c r="P529" s="185"/>
      <c r="Q529" s="185"/>
      <c r="R529" s="185"/>
      <c r="S529" s="185"/>
      <c r="T529" s="186"/>
      <c r="AT529" s="187" t="s">
        <v>112</v>
      </c>
      <c r="AU529" s="187" t="s">
        <v>73</v>
      </c>
      <c r="AV529" s="10" t="s">
        <v>81</v>
      </c>
      <c r="AW529" s="10" t="s">
        <v>37</v>
      </c>
      <c r="AX529" s="10" t="s">
        <v>22</v>
      </c>
      <c r="AY529" s="187" t="s">
        <v>111</v>
      </c>
    </row>
    <row r="530" spans="2:65" s="1" customFormat="1" ht="22.5" customHeight="1">
      <c r="B530" s="32"/>
      <c r="C530" s="152" t="s">
        <v>445</v>
      </c>
      <c r="D530" s="152" t="s">
        <v>106</v>
      </c>
      <c r="E530" s="153" t="s">
        <v>446</v>
      </c>
      <c r="F530" s="154" t="s">
        <v>447</v>
      </c>
      <c r="G530" s="155" t="s">
        <v>109</v>
      </c>
      <c r="H530" s="156">
        <v>1</v>
      </c>
      <c r="I530" s="157"/>
      <c r="J530" s="158">
        <f>ROUND(I530*H530,2)</f>
        <v>0</v>
      </c>
      <c r="K530" s="154" t="s">
        <v>20</v>
      </c>
      <c r="L530" s="52"/>
      <c r="M530" s="159" t="s">
        <v>20</v>
      </c>
      <c r="N530" s="160" t="s">
        <v>44</v>
      </c>
      <c r="O530" s="33"/>
      <c r="P530" s="161">
        <f>O530*H530</f>
        <v>0</v>
      </c>
      <c r="Q530" s="161">
        <v>0</v>
      </c>
      <c r="R530" s="161">
        <f>Q530*H530</f>
        <v>0</v>
      </c>
      <c r="S530" s="161">
        <v>0</v>
      </c>
      <c r="T530" s="162">
        <f>S530*H530</f>
        <v>0</v>
      </c>
      <c r="AR530" s="15" t="s">
        <v>110</v>
      </c>
      <c r="AT530" s="15" t="s">
        <v>106</v>
      </c>
      <c r="AU530" s="15" t="s">
        <v>73</v>
      </c>
      <c r="AY530" s="15" t="s">
        <v>111</v>
      </c>
      <c r="BE530" s="163">
        <f>IF(N530="základní",J530,0)</f>
        <v>0</v>
      </c>
      <c r="BF530" s="163">
        <f>IF(N530="snížená",J530,0)</f>
        <v>0</v>
      </c>
      <c r="BG530" s="163">
        <f>IF(N530="zákl. přenesená",J530,0)</f>
        <v>0</v>
      </c>
      <c r="BH530" s="163">
        <f>IF(N530="sníž. přenesená",J530,0)</f>
        <v>0</v>
      </c>
      <c r="BI530" s="163">
        <f>IF(N530="nulová",J530,0)</f>
        <v>0</v>
      </c>
      <c r="BJ530" s="15" t="s">
        <v>22</v>
      </c>
      <c r="BK530" s="163">
        <f>ROUND(I530*H530,2)</f>
        <v>0</v>
      </c>
      <c r="BL530" s="15" t="s">
        <v>110</v>
      </c>
      <c r="BM530" s="15" t="s">
        <v>445</v>
      </c>
    </row>
    <row r="531" spans="2:51" s="9" customFormat="1" ht="13.5">
      <c r="B531" s="164"/>
      <c r="C531" s="165"/>
      <c r="D531" s="166" t="s">
        <v>112</v>
      </c>
      <c r="E531" s="167" t="s">
        <v>20</v>
      </c>
      <c r="F531" s="168" t="s">
        <v>113</v>
      </c>
      <c r="G531" s="165"/>
      <c r="H531" s="169" t="s">
        <v>20</v>
      </c>
      <c r="I531" s="170"/>
      <c r="J531" s="165"/>
      <c r="K531" s="165"/>
      <c r="L531" s="171"/>
      <c r="M531" s="172"/>
      <c r="N531" s="173"/>
      <c r="O531" s="173"/>
      <c r="P531" s="173"/>
      <c r="Q531" s="173"/>
      <c r="R531" s="173"/>
      <c r="S531" s="173"/>
      <c r="T531" s="174"/>
      <c r="AT531" s="175" t="s">
        <v>112</v>
      </c>
      <c r="AU531" s="175" t="s">
        <v>73</v>
      </c>
      <c r="AV531" s="9" t="s">
        <v>22</v>
      </c>
      <c r="AW531" s="9" t="s">
        <v>37</v>
      </c>
      <c r="AX531" s="9" t="s">
        <v>73</v>
      </c>
      <c r="AY531" s="175" t="s">
        <v>111</v>
      </c>
    </row>
    <row r="532" spans="2:51" s="9" customFormat="1" ht="13.5">
      <c r="B532" s="164"/>
      <c r="C532" s="165"/>
      <c r="D532" s="166" t="s">
        <v>112</v>
      </c>
      <c r="E532" s="167" t="s">
        <v>20</v>
      </c>
      <c r="F532" s="168" t="s">
        <v>114</v>
      </c>
      <c r="G532" s="165"/>
      <c r="H532" s="169" t="s">
        <v>20</v>
      </c>
      <c r="I532" s="170"/>
      <c r="J532" s="165"/>
      <c r="K532" s="165"/>
      <c r="L532" s="171"/>
      <c r="M532" s="172"/>
      <c r="N532" s="173"/>
      <c r="O532" s="173"/>
      <c r="P532" s="173"/>
      <c r="Q532" s="173"/>
      <c r="R532" s="173"/>
      <c r="S532" s="173"/>
      <c r="T532" s="174"/>
      <c r="AT532" s="175" t="s">
        <v>112</v>
      </c>
      <c r="AU532" s="175" t="s">
        <v>73</v>
      </c>
      <c r="AV532" s="9" t="s">
        <v>22</v>
      </c>
      <c r="AW532" s="9" t="s">
        <v>37</v>
      </c>
      <c r="AX532" s="9" t="s">
        <v>73</v>
      </c>
      <c r="AY532" s="175" t="s">
        <v>111</v>
      </c>
    </row>
    <row r="533" spans="2:51" s="10" customFormat="1" ht="13.5">
      <c r="B533" s="176"/>
      <c r="C533" s="177"/>
      <c r="D533" s="178" t="s">
        <v>112</v>
      </c>
      <c r="E533" s="179" t="s">
        <v>20</v>
      </c>
      <c r="F533" s="180" t="s">
        <v>22</v>
      </c>
      <c r="G533" s="177"/>
      <c r="H533" s="181">
        <v>1</v>
      </c>
      <c r="I533" s="182"/>
      <c r="J533" s="177"/>
      <c r="K533" s="177"/>
      <c r="L533" s="183"/>
      <c r="M533" s="184"/>
      <c r="N533" s="185"/>
      <c r="O533" s="185"/>
      <c r="P533" s="185"/>
      <c r="Q533" s="185"/>
      <c r="R533" s="185"/>
      <c r="S533" s="185"/>
      <c r="T533" s="186"/>
      <c r="AT533" s="187" t="s">
        <v>112</v>
      </c>
      <c r="AU533" s="187" t="s">
        <v>73</v>
      </c>
      <c r="AV533" s="10" t="s">
        <v>81</v>
      </c>
      <c r="AW533" s="10" t="s">
        <v>37</v>
      </c>
      <c r="AX533" s="10" t="s">
        <v>22</v>
      </c>
      <c r="AY533" s="187" t="s">
        <v>111</v>
      </c>
    </row>
    <row r="534" spans="2:65" s="1" customFormat="1" ht="22.5" customHeight="1">
      <c r="B534" s="32"/>
      <c r="C534" s="152" t="s">
        <v>448</v>
      </c>
      <c r="D534" s="152" t="s">
        <v>106</v>
      </c>
      <c r="E534" s="153" t="s">
        <v>449</v>
      </c>
      <c r="F534" s="154" t="s">
        <v>450</v>
      </c>
      <c r="G534" s="155" t="s">
        <v>109</v>
      </c>
      <c r="H534" s="156">
        <v>27</v>
      </c>
      <c r="I534" s="157"/>
      <c r="J534" s="158">
        <f>ROUND(I534*H534,2)</f>
        <v>0</v>
      </c>
      <c r="K534" s="154" t="s">
        <v>20</v>
      </c>
      <c r="L534" s="52"/>
      <c r="M534" s="159" t="s">
        <v>20</v>
      </c>
      <c r="N534" s="160" t="s">
        <v>44</v>
      </c>
      <c r="O534" s="33"/>
      <c r="P534" s="161">
        <f>O534*H534</f>
        <v>0</v>
      </c>
      <c r="Q534" s="161">
        <v>0</v>
      </c>
      <c r="R534" s="161">
        <f>Q534*H534</f>
        <v>0</v>
      </c>
      <c r="S534" s="161">
        <v>0</v>
      </c>
      <c r="T534" s="162">
        <f>S534*H534</f>
        <v>0</v>
      </c>
      <c r="AR534" s="15" t="s">
        <v>110</v>
      </c>
      <c r="AT534" s="15" t="s">
        <v>106</v>
      </c>
      <c r="AU534" s="15" t="s">
        <v>73</v>
      </c>
      <c r="AY534" s="15" t="s">
        <v>111</v>
      </c>
      <c r="BE534" s="163">
        <f>IF(N534="základní",J534,0)</f>
        <v>0</v>
      </c>
      <c r="BF534" s="163">
        <f>IF(N534="snížená",J534,0)</f>
        <v>0</v>
      </c>
      <c r="BG534" s="163">
        <f>IF(N534="zákl. přenesená",J534,0)</f>
        <v>0</v>
      </c>
      <c r="BH534" s="163">
        <f>IF(N534="sníž. přenesená",J534,0)</f>
        <v>0</v>
      </c>
      <c r="BI534" s="163">
        <f>IF(N534="nulová",J534,0)</f>
        <v>0</v>
      </c>
      <c r="BJ534" s="15" t="s">
        <v>22</v>
      </c>
      <c r="BK534" s="163">
        <f>ROUND(I534*H534,2)</f>
        <v>0</v>
      </c>
      <c r="BL534" s="15" t="s">
        <v>110</v>
      </c>
      <c r="BM534" s="15" t="s">
        <v>448</v>
      </c>
    </row>
    <row r="535" spans="2:51" s="9" customFormat="1" ht="13.5">
      <c r="B535" s="164"/>
      <c r="C535" s="165"/>
      <c r="D535" s="166" t="s">
        <v>112</v>
      </c>
      <c r="E535" s="167" t="s">
        <v>20</v>
      </c>
      <c r="F535" s="168" t="s">
        <v>113</v>
      </c>
      <c r="G535" s="165"/>
      <c r="H535" s="169" t="s">
        <v>20</v>
      </c>
      <c r="I535" s="170"/>
      <c r="J535" s="165"/>
      <c r="K535" s="165"/>
      <c r="L535" s="171"/>
      <c r="M535" s="172"/>
      <c r="N535" s="173"/>
      <c r="O535" s="173"/>
      <c r="P535" s="173"/>
      <c r="Q535" s="173"/>
      <c r="R535" s="173"/>
      <c r="S535" s="173"/>
      <c r="T535" s="174"/>
      <c r="AT535" s="175" t="s">
        <v>112</v>
      </c>
      <c r="AU535" s="175" t="s">
        <v>73</v>
      </c>
      <c r="AV535" s="9" t="s">
        <v>22</v>
      </c>
      <c r="AW535" s="9" t="s">
        <v>37</v>
      </c>
      <c r="AX535" s="9" t="s">
        <v>73</v>
      </c>
      <c r="AY535" s="175" t="s">
        <v>111</v>
      </c>
    </row>
    <row r="536" spans="2:51" s="9" customFormat="1" ht="13.5">
      <c r="B536" s="164"/>
      <c r="C536" s="165"/>
      <c r="D536" s="166" t="s">
        <v>112</v>
      </c>
      <c r="E536" s="167" t="s">
        <v>20</v>
      </c>
      <c r="F536" s="168" t="s">
        <v>114</v>
      </c>
      <c r="G536" s="165"/>
      <c r="H536" s="169" t="s">
        <v>20</v>
      </c>
      <c r="I536" s="170"/>
      <c r="J536" s="165"/>
      <c r="K536" s="165"/>
      <c r="L536" s="171"/>
      <c r="M536" s="172"/>
      <c r="N536" s="173"/>
      <c r="O536" s="173"/>
      <c r="P536" s="173"/>
      <c r="Q536" s="173"/>
      <c r="R536" s="173"/>
      <c r="S536" s="173"/>
      <c r="T536" s="174"/>
      <c r="AT536" s="175" t="s">
        <v>112</v>
      </c>
      <c r="AU536" s="175" t="s">
        <v>73</v>
      </c>
      <c r="AV536" s="9" t="s">
        <v>22</v>
      </c>
      <c r="AW536" s="9" t="s">
        <v>37</v>
      </c>
      <c r="AX536" s="9" t="s">
        <v>73</v>
      </c>
      <c r="AY536" s="175" t="s">
        <v>111</v>
      </c>
    </row>
    <row r="537" spans="2:51" s="10" customFormat="1" ht="13.5">
      <c r="B537" s="176"/>
      <c r="C537" s="177"/>
      <c r="D537" s="178" t="s">
        <v>112</v>
      </c>
      <c r="E537" s="179" t="s">
        <v>20</v>
      </c>
      <c r="F537" s="180" t="s">
        <v>185</v>
      </c>
      <c r="G537" s="177"/>
      <c r="H537" s="181">
        <v>27</v>
      </c>
      <c r="I537" s="182"/>
      <c r="J537" s="177"/>
      <c r="K537" s="177"/>
      <c r="L537" s="183"/>
      <c r="M537" s="184"/>
      <c r="N537" s="185"/>
      <c r="O537" s="185"/>
      <c r="P537" s="185"/>
      <c r="Q537" s="185"/>
      <c r="R537" s="185"/>
      <c r="S537" s="185"/>
      <c r="T537" s="186"/>
      <c r="AT537" s="187" t="s">
        <v>112</v>
      </c>
      <c r="AU537" s="187" t="s">
        <v>73</v>
      </c>
      <c r="AV537" s="10" t="s">
        <v>81</v>
      </c>
      <c r="AW537" s="10" t="s">
        <v>37</v>
      </c>
      <c r="AX537" s="10" t="s">
        <v>22</v>
      </c>
      <c r="AY537" s="187" t="s">
        <v>111</v>
      </c>
    </row>
    <row r="538" spans="2:65" s="1" customFormat="1" ht="22.5" customHeight="1">
      <c r="B538" s="32"/>
      <c r="C538" s="152" t="s">
        <v>451</v>
      </c>
      <c r="D538" s="152" t="s">
        <v>106</v>
      </c>
      <c r="E538" s="153" t="s">
        <v>452</v>
      </c>
      <c r="F538" s="154" t="s">
        <v>453</v>
      </c>
      <c r="G538" s="155" t="s">
        <v>109</v>
      </c>
      <c r="H538" s="156">
        <v>29</v>
      </c>
      <c r="I538" s="157"/>
      <c r="J538" s="158">
        <f>ROUND(I538*H538,2)</f>
        <v>0</v>
      </c>
      <c r="K538" s="154" t="s">
        <v>20</v>
      </c>
      <c r="L538" s="52"/>
      <c r="M538" s="159" t="s">
        <v>20</v>
      </c>
      <c r="N538" s="160" t="s">
        <v>44</v>
      </c>
      <c r="O538" s="33"/>
      <c r="P538" s="161">
        <f>O538*H538</f>
        <v>0</v>
      </c>
      <c r="Q538" s="161">
        <v>0</v>
      </c>
      <c r="R538" s="161">
        <f>Q538*H538</f>
        <v>0</v>
      </c>
      <c r="S538" s="161">
        <v>0</v>
      </c>
      <c r="T538" s="162">
        <f>S538*H538</f>
        <v>0</v>
      </c>
      <c r="AR538" s="15" t="s">
        <v>110</v>
      </c>
      <c r="AT538" s="15" t="s">
        <v>106</v>
      </c>
      <c r="AU538" s="15" t="s">
        <v>73</v>
      </c>
      <c r="AY538" s="15" t="s">
        <v>111</v>
      </c>
      <c r="BE538" s="163">
        <f>IF(N538="základní",J538,0)</f>
        <v>0</v>
      </c>
      <c r="BF538" s="163">
        <f>IF(N538="snížená",J538,0)</f>
        <v>0</v>
      </c>
      <c r="BG538" s="163">
        <f>IF(N538="zákl. přenesená",J538,0)</f>
        <v>0</v>
      </c>
      <c r="BH538" s="163">
        <f>IF(N538="sníž. přenesená",J538,0)</f>
        <v>0</v>
      </c>
      <c r="BI538" s="163">
        <f>IF(N538="nulová",J538,0)</f>
        <v>0</v>
      </c>
      <c r="BJ538" s="15" t="s">
        <v>22</v>
      </c>
      <c r="BK538" s="163">
        <f>ROUND(I538*H538,2)</f>
        <v>0</v>
      </c>
      <c r="BL538" s="15" t="s">
        <v>110</v>
      </c>
      <c r="BM538" s="15" t="s">
        <v>451</v>
      </c>
    </row>
    <row r="539" spans="2:51" s="9" customFormat="1" ht="13.5">
      <c r="B539" s="164"/>
      <c r="C539" s="165"/>
      <c r="D539" s="166" t="s">
        <v>112</v>
      </c>
      <c r="E539" s="167" t="s">
        <v>20</v>
      </c>
      <c r="F539" s="168" t="s">
        <v>113</v>
      </c>
      <c r="G539" s="165"/>
      <c r="H539" s="169" t="s">
        <v>20</v>
      </c>
      <c r="I539" s="170"/>
      <c r="J539" s="165"/>
      <c r="K539" s="165"/>
      <c r="L539" s="171"/>
      <c r="M539" s="172"/>
      <c r="N539" s="173"/>
      <c r="O539" s="173"/>
      <c r="P539" s="173"/>
      <c r="Q539" s="173"/>
      <c r="R539" s="173"/>
      <c r="S539" s="173"/>
      <c r="T539" s="174"/>
      <c r="AT539" s="175" t="s">
        <v>112</v>
      </c>
      <c r="AU539" s="175" t="s">
        <v>73</v>
      </c>
      <c r="AV539" s="9" t="s">
        <v>22</v>
      </c>
      <c r="AW539" s="9" t="s">
        <v>37</v>
      </c>
      <c r="AX539" s="9" t="s">
        <v>73</v>
      </c>
      <c r="AY539" s="175" t="s">
        <v>111</v>
      </c>
    </row>
    <row r="540" spans="2:51" s="9" customFormat="1" ht="13.5">
      <c r="B540" s="164"/>
      <c r="C540" s="165"/>
      <c r="D540" s="166" t="s">
        <v>112</v>
      </c>
      <c r="E540" s="167" t="s">
        <v>20</v>
      </c>
      <c r="F540" s="168" t="s">
        <v>114</v>
      </c>
      <c r="G540" s="165"/>
      <c r="H540" s="169" t="s">
        <v>20</v>
      </c>
      <c r="I540" s="170"/>
      <c r="J540" s="165"/>
      <c r="K540" s="165"/>
      <c r="L540" s="171"/>
      <c r="M540" s="172"/>
      <c r="N540" s="173"/>
      <c r="O540" s="173"/>
      <c r="P540" s="173"/>
      <c r="Q540" s="173"/>
      <c r="R540" s="173"/>
      <c r="S540" s="173"/>
      <c r="T540" s="174"/>
      <c r="AT540" s="175" t="s">
        <v>112</v>
      </c>
      <c r="AU540" s="175" t="s">
        <v>73</v>
      </c>
      <c r="AV540" s="9" t="s">
        <v>22</v>
      </c>
      <c r="AW540" s="9" t="s">
        <v>37</v>
      </c>
      <c r="AX540" s="9" t="s">
        <v>73</v>
      </c>
      <c r="AY540" s="175" t="s">
        <v>111</v>
      </c>
    </row>
    <row r="541" spans="2:51" s="10" customFormat="1" ht="13.5">
      <c r="B541" s="176"/>
      <c r="C541" s="177"/>
      <c r="D541" s="178" t="s">
        <v>112</v>
      </c>
      <c r="E541" s="179" t="s">
        <v>20</v>
      </c>
      <c r="F541" s="180" t="s">
        <v>191</v>
      </c>
      <c r="G541" s="177"/>
      <c r="H541" s="181">
        <v>29</v>
      </c>
      <c r="I541" s="182"/>
      <c r="J541" s="177"/>
      <c r="K541" s="177"/>
      <c r="L541" s="183"/>
      <c r="M541" s="184"/>
      <c r="N541" s="185"/>
      <c r="O541" s="185"/>
      <c r="P541" s="185"/>
      <c r="Q541" s="185"/>
      <c r="R541" s="185"/>
      <c r="S541" s="185"/>
      <c r="T541" s="186"/>
      <c r="AT541" s="187" t="s">
        <v>112</v>
      </c>
      <c r="AU541" s="187" t="s">
        <v>73</v>
      </c>
      <c r="AV541" s="10" t="s">
        <v>81</v>
      </c>
      <c r="AW541" s="10" t="s">
        <v>37</v>
      </c>
      <c r="AX541" s="10" t="s">
        <v>22</v>
      </c>
      <c r="AY541" s="187" t="s">
        <v>111</v>
      </c>
    </row>
    <row r="542" spans="2:65" s="1" customFormat="1" ht="22.5" customHeight="1">
      <c r="B542" s="32"/>
      <c r="C542" s="152" t="s">
        <v>454</v>
      </c>
      <c r="D542" s="152" t="s">
        <v>106</v>
      </c>
      <c r="E542" s="153" t="s">
        <v>455</v>
      </c>
      <c r="F542" s="154" t="s">
        <v>456</v>
      </c>
      <c r="G542" s="155" t="s">
        <v>109</v>
      </c>
      <c r="H542" s="156">
        <v>23</v>
      </c>
      <c r="I542" s="157"/>
      <c r="J542" s="158">
        <f>ROUND(I542*H542,2)</f>
        <v>0</v>
      </c>
      <c r="K542" s="154" t="s">
        <v>20</v>
      </c>
      <c r="L542" s="52"/>
      <c r="M542" s="159" t="s">
        <v>20</v>
      </c>
      <c r="N542" s="160" t="s">
        <v>44</v>
      </c>
      <c r="O542" s="33"/>
      <c r="P542" s="161">
        <f>O542*H542</f>
        <v>0</v>
      </c>
      <c r="Q542" s="161">
        <v>0</v>
      </c>
      <c r="R542" s="161">
        <f>Q542*H542</f>
        <v>0</v>
      </c>
      <c r="S542" s="161">
        <v>0</v>
      </c>
      <c r="T542" s="162">
        <f>S542*H542</f>
        <v>0</v>
      </c>
      <c r="AR542" s="15" t="s">
        <v>110</v>
      </c>
      <c r="AT542" s="15" t="s">
        <v>106</v>
      </c>
      <c r="AU542" s="15" t="s">
        <v>73</v>
      </c>
      <c r="AY542" s="15" t="s">
        <v>111</v>
      </c>
      <c r="BE542" s="163">
        <f>IF(N542="základní",J542,0)</f>
        <v>0</v>
      </c>
      <c r="BF542" s="163">
        <f>IF(N542="snížená",J542,0)</f>
        <v>0</v>
      </c>
      <c r="BG542" s="163">
        <f>IF(N542="zákl. přenesená",J542,0)</f>
        <v>0</v>
      </c>
      <c r="BH542" s="163">
        <f>IF(N542="sníž. přenesená",J542,0)</f>
        <v>0</v>
      </c>
      <c r="BI542" s="163">
        <f>IF(N542="nulová",J542,0)</f>
        <v>0</v>
      </c>
      <c r="BJ542" s="15" t="s">
        <v>22</v>
      </c>
      <c r="BK542" s="163">
        <f>ROUND(I542*H542,2)</f>
        <v>0</v>
      </c>
      <c r="BL542" s="15" t="s">
        <v>110</v>
      </c>
      <c r="BM542" s="15" t="s">
        <v>454</v>
      </c>
    </row>
    <row r="543" spans="2:51" s="9" customFormat="1" ht="13.5">
      <c r="B543" s="164"/>
      <c r="C543" s="165"/>
      <c r="D543" s="166" t="s">
        <v>112</v>
      </c>
      <c r="E543" s="167" t="s">
        <v>20</v>
      </c>
      <c r="F543" s="168" t="s">
        <v>113</v>
      </c>
      <c r="G543" s="165"/>
      <c r="H543" s="169" t="s">
        <v>20</v>
      </c>
      <c r="I543" s="170"/>
      <c r="J543" s="165"/>
      <c r="K543" s="165"/>
      <c r="L543" s="171"/>
      <c r="M543" s="172"/>
      <c r="N543" s="173"/>
      <c r="O543" s="173"/>
      <c r="P543" s="173"/>
      <c r="Q543" s="173"/>
      <c r="R543" s="173"/>
      <c r="S543" s="173"/>
      <c r="T543" s="174"/>
      <c r="AT543" s="175" t="s">
        <v>112</v>
      </c>
      <c r="AU543" s="175" t="s">
        <v>73</v>
      </c>
      <c r="AV543" s="9" t="s">
        <v>22</v>
      </c>
      <c r="AW543" s="9" t="s">
        <v>37</v>
      </c>
      <c r="AX543" s="9" t="s">
        <v>73</v>
      </c>
      <c r="AY543" s="175" t="s">
        <v>111</v>
      </c>
    </row>
    <row r="544" spans="2:51" s="9" customFormat="1" ht="13.5">
      <c r="B544" s="164"/>
      <c r="C544" s="165"/>
      <c r="D544" s="166" t="s">
        <v>112</v>
      </c>
      <c r="E544" s="167" t="s">
        <v>20</v>
      </c>
      <c r="F544" s="168" t="s">
        <v>114</v>
      </c>
      <c r="G544" s="165"/>
      <c r="H544" s="169" t="s">
        <v>20</v>
      </c>
      <c r="I544" s="170"/>
      <c r="J544" s="165"/>
      <c r="K544" s="165"/>
      <c r="L544" s="171"/>
      <c r="M544" s="172"/>
      <c r="N544" s="173"/>
      <c r="O544" s="173"/>
      <c r="P544" s="173"/>
      <c r="Q544" s="173"/>
      <c r="R544" s="173"/>
      <c r="S544" s="173"/>
      <c r="T544" s="174"/>
      <c r="AT544" s="175" t="s">
        <v>112</v>
      </c>
      <c r="AU544" s="175" t="s">
        <v>73</v>
      </c>
      <c r="AV544" s="9" t="s">
        <v>22</v>
      </c>
      <c r="AW544" s="9" t="s">
        <v>37</v>
      </c>
      <c r="AX544" s="9" t="s">
        <v>73</v>
      </c>
      <c r="AY544" s="175" t="s">
        <v>111</v>
      </c>
    </row>
    <row r="545" spans="2:51" s="10" customFormat="1" ht="13.5">
      <c r="B545" s="176"/>
      <c r="C545" s="177"/>
      <c r="D545" s="178" t="s">
        <v>112</v>
      </c>
      <c r="E545" s="179" t="s">
        <v>20</v>
      </c>
      <c r="F545" s="180" t="s">
        <v>173</v>
      </c>
      <c r="G545" s="177"/>
      <c r="H545" s="181">
        <v>23</v>
      </c>
      <c r="I545" s="182"/>
      <c r="J545" s="177"/>
      <c r="K545" s="177"/>
      <c r="L545" s="183"/>
      <c r="M545" s="184"/>
      <c r="N545" s="185"/>
      <c r="O545" s="185"/>
      <c r="P545" s="185"/>
      <c r="Q545" s="185"/>
      <c r="R545" s="185"/>
      <c r="S545" s="185"/>
      <c r="T545" s="186"/>
      <c r="AT545" s="187" t="s">
        <v>112</v>
      </c>
      <c r="AU545" s="187" t="s">
        <v>73</v>
      </c>
      <c r="AV545" s="10" t="s">
        <v>81</v>
      </c>
      <c r="AW545" s="10" t="s">
        <v>37</v>
      </c>
      <c r="AX545" s="10" t="s">
        <v>22</v>
      </c>
      <c r="AY545" s="187" t="s">
        <v>111</v>
      </c>
    </row>
    <row r="546" spans="2:65" s="1" customFormat="1" ht="22.5" customHeight="1">
      <c r="B546" s="32"/>
      <c r="C546" s="152" t="s">
        <v>457</v>
      </c>
      <c r="D546" s="152" t="s">
        <v>106</v>
      </c>
      <c r="E546" s="153" t="s">
        <v>458</v>
      </c>
      <c r="F546" s="154" t="s">
        <v>459</v>
      </c>
      <c r="G546" s="155" t="s">
        <v>109</v>
      </c>
      <c r="H546" s="156">
        <v>8</v>
      </c>
      <c r="I546" s="157"/>
      <c r="J546" s="158">
        <f>ROUND(I546*H546,2)</f>
        <v>0</v>
      </c>
      <c r="K546" s="154" t="s">
        <v>20</v>
      </c>
      <c r="L546" s="52"/>
      <c r="M546" s="159" t="s">
        <v>20</v>
      </c>
      <c r="N546" s="160" t="s">
        <v>44</v>
      </c>
      <c r="O546" s="33"/>
      <c r="P546" s="161">
        <f>O546*H546</f>
        <v>0</v>
      </c>
      <c r="Q546" s="161">
        <v>0</v>
      </c>
      <c r="R546" s="161">
        <f>Q546*H546</f>
        <v>0</v>
      </c>
      <c r="S546" s="161">
        <v>0</v>
      </c>
      <c r="T546" s="162">
        <f>S546*H546</f>
        <v>0</v>
      </c>
      <c r="AR546" s="15" t="s">
        <v>110</v>
      </c>
      <c r="AT546" s="15" t="s">
        <v>106</v>
      </c>
      <c r="AU546" s="15" t="s">
        <v>73</v>
      </c>
      <c r="AY546" s="15" t="s">
        <v>111</v>
      </c>
      <c r="BE546" s="163">
        <f>IF(N546="základní",J546,0)</f>
        <v>0</v>
      </c>
      <c r="BF546" s="163">
        <f>IF(N546="snížená",J546,0)</f>
        <v>0</v>
      </c>
      <c r="BG546" s="163">
        <f>IF(N546="zákl. přenesená",J546,0)</f>
        <v>0</v>
      </c>
      <c r="BH546" s="163">
        <f>IF(N546="sníž. přenesená",J546,0)</f>
        <v>0</v>
      </c>
      <c r="BI546" s="163">
        <f>IF(N546="nulová",J546,0)</f>
        <v>0</v>
      </c>
      <c r="BJ546" s="15" t="s">
        <v>22</v>
      </c>
      <c r="BK546" s="163">
        <f>ROUND(I546*H546,2)</f>
        <v>0</v>
      </c>
      <c r="BL546" s="15" t="s">
        <v>110</v>
      </c>
      <c r="BM546" s="15" t="s">
        <v>457</v>
      </c>
    </row>
    <row r="547" spans="2:51" s="9" customFormat="1" ht="13.5">
      <c r="B547" s="164"/>
      <c r="C547" s="165"/>
      <c r="D547" s="166" t="s">
        <v>112</v>
      </c>
      <c r="E547" s="167" t="s">
        <v>20</v>
      </c>
      <c r="F547" s="168" t="s">
        <v>113</v>
      </c>
      <c r="G547" s="165"/>
      <c r="H547" s="169" t="s">
        <v>20</v>
      </c>
      <c r="I547" s="170"/>
      <c r="J547" s="165"/>
      <c r="K547" s="165"/>
      <c r="L547" s="171"/>
      <c r="M547" s="172"/>
      <c r="N547" s="173"/>
      <c r="O547" s="173"/>
      <c r="P547" s="173"/>
      <c r="Q547" s="173"/>
      <c r="R547" s="173"/>
      <c r="S547" s="173"/>
      <c r="T547" s="174"/>
      <c r="AT547" s="175" t="s">
        <v>112</v>
      </c>
      <c r="AU547" s="175" t="s">
        <v>73</v>
      </c>
      <c r="AV547" s="9" t="s">
        <v>22</v>
      </c>
      <c r="AW547" s="9" t="s">
        <v>37</v>
      </c>
      <c r="AX547" s="9" t="s">
        <v>73</v>
      </c>
      <c r="AY547" s="175" t="s">
        <v>111</v>
      </c>
    </row>
    <row r="548" spans="2:51" s="9" customFormat="1" ht="13.5">
      <c r="B548" s="164"/>
      <c r="C548" s="165"/>
      <c r="D548" s="166" t="s">
        <v>112</v>
      </c>
      <c r="E548" s="167" t="s">
        <v>20</v>
      </c>
      <c r="F548" s="168" t="s">
        <v>114</v>
      </c>
      <c r="G548" s="165"/>
      <c r="H548" s="169" t="s">
        <v>20</v>
      </c>
      <c r="I548" s="170"/>
      <c r="J548" s="165"/>
      <c r="K548" s="165"/>
      <c r="L548" s="171"/>
      <c r="M548" s="172"/>
      <c r="N548" s="173"/>
      <c r="O548" s="173"/>
      <c r="P548" s="173"/>
      <c r="Q548" s="173"/>
      <c r="R548" s="173"/>
      <c r="S548" s="173"/>
      <c r="T548" s="174"/>
      <c r="AT548" s="175" t="s">
        <v>112</v>
      </c>
      <c r="AU548" s="175" t="s">
        <v>73</v>
      </c>
      <c r="AV548" s="9" t="s">
        <v>22</v>
      </c>
      <c r="AW548" s="9" t="s">
        <v>37</v>
      </c>
      <c r="AX548" s="9" t="s">
        <v>73</v>
      </c>
      <c r="AY548" s="175" t="s">
        <v>111</v>
      </c>
    </row>
    <row r="549" spans="2:51" s="10" customFormat="1" ht="13.5">
      <c r="B549" s="176"/>
      <c r="C549" s="177"/>
      <c r="D549" s="178" t="s">
        <v>112</v>
      </c>
      <c r="E549" s="179" t="s">
        <v>20</v>
      </c>
      <c r="F549" s="180" t="s">
        <v>131</v>
      </c>
      <c r="G549" s="177"/>
      <c r="H549" s="181">
        <v>8</v>
      </c>
      <c r="I549" s="182"/>
      <c r="J549" s="177"/>
      <c r="K549" s="177"/>
      <c r="L549" s="183"/>
      <c r="M549" s="184"/>
      <c r="N549" s="185"/>
      <c r="O549" s="185"/>
      <c r="P549" s="185"/>
      <c r="Q549" s="185"/>
      <c r="R549" s="185"/>
      <c r="S549" s="185"/>
      <c r="T549" s="186"/>
      <c r="AT549" s="187" t="s">
        <v>112</v>
      </c>
      <c r="AU549" s="187" t="s">
        <v>73</v>
      </c>
      <c r="AV549" s="10" t="s">
        <v>81</v>
      </c>
      <c r="AW549" s="10" t="s">
        <v>37</v>
      </c>
      <c r="AX549" s="10" t="s">
        <v>22</v>
      </c>
      <c r="AY549" s="187" t="s">
        <v>111</v>
      </c>
    </row>
    <row r="550" spans="2:65" s="1" customFormat="1" ht="22.5" customHeight="1">
      <c r="B550" s="32"/>
      <c r="C550" s="152" t="s">
        <v>460</v>
      </c>
      <c r="D550" s="152" t="s">
        <v>106</v>
      </c>
      <c r="E550" s="153" t="s">
        <v>461</v>
      </c>
      <c r="F550" s="154" t="s">
        <v>462</v>
      </c>
      <c r="G550" s="155" t="s">
        <v>109</v>
      </c>
      <c r="H550" s="156">
        <v>12</v>
      </c>
      <c r="I550" s="157"/>
      <c r="J550" s="158">
        <f>ROUND(I550*H550,2)</f>
        <v>0</v>
      </c>
      <c r="K550" s="154" t="s">
        <v>20</v>
      </c>
      <c r="L550" s="52"/>
      <c r="M550" s="159" t="s">
        <v>20</v>
      </c>
      <c r="N550" s="160" t="s">
        <v>44</v>
      </c>
      <c r="O550" s="33"/>
      <c r="P550" s="161">
        <f>O550*H550</f>
        <v>0</v>
      </c>
      <c r="Q550" s="161">
        <v>0</v>
      </c>
      <c r="R550" s="161">
        <f>Q550*H550</f>
        <v>0</v>
      </c>
      <c r="S550" s="161">
        <v>0</v>
      </c>
      <c r="T550" s="162">
        <f>S550*H550</f>
        <v>0</v>
      </c>
      <c r="AR550" s="15" t="s">
        <v>110</v>
      </c>
      <c r="AT550" s="15" t="s">
        <v>106</v>
      </c>
      <c r="AU550" s="15" t="s">
        <v>73</v>
      </c>
      <c r="AY550" s="15" t="s">
        <v>111</v>
      </c>
      <c r="BE550" s="163">
        <f>IF(N550="základní",J550,0)</f>
        <v>0</v>
      </c>
      <c r="BF550" s="163">
        <f>IF(N550="snížená",J550,0)</f>
        <v>0</v>
      </c>
      <c r="BG550" s="163">
        <f>IF(N550="zákl. přenesená",J550,0)</f>
        <v>0</v>
      </c>
      <c r="BH550" s="163">
        <f>IF(N550="sníž. přenesená",J550,0)</f>
        <v>0</v>
      </c>
      <c r="BI550" s="163">
        <f>IF(N550="nulová",J550,0)</f>
        <v>0</v>
      </c>
      <c r="BJ550" s="15" t="s">
        <v>22</v>
      </c>
      <c r="BK550" s="163">
        <f>ROUND(I550*H550,2)</f>
        <v>0</v>
      </c>
      <c r="BL550" s="15" t="s">
        <v>110</v>
      </c>
      <c r="BM550" s="15" t="s">
        <v>460</v>
      </c>
    </row>
    <row r="551" spans="2:51" s="9" customFormat="1" ht="13.5">
      <c r="B551" s="164"/>
      <c r="C551" s="165"/>
      <c r="D551" s="166" t="s">
        <v>112</v>
      </c>
      <c r="E551" s="167" t="s">
        <v>20</v>
      </c>
      <c r="F551" s="168" t="s">
        <v>113</v>
      </c>
      <c r="G551" s="165"/>
      <c r="H551" s="169" t="s">
        <v>20</v>
      </c>
      <c r="I551" s="170"/>
      <c r="J551" s="165"/>
      <c r="K551" s="165"/>
      <c r="L551" s="171"/>
      <c r="M551" s="172"/>
      <c r="N551" s="173"/>
      <c r="O551" s="173"/>
      <c r="P551" s="173"/>
      <c r="Q551" s="173"/>
      <c r="R551" s="173"/>
      <c r="S551" s="173"/>
      <c r="T551" s="174"/>
      <c r="AT551" s="175" t="s">
        <v>112</v>
      </c>
      <c r="AU551" s="175" t="s">
        <v>73</v>
      </c>
      <c r="AV551" s="9" t="s">
        <v>22</v>
      </c>
      <c r="AW551" s="9" t="s">
        <v>37</v>
      </c>
      <c r="AX551" s="9" t="s">
        <v>73</v>
      </c>
      <c r="AY551" s="175" t="s">
        <v>111</v>
      </c>
    </row>
    <row r="552" spans="2:51" s="9" customFormat="1" ht="13.5">
      <c r="B552" s="164"/>
      <c r="C552" s="165"/>
      <c r="D552" s="166" t="s">
        <v>112</v>
      </c>
      <c r="E552" s="167" t="s">
        <v>20</v>
      </c>
      <c r="F552" s="168" t="s">
        <v>114</v>
      </c>
      <c r="G552" s="165"/>
      <c r="H552" s="169" t="s">
        <v>20</v>
      </c>
      <c r="I552" s="170"/>
      <c r="J552" s="165"/>
      <c r="K552" s="165"/>
      <c r="L552" s="171"/>
      <c r="M552" s="172"/>
      <c r="N552" s="173"/>
      <c r="O552" s="173"/>
      <c r="P552" s="173"/>
      <c r="Q552" s="173"/>
      <c r="R552" s="173"/>
      <c r="S552" s="173"/>
      <c r="T552" s="174"/>
      <c r="AT552" s="175" t="s">
        <v>112</v>
      </c>
      <c r="AU552" s="175" t="s">
        <v>73</v>
      </c>
      <c r="AV552" s="9" t="s">
        <v>22</v>
      </c>
      <c r="AW552" s="9" t="s">
        <v>37</v>
      </c>
      <c r="AX552" s="9" t="s">
        <v>73</v>
      </c>
      <c r="AY552" s="175" t="s">
        <v>111</v>
      </c>
    </row>
    <row r="553" spans="2:51" s="10" customFormat="1" ht="13.5">
      <c r="B553" s="176"/>
      <c r="C553" s="177"/>
      <c r="D553" s="178" t="s">
        <v>112</v>
      </c>
      <c r="E553" s="179" t="s">
        <v>20</v>
      </c>
      <c r="F553" s="180" t="s">
        <v>142</v>
      </c>
      <c r="G553" s="177"/>
      <c r="H553" s="181">
        <v>12</v>
      </c>
      <c r="I553" s="182"/>
      <c r="J553" s="177"/>
      <c r="K553" s="177"/>
      <c r="L553" s="183"/>
      <c r="M553" s="184"/>
      <c r="N553" s="185"/>
      <c r="O553" s="185"/>
      <c r="P553" s="185"/>
      <c r="Q553" s="185"/>
      <c r="R553" s="185"/>
      <c r="S553" s="185"/>
      <c r="T553" s="186"/>
      <c r="AT553" s="187" t="s">
        <v>112</v>
      </c>
      <c r="AU553" s="187" t="s">
        <v>73</v>
      </c>
      <c r="AV553" s="10" t="s">
        <v>81</v>
      </c>
      <c r="AW553" s="10" t="s">
        <v>37</v>
      </c>
      <c r="AX553" s="10" t="s">
        <v>22</v>
      </c>
      <c r="AY553" s="187" t="s">
        <v>111</v>
      </c>
    </row>
    <row r="554" spans="2:65" s="1" customFormat="1" ht="22.5" customHeight="1">
      <c r="B554" s="32"/>
      <c r="C554" s="152" t="s">
        <v>463</v>
      </c>
      <c r="D554" s="152" t="s">
        <v>106</v>
      </c>
      <c r="E554" s="153" t="s">
        <v>464</v>
      </c>
      <c r="F554" s="154" t="s">
        <v>465</v>
      </c>
      <c r="G554" s="155" t="s">
        <v>109</v>
      </c>
      <c r="H554" s="156">
        <v>10</v>
      </c>
      <c r="I554" s="157"/>
      <c r="J554" s="158">
        <f>ROUND(I554*H554,2)</f>
        <v>0</v>
      </c>
      <c r="K554" s="154" t="s">
        <v>20</v>
      </c>
      <c r="L554" s="52"/>
      <c r="M554" s="159" t="s">
        <v>20</v>
      </c>
      <c r="N554" s="160" t="s">
        <v>44</v>
      </c>
      <c r="O554" s="33"/>
      <c r="P554" s="161">
        <f>O554*H554</f>
        <v>0</v>
      </c>
      <c r="Q554" s="161">
        <v>0</v>
      </c>
      <c r="R554" s="161">
        <f>Q554*H554</f>
        <v>0</v>
      </c>
      <c r="S554" s="161">
        <v>0</v>
      </c>
      <c r="T554" s="162">
        <f>S554*H554</f>
        <v>0</v>
      </c>
      <c r="AR554" s="15" t="s">
        <v>110</v>
      </c>
      <c r="AT554" s="15" t="s">
        <v>106</v>
      </c>
      <c r="AU554" s="15" t="s">
        <v>73</v>
      </c>
      <c r="AY554" s="15" t="s">
        <v>111</v>
      </c>
      <c r="BE554" s="163">
        <f>IF(N554="základní",J554,0)</f>
        <v>0</v>
      </c>
      <c r="BF554" s="163">
        <f>IF(N554="snížená",J554,0)</f>
        <v>0</v>
      </c>
      <c r="BG554" s="163">
        <f>IF(N554="zákl. přenesená",J554,0)</f>
        <v>0</v>
      </c>
      <c r="BH554" s="163">
        <f>IF(N554="sníž. přenesená",J554,0)</f>
        <v>0</v>
      </c>
      <c r="BI554" s="163">
        <f>IF(N554="nulová",J554,0)</f>
        <v>0</v>
      </c>
      <c r="BJ554" s="15" t="s">
        <v>22</v>
      </c>
      <c r="BK554" s="163">
        <f>ROUND(I554*H554,2)</f>
        <v>0</v>
      </c>
      <c r="BL554" s="15" t="s">
        <v>110</v>
      </c>
      <c r="BM554" s="15" t="s">
        <v>463</v>
      </c>
    </row>
    <row r="555" spans="2:51" s="9" customFormat="1" ht="13.5">
      <c r="B555" s="164"/>
      <c r="C555" s="165"/>
      <c r="D555" s="166" t="s">
        <v>112</v>
      </c>
      <c r="E555" s="167" t="s">
        <v>20</v>
      </c>
      <c r="F555" s="168" t="s">
        <v>113</v>
      </c>
      <c r="G555" s="165"/>
      <c r="H555" s="169" t="s">
        <v>20</v>
      </c>
      <c r="I555" s="170"/>
      <c r="J555" s="165"/>
      <c r="K555" s="165"/>
      <c r="L555" s="171"/>
      <c r="M555" s="172"/>
      <c r="N555" s="173"/>
      <c r="O555" s="173"/>
      <c r="P555" s="173"/>
      <c r="Q555" s="173"/>
      <c r="R555" s="173"/>
      <c r="S555" s="173"/>
      <c r="T555" s="174"/>
      <c r="AT555" s="175" t="s">
        <v>112</v>
      </c>
      <c r="AU555" s="175" t="s">
        <v>73</v>
      </c>
      <c r="AV555" s="9" t="s">
        <v>22</v>
      </c>
      <c r="AW555" s="9" t="s">
        <v>37</v>
      </c>
      <c r="AX555" s="9" t="s">
        <v>73</v>
      </c>
      <c r="AY555" s="175" t="s">
        <v>111</v>
      </c>
    </row>
    <row r="556" spans="2:51" s="9" customFormat="1" ht="13.5">
      <c r="B556" s="164"/>
      <c r="C556" s="165"/>
      <c r="D556" s="166" t="s">
        <v>112</v>
      </c>
      <c r="E556" s="167" t="s">
        <v>20</v>
      </c>
      <c r="F556" s="168" t="s">
        <v>114</v>
      </c>
      <c r="G556" s="165"/>
      <c r="H556" s="169" t="s">
        <v>20</v>
      </c>
      <c r="I556" s="170"/>
      <c r="J556" s="165"/>
      <c r="K556" s="165"/>
      <c r="L556" s="171"/>
      <c r="M556" s="172"/>
      <c r="N556" s="173"/>
      <c r="O556" s="173"/>
      <c r="P556" s="173"/>
      <c r="Q556" s="173"/>
      <c r="R556" s="173"/>
      <c r="S556" s="173"/>
      <c r="T556" s="174"/>
      <c r="AT556" s="175" t="s">
        <v>112</v>
      </c>
      <c r="AU556" s="175" t="s">
        <v>73</v>
      </c>
      <c r="AV556" s="9" t="s">
        <v>22</v>
      </c>
      <c r="AW556" s="9" t="s">
        <v>37</v>
      </c>
      <c r="AX556" s="9" t="s">
        <v>73</v>
      </c>
      <c r="AY556" s="175" t="s">
        <v>111</v>
      </c>
    </row>
    <row r="557" spans="2:51" s="10" customFormat="1" ht="13.5">
      <c r="B557" s="176"/>
      <c r="C557" s="177"/>
      <c r="D557" s="178" t="s">
        <v>112</v>
      </c>
      <c r="E557" s="179" t="s">
        <v>20</v>
      </c>
      <c r="F557" s="180" t="s">
        <v>27</v>
      </c>
      <c r="G557" s="177"/>
      <c r="H557" s="181">
        <v>10</v>
      </c>
      <c r="I557" s="182"/>
      <c r="J557" s="177"/>
      <c r="K557" s="177"/>
      <c r="L557" s="183"/>
      <c r="M557" s="184"/>
      <c r="N557" s="185"/>
      <c r="O557" s="185"/>
      <c r="P557" s="185"/>
      <c r="Q557" s="185"/>
      <c r="R557" s="185"/>
      <c r="S557" s="185"/>
      <c r="T557" s="186"/>
      <c r="AT557" s="187" t="s">
        <v>112</v>
      </c>
      <c r="AU557" s="187" t="s">
        <v>73</v>
      </c>
      <c r="AV557" s="10" t="s">
        <v>81</v>
      </c>
      <c r="AW557" s="10" t="s">
        <v>37</v>
      </c>
      <c r="AX557" s="10" t="s">
        <v>22</v>
      </c>
      <c r="AY557" s="187" t="s">
        <v>111</v>
      </c>
    </row>
    <row r="558" spans="2:65" s="1" customFormat="1" ht="22.5" customHeight="1">
      <c r="B558" s="32"/>
      <c r="C558" s="152" t="s">
        <v>466</v>
      </c>
      <c r="D558" s="152" t="s">
        <v>106</v>
      </c>
      <c r="E558" s="153" t="s">
        <v>467</v>
      </c>
      <c r="F558" s="154" t="s">
        <v>468</v>
      </c>
      <c r="G558" s="155" t="s">
        <v>109</v>
      </c>
      <c r="H558" s="156">
        <v>4</v>
      </c>
      <c r="I558" s="157"/>
      <c r="J558" s="158">
        <f>ROUND(I558*H558,2)</f>
        <v>0</v>
      </c>
      <c r="K558" s="154" t="s">
        <v>20</v>
      </c>
      <c r="L558" s="52"/>
      <c r="M558" s="159" t="s">
        <v>20</v>
      </c>
      <c r="N558" s="160" t="s">
        <v>44</v>
      </c>
      <c r="O558" s="33"/>
      <c r="P558" s="161">
        <f>O558*H558</f>
        <v>0</v>
      </c>
      <c r="Q558" s="161">
        <v>0</v>
      </c>
      <c r="R558" s="161">
        <f>Q558*H558</f>
        <v>0</v>
      </c>
      <c r="S558" s="161">
        <v>0</v>
      </c>
      <c r="T558" s="162">
        <f>S558*H558</f>
        <v>0</v>
      </c>
      <c r="AR558" s="15" t="s">
        <v>110</v>
      </c>
      <c r="AT558" s="15" t="s">
        <v>106</v>
      </c>
      <c r="AU558" s="15" t="s">
        <v>73</v>
      </c>
      <c r="AY558" s="15" t="s">
        <v>111</v>
      </c>
      <c r="BE558" s="163">
        <f>IF(N558="základní",J558,0)</f>
        <v>0</v>
      </c>
      <c r="BF558" s="163">
        <f>IF(N558="snížená",J558,0)</f>
        <v>0</v>
      </c>
      <c r="BG558" s="163">
        <f>IF(N558="zákl. přenesená",J558,0)</f>
        <v>0</v>
      </c>
      <c r="BH558" s="163">
        <f>IF(N558="sníž. přenesená",J558,0)</f>
        <v>0</v>
      </c>
      <c r="BI558" s="163">
        <f>IF(N558="nulová",J558,0)</f>
        <v>0</v>
      </c>
      <c r="BJ558" s="15" t="s">
        <v>22</v>
      </c>
      <c r="BK558" s="163">
        <f>ROUND(I558*H558,2)</f>
        <v>0</v>
      </c>
      <c r="BL558" s="15" t="s">
        <v>110</v>
      </c>
      <c r="BM558" s="15" t="s">
        <v>466</v>
      </c>
    </row>
    <row r="559" spans="2:51" s="9" customFormat="1" ht="13.5">
      <c r="B559" s="164"/>
      <c r="C559" s="165"/>
      <c r="D559" s="166" t="s">
        <v>112</v>
      </c>
      <c r="E559" s="167" t="s">
        <v>20</v>
      </c>
      <c r="F559" s="168" t="s">
        <v>113</v>
      </c>
      <c r="G559" s="165"/>
      <c r="H559" s="169" t="s">
        <v>20</v>
      </c>
      <c r="I559" s="170"/>
      <c r="J559" s="165"/>
      <c r="K559" s="165"/>
      <c r="L559" s="171"/>
      <c r="M559" s="172"/>
      <c r="N559" s="173"/>
      <c r="O559" s="173"/>
      <c r="P559" s="173"/>
      <c r="Q559" s="173"/>
      <c r="R559" s="173"/>
      <c r="S559" s="173"/>
      <c r="T559" s="174"/>
      <c r="AT559" s="175" t="s">
        <v>112</v>
      </c>
      <c r="AU559" s="175" t="s">
        <v>73</v>
      </c>
      <c r="AV559" s="9" t="s">
        <v>22</v>
      </c>
      <c r="AW559" s="9" t="s">
        <v>37</v>
      </c>
      <c r="AX559" s="9" t="s">
        <v>73</v>
      </c>
      <c r="AY559" s="175" t="s">
        <v>111</v>
      </c>
    </row>
    <row r="560" spans="2:51" s="9" customFormat="1" ht="13.5">
      <c r="B560" s="164"/>
      <c r="C560" s="165"/>
      <c r="D560" s="166" t="s">
        <v>112</v>
      </c>
      <c r="E560" s="167" t="s">
        <v>20</v>
      </c>
      <c r="F560" s="168" t="s">
        <v>114</v>
      </c>
      <c r="G560" s="165"/>
      <c r="H560" s="169" t="s">
        <v>20</v>
      </c>
      <c r="I560" s="170"/>
      <c r="J560" s="165"/>
      <c r="K560" s="165"/>
      <c r="L560" s="171"/>
      <c r="M560" s="172"/>
      <c r="N560" s="173"/>
      <c r="O560" s="173"/>
      <c r="P560" s="173"/>
      <c r="Q560" s="173"/>
      <c r="R560" s="173"/>
      <c r="S560" s="173"/>
      <c r="T560" s="174"/>
      <c r="AT560" s="175" t="s">
        <v>112</v>
      </c>
      <c r="AU560" s="175" t="s">
        <v>73</v>
      </c>
      <c r="AV560" s="9" t="s">
        <v>22</v>
      </c>
      <c r="AW560" s="9" t="s">
        <v>37</v>
      </c>
      <c r="AX560" s="9" t="s">
        <v>73</v>
      </c>
      <c r="AY560" s="175" t="s">
        <v>111</v>
      </c>
    </row>
    <row r="561" spans="2:51" s="10" customFormat="1" ht="13.5">
      <c r="B561" s="176"/>
      <c r="C561" s="177"/>
      <c r="D561" s="178" t="s">
        <v>112</v>
      </c>
      <c r="E561" s="179" t="s">
        <v>20</v>
      </c>
      <c r="F561" s="180" t="s">
        <v>110</v>
      </c>
      <c r="G561" s="177"/>
      <c r="H561" s="181">
        <v>4</v>
      </c>
      <c r="I561" s="182"/>
      <c r="J561" s="177"/>
      <c r="K561" s="177"/>
      <c r="L561" s="183"/>
      <c r="M561" s="184"/>
      <c r="N561" s="185"/>
      <c r="O561" s="185"/>
      <c r="P561" s="185"/>
      <c r="Q561" s="185"/>
      <c r="R561" s="185"/>
      <c r="S561" s="185"/>
      <c r="T561" s="186"/>
      <c r="AT561" s="187" t="s">
        <v>112</v>
      </c>
      <c r="AU561" s="187" t="s">
        <v>73</v>
      </c>
      <c r="AV561" s="10" t="s">
        <v>81</v>
      </c>
      <c r="AW561" s="10" t="s">
        <v>37</v>
      </c>
      <c r="AX561" s="10" t="s">
        <v>22</v>
      </c>
      <c r="AY561" s="187" t="s">
        <v>111</v>
      </c>
    </row>
    <row r="562" spans="2:65" s="1" customFormat="1" ht="22.5" customHeight="1">
      <c r="B562" s="32"/>
      <c r="C562" s="152" t="s">
        <v>469</v>
      </c>
      <c r="D562" s="152" t="s">
        <v>106</v>
      </c>
      <c r="E562" s="153" t="s">
        <v>470</v>
      </c>
      <c r="F562" s="154" t="s">
        <v>468</v>
      </c>
      <c r="G562" s="155" t="s">
        <v>109</v>
      </c>
      <c r="H562" s="156">
        <v>1</v>
      </c>
      <c r="I562" s="157"/>
      <c r="J562" s="158">
        <f>ROUND(I562*H562,2)</f>
        <v>0</v>
      </c>
      <c r="K562" s="154" t="s">
        <v>20</v>
      </c>
      <c r="L562" s="52"/>
      <c r="M562" s="159" t="s">
        <v>20</v>
      </c>
      <c r="N562" s="160" t="s">
        <v>44</v>
      </c>
      <c r="O562" s="33"/>
      <c r="P562" s="161">
        <f>O562*H562</f>
        <v>0</v>
      </c>
      <c r="Q562" s="161">
        <v>0</v>
      </c>
      <c r="R562" s="161">
        <f>Q562*H562</f>
        <v>0</v>
      </c>
      <c r="S562" s="161">
        <v>0</v>
      </c>
      <c r="T562" s="162">
        <f>S562*H562</f>
        <v>0</v>
      </c>
      <c r="AR562" s="15" t="s">
        <v>110</v>
      </c>
      <c r="AT562" s="15" t="s">
        <v>106</v>
      </c>
      <c r="AU562" s="15" t="s">
        <v>73</v>
      </c>
      <c r="AY562" s="15" t="s">
        <v>111</v>
      </c>
      <c r="BE562" s="163">
        <f>IF(N562="základní",J562,0)</f>
        <v>0</v>
      </c>
      <c r="BF562" s="163">
        <f>IF(N562="snížená",J562,0)</f>
        <v>0</v>
      </c>
      <c r="BG562" s="163">
        <f>IF(N562="zákl. přenesená",J562,0)</f>
        <v>0</v>
      </c>
      <c r="BH562" s="163">
        <f>IF(N562="sníž. přenesená",J562,0)</f>
        <v>0</v>
      </c>
      <c r="BI562" s="163">
        <f>IF(N562="nulová",J562,0)</f>
        <v>0</v>
      </c>
      <c r="BJ562" s="15" t="s">
        <v>22</v>
      </c>
      <c r="BK562" s="163">
        <f>ROUND(I562*H562,2)</f>
        <v>0</v>
      </c>
      <c r="BL562" s="15" t="s">
        <v>110</v>
      </c>
      <c r="BM562" s="15" t="s">
        <v>469</v>
      </c>
    </row>
    <row r="563" spans="2:51" s="9" customFormat="1" ht="13.5">
      <c r="B563" s="164"/>
      <c r="C563" s="165"/>
      <c r="D563" s="166" t="s">
        <v>112</v>
      </c>
      <c r="E563" s="167" t="s">
        <v>20</v>
      </c>
      <c r="F563" s="168" t="s">
        <v>113</v>
      </c>
      <c r="G563" s="165"/>
      <c r="H563" s="169" t="s">
        <v>20</v>
      </c>
      <c r="I563" s="170"/>
      <c r="J563" s="165"/>
      <c r="K563" s="165"/>
      <c r="L563" s="171"/>
      <c r="M563" s="172"/>
      <c r="N563" s="173"/>
      <c r="O563" s="173"/>
      <c r="P563" s="173"/>
      <c r="Q563" s="173"/>
      <c r="R563" s="173"/>
      <c r="S563" s="173"/>
      <c r="T563" s="174"/>
      <c r="AT563" s="175" t="s">
        <v>112</v>
      </c>
      <c r="AU563" s="175" t="s">
        <v>73</v>
      </c>
      <c r="AV563" s="9" t="s">
        <v>22</v>
      </c>
      <c r="AW563" s="9" t="s">
        <v>37</v>
      </c>
      <c r="AX563" s="9" t="s">
        <v>73</v>
      </c>
      <c r="AY563" s="175" t="s">
        <v>111</v>
      </c>
    </row>
    <row r="564" spans="2:51" s="9" customFormat="1" ht="13.5">
      <c r="B564" s="164"/>
      <c r="C564" s="165"/>
      <c r="D564" s="166" t="s">
        <v>112</v>
      </c>
      <c r="E564" s="167" t="s">
        <v>20</v>
      </c>
      <c r="F564" s="168" t="s">
        <v>114</v>
      </c>
      <c r="G564" s="165"/>
      <c r="H564" s="169" t="s">
        <v>20</v>
      </c>
      <c r="I564" s="170"/>
      <c r="J564" s="165"/>
      <c r="K564" s="165"/>
      <c r="L564" s="171"/>
      <c r="M564" s="172"/>
      <c r="N564" s="173"/>
      <c r="O564" s="173"/>
      <c r="P564" s="173"/>
      <c r="Q564" s="173"/>
      <c r="R564" s="173"/>
      <c r="S564" s="173"/>
      <c r="T564" s="174"/>
      <c r="AT564" s="175" t="s">
        <v>112</v>
      </c>
      <c r="AU564" s="175" t="s">
        <v>73</v>
      </c>
      <c r="AV564" s="9" t="s">
        <v>22</v>
      </c>
      <c r="AW564" s="9" t="s">
        <v>37</v>
      </c>
      <c r="AX564" s="9" t="s">
        <v>73</v>
      </c>
      <c r="AY564" s="175" t="s">
        <v>111</v>
      </c>
    </row>
    <row r="565" spans="2:51" s="10" customFormat="1" ht="13.5">
      <c r="B565" s="176"/>
      <c r="C565" s="177"/>
      <c r="D565" s="178" t="s">
        <v>112</v>
      </c>
      <c r="E565" s="179" t="s">
        <v>20</v>
      </c>
      <c r="F565" s="180" t="s">
        <v>22</v>
      </c>
      <c r="G565" s="177"/>
      <c r="H565" s="181">
        <v>1</v>
      </c>
      <c r="I565" s="182"/>
      <c r="J565" s="177"/>
      <c r="K565" s="177"/>
      <c r="L565" s="183"/>
      <c r="M565" s="184"/>
      <c r="N565" s="185"/>
      <c r="O565" s="185"/>
      <c r="P565" s="185"/>
      <c r="Q565" s="185"/>
      <c r="R565" s="185"/>
      <c r="S565" s="185"/>
      <c r="T565" s="186"/>
      <c r="AT565" s="187" t="s">
        <v>112</v>
      </c>
      <c r="AU565" s="187" t="s">
        <v>73</v>
      </c>
      <c r="AV565" s="10" t="s">
        <v>81</v>
      </c>
      <c r="AW565" s="10" t="s">
        <v>37</v>
      </c>
      <c r="AX565" s="10" t="s">
        <v>22</v>
      </c>
      <c r="AY565" s="187" t="s">
        <v>111</v>
      </c>
    </row>
    <row r="566" spans="2:65" s="1" customFormat="1" ht="22.5" customHeight="1">
      <c r="B566" s="32"/>
      <c r="C566" s="152" t="s">
        <v>471</v>
      </c>
      <c r="D566" s="152" t="s">
        <v>106</v>
      </c>
      <c r="E566" s="153" t="s">
        <v>472</v>
      </c>
      <c r="F566" s="154" t="s">
        <v>473</v>
      </c>
      <c r="G566" s="155" t="s">
        <v>109</v>
      </c>
      <c r="H566" s="156">
        <v>5</v>
      </c>
      <c r="I566" s="157"/>
      <c r="J566" s="158">
        <f>ROUND(I566*H566,2)</f>
        <v>0</v>
      </c>
      <c r="K566" s="154" t="s">
        <v>20</v>
      </c>
      <c r="L566" s="52"/>
      <c r="M566" s="159" t="s">
        <v>20</v>
      </c>
      <c r="N566" s="160" t="s">
        <v>44</v>
      </c>
      <c r="O566" s="33"/>
      <c r="P566" s="161">
        <f>O566*H566</f>
        <v>0</v>
      </c>
      <c r="Q566" s="161">
        <v>0</v>
      </c>
      <c r="R566" s="161">
        <f>Q566*H566</f>
        <v>0</v>
      </c>
      <c r="S566" s="161">
        <v>0</v>
      </c>
      <c r="T566" s="162">
        <f>S566*H566</f>
        <v>0</v>
      </c>
      <c r="AR566" s="15" t="s">
        <v>110</v>
      </c>
      <c r="AT566" s="15" t="s">
        <v>106</v>
      </c>
      <c r="AU566" s="15" t="s">
        <v>73</v>
      </c>
      <c r="AY566" s="15" t="s">
        <v>111</v>
      </c>
      <c r="BE566" s="163">
        <f>IF(N566="základní",J566,0)</f>
        <v>0</v>
      </c>
      <c r="BF566" s="163">
        <f>IF(N566="snížená",J566,0)</f>
        <v>0</v>
      </c>
      <c r="BG566" s="163">
        <f>IF(N566="zákl. přenesená",J566,0)</f>
        <v>0</v>
      </c>
      <c r="BH566" s="163">
        <f>IF(N566="sníž. přenesená",J566,0)</f>
        <v>0</v>
      </c>
      <c r="BI566" s="163">
        <f>IF(N566="nulová",J566,0)</f>
        <v>0</v>
      </c>
      <c r="BJ566" s="15" t="s">
        <v>22</v>
      </c>
      <c r="BK566" s="163">
        <f>ROUND(I566*H566,2)</f>
        <v>0</v>
      </c>
      <c r="BL566" s="15" t="s">
        <v>110</v>
      </c>
      <c r="BM566" s="15" t="s">
        <v>471</v>
      </c>
    </row>
    <row r="567" spans="2:51" s="9" customFormat="1" ht="13.5">
      <c r="B567" s="164"/>
      <c r="C567" s="165"/>
      <c r="D567" s="166" t="s">
        <v>112</v>
      </c>
      <c r="E567" s="167" t="s">
        <v>20</v>
      </c>
      <c r="F567" s="168" t="s">
        <v>113</v>
      </c>
      <c r="G567" s="165"/>
      <c r="H567" s="169" t="s">
        <v>20</v>
      </c>
      <c r="I567" s="170"/>
      <c r="J567" s="165"/>
      <c r="K567" s="165"/>
      <c r="L567" s="171"/>
      <c r="M567" s="172"/>
      <c r="N567" s="173"/>
      <c r="O567" s="173"/>
      <c r="P567" s="173"/>
      <c r="Q567" s="173"/>
      <c r="R567" s="173"/>
      <c r="S567" s="173"/>
      <c r="T567" s="174"/>
      <c r="AT567" s="175" t="s">
        <v>112</v>
      </c>
      <c r="AU567" s="175" t="s">
        <v>73</v>
      </c>
      <c r="AV567" s="9" t="s">
        <v>22</v>
      </c>
      <c r="AW567" s="9" t="s">
        <v>37</v>
      </c>
      <c r="AX567" s="9" t="s">
        <v>73</v>
      </c>
      <c r="AY567" s="175" t="s">
        <v>111</v>
      </c>
    </row>
    <row r="568" spans="2:51" s="9" customFormat="1" ht="13.5">
      <c r="B568" s="164"/>
      <c r="C568" s="165"/>
      <c r="D568" s="166" t="s">
        <v>112</v>
      </c>
      <c r="E568" s="167" t="s">
        <v>20</v>
      </c>
      <c r="F568" s="168" t="s">
        <v>114</v>
      </c>
      <c r="G568" s="165"/>
      <c r="H568" s="169" t="s">
        <v>20</v>
      </c>
      <c r="I568" s="170"/>
      <c r="J568" s="165"/>
      <c r="K568" s="165"/>
      <c r="L568" s="171"/>
      <c r="M568" s="172"/>
      <c r="N568" s="173"/>
      <c r="O568" s="173"/>
      <c r="P568" s="173"/>
      <c r="Q568" s="173"/>
      <c r="R568" s="173"/>
      <c r="S568" s="173"/>
      <c r="T568" s="174"/>
      <c r="AT568" s="175" t="s">
        <v>112</v>
      </c>
      <c r="AU568" s="175" t="s">
        <v>73</v>
      </c>
      <c r="AV568" s="9" t="s">
        <v>22</v>
      </c>
      <c r="AW568" s="9" t="s">
        <v>37</v>
      </c>
      <c r="AX568" s="9" t="s">
        <v>73</v>
      </c>
      <c r="AY568" s="175" t="s">
        <v>111</v>
      </c>
    </row>
    <row r="569" spans="2:51" s="10" customFormat="1" ht="13.5">
      <c r="B569" s="176"/>
      <c r="C569" s="177"/>
      <c r="D569" s="178" t="s">
        <v>112</v>
      </c>
      <c r="E569" s="179" t="s">
        <v>20</v>
      </c>
      <c r="F569" s="180" t="s">
        <v>123</v>
      </c>
      <c r="G569" s="177"/>
      <c r="H569" s="181">
        <v>5</v>
      </c>
      <c r="I569" s="182"/>
      <c r="J569" s="177"/>
      <c r="K569" s="177"/>
      <c r="L569" s="183"/>
      <c r="M569" s="184"/>
      <c r="N569" s="185"/>
      <c r="O569" s="185"/>
      <c r="P569" s="185"/>
      <c r="Q569" s="185"/>
      <c r="R569" s="185"/>
      <c r="S569" s="185"/>
      <c r="T569" s="186"/>
      <c r="AT569" s="187" t="s">
        <v>112</v>
      </c>
      <c r="AU569" s="187" t="s">
        <v>73</v>
      </c>
      <c r="AV569" s="10" t="s">
        <v>81</v>
      </c>
      <c r="AW569" s="10" t="s">
        <v>37</v>
      </c>
      <c r="AX569" s="10" t="s">
        <v>22</v>
      </c>
      <c r="AY569" s="187" t="s">
        <v>111</v>
      </c>
    </row>
    <row r="570" spans="2:65" s="1" customFormat="1" ht="22.5" customHeight="1">
      <c r="B570" s="32"/>
      <c r="C570" s="152" t="s">
        <v>474</v>
      </c>
      <c r="D570" s="152" t="s">
        <v>106</v>
      </c>
      <c r="E570" s="153" t="s">
        <v>475</v>
      </c>
      <c r="F570" s="154" t="s">
        <v>476</v>
      </c>
      <c r="G570" s="155" t="s">
        <v>109</v>
      </c>
      <c r="H570" s="156">
        <v>6</v>
      </c>
      <c r="I570" s="157"/>
      <c r="J570" s="158">
        <f>ROUND(I570*H570,2)</f>
        <v>0</v>
      </c>
      <c r="K570" s="154" t="s">
        <v>20</v>
      </c>
      <c r="L570" s="52"/>
      <c r="M570" s="159" t="s">
        <v>20</v>
      </c>
      <c r="N570" s="160" t="s">
        <v>44</v>
      </c>
      <c r="O570" s="33"/>
      <c r="P570" s="161">
        <f>O570*H570</f>
        <v>0</v>
      </c>
      <c r="Q570" s="161">
        <v>0</v>
      </c>
      <c r="R570" s="161">
        <f>Q570*H570</f>
        <v>0</v>
      </c>
      <c r="S570" s="161">
        <v>0</v>
      </c>
      <c r="T570" s="162">
        <f>S570*H570</f>
        <v>0</v>
      </c>
      <c r="AR570" s="15" t="s">
        <v>110</v>
      </c>
      <c r="AT570" s="15" t="s">
        <v>106</v>
      </c>
      <c r="AU570" s="15" t="s">
        <v>73</v>
      </c>
      <c r="AY570" s="15" t="s">
        <v>111</v>
      </c>
      <c r="BE570" s="163">
        <f>IF(N570="základní",J570,0)</f>
        <v>0</v>
      </c>
      <c r="BF570" s="163">
        <f>IF(N570="snížená",J570,0)</f>
        <v>0</v>
      </c>
      <c r="BG570" s="163">
        <f>IF(N570="zákl. přenesená",J570,0)</f>
        <v>0</v>
      </c>
      <c r="BH570" s="163">
        <f>IF(N570="sníž. přenesená",J570,0)</f>
        <v>0</v>
      </c>
      <c r="BI570" s="163">
        <f>IF(N570="nulová",J570,0)</f>
        <v>0</v>
      </c>
      <c r="BJ570" s="15" t="s">
        <v>22</v>
      </c>
      <c r="BK570" s="163">
        <f>ROUND(I570*H570,2)</f>
        <v>0</v>
      </c>
      <c r="BL570" s="15" t="s">
        <v>110</v>
      </c>
      <c r="BM570" s="15" t="s">
        <v>474</v>
      </c>
    </row>
    <row r="571" spans="2:51" s="9" customFormat="1" ht="13.5">
      <c r="B571" s="164"/>
      <c r="C571" s="165"/>
      <c r="D571" s="166" t="s">
        <v>112</v>
      </c>
      <c r="E571" s="167" t="s">
        <v>20</v>
      </c>
      <c r="F571" s="168" t="s">
        <v>113</v>
      </c>
      <c r="G571" s="165"/>
      <c r="H571" s="169" t="s">
        <v>20</v>
      </c>
      <c r="I571" s="170"/>
      <c r="J571" s="165"/>
      <c r="K571" s="165"/>
      <c r="L571" s="171"/>
      <c r="M571" s="172"/>
      <c r="N571" s="173"/>
      <c r="O571" s="173"/>
      <c r="P571" s="173"/>
      <c r="Q571" s="173"/>
      <c r="R571" s="173"/>
      <c r="S571" s="173"/>
      <c r="T571" s="174"/>
      <c r="AT571" s="175" t="s">
        <v>112</v>
      </c>
      <c r="AU571" s="175" t="s">
        <v>73</v>
      </c>
      <c r="AV571" s="9" t="s">
        <v>22</v>
      </c>
      <c r="AW571" s="9" t="s">
        <v>37</v>
      </c>
      <c r="AX571" s="9" t="s">
        <v>73</v>
      </c>
      <c r="AY571" s="175" t="s">
        <v>111</v>
      </c>
    </row>
    <row r="572" spans="2:51" s="9" customFormat="1" ht="13.5">
      <c r="B572" s="164"/>
      <c r="C572" s="165"/>
      <c r="D572" s="166" t="s">
        <v>112</v>
      </c>
      <c r="E572" s="167" t="s">
        <v>20</v>
      </c>
      <c r="F572" s="168" t="s">
        <v>114</v>
      </c>
      <c r="G572" s="165"/>
      <c r="H572" s="169" t="s">
        <v>20</v>
      </c>
      <c r="I572" s="170"/>
      <c r="J572" s="165"/>
      <c r="K572" s="165"/>
      <c r="L572" s="171"/>
      <c r="M572" s="172"/>
      <c r="N572" s="173"/>
      <c r="O572" s="173"/>
      <c r="P572" s="173"/>
      <c r="Q572" s="173"/>
      <c r="R572" s="173"/>
      <c r="S572" s="173"/>
      <c r="T572" s="174"/>
      <c r="AT572" s="175" t="s">
        <v>112</v>
      </c>
      <c r="AU572" s="175" t="s">
        <v>73</v>
      </c>
      <c r="AV572" s="9" t="s">
        <v>22</v>
      </c>
      <c r="AW572" s="9" t="s">
        <v>37</v>
      </c>
      <c r="AX572" s="9" t="s">
        <v>73</v>
      </c>
      <c r="AY572" s="175" t="s">
        <v>111</v>
      </c>
    </row>
    <row r="573" spans="2:51" s="10" customFormat="1" ht="13.5">
      <c r="B573" s="176"/>
      <c r="C573" s="177"/>
      <c r="D573" s="178" t="s">
        <v>112</v>
      </c>
      <c r="E573" s="179" t="s">
        <v>20</v>
      </c>
      <c r="F573" s="180" t="s">
        <v>126</v>
      </c>
      <c r="G573" s="177"/>
      <c r="H573" s="181">
        <v>6</v>
      </c>
      <c r="I573" s="182"/>
      <c r="J573" s="177"/>
      <c r="K573" s="177"/>
      <c r="L573" s="183"/>
      <c r="M573" s="184"/>
      <c r="N573" s="185"/>
      <c r="O573" s="185"/>
      <c r="P573" s="185"/>
      <c r="Q573" s="185"/>
      <c r="R573" s="185"/>
      <c r="S573" s="185"/>
      <c r="T573" s="186"/>
      <c r="AT573" s="187" t="s">
        <v>112</v>
      </c>
      <c r="AU573" s="187" t="s">
        <v>73</v>
      </c>
      <c r="AV573" s="10" t="s">
        <v>81</v>
      </c>
      <c r="AW573" s="10" t="s">
        <v>37</v>
      </c>
      <c r="AX573" s="10" t="s">
        <v>22</v>
      </c>
      <c r="AY573" s="187" t="s">
        <v>111</v>
      </c>
    </row>
    <row r="574" spans="2:65" s="1" customFormat="1" ht="22.5" customHeight="1">
      <c r="B574" s="32"/>
      <c r="C574" s="152" t="s">
        <v>477</v>
      </c>
      <c r="D574" s="152" t="s">
        <v>106</v>
      </c>
      <c r="E574" s="153" t="s">
        <v>478</v>
      </c>
      <c r="F574" s="154" t="s">
        <v>479</v>
      </c>
      <c r="G574" s="155" t="s">
        <v>109</v>
      </c>
      <c r="H574" s="156">
        <v>1</v>
      </c>
      <c r="I574" s="157"/>
      <c r="J574" s="158">
        <f>ROUND(I574*H574,2)</f>
        <v>0</v>
      </c>
      <c r="K574" s="154" t="s">
        <v>20</v>
      </c>
      <c r="L574" s="52"/>
      <c r="M574" s="159" t="s">
        <v>20</v>
      </c>
      <c r="N574" s="160" t="s">
        <v>44</v>
      </c>
      <c r="O574" s="33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AR574" s="15" t="s">
        <v>110</v>
      </c>
      <c r="AT574" s="15" t="s">
        <v>106</v>
      </c>
      <c r="AU574" s="15" t="s">
        <v>73</v>
      </c>
      <c r="AY574" s="15" t="s">
        <v>111</v>
      </c>
      <c r="BE574" s="163">
        <f>IF(N574="základní",J574,0)</f>
        <v>0</v>
      </c>
      <c r="BF574" s="163">
        <f>IF(N574="snížená",J574,0)</f>
        <v>0</v>
      </c>
      <c r="BG574" s="163">
        <f>IF(N574="zákl. přenesená",J574,0)</f>
        <v>0</v>
      </c>
      <c r="BH574" s="163">
        <f>IF(N574="sníž. přenesená",J574,0)</f>
        <v>0</v>
      </c>
      <c r="BI574" s="163">
        <f>IF(N574="nulová",J574,0)</f>
        <v>0</v>
      </c>
      <c r="BJ574" s="15" t="s">
        <v>22</v>
      </c>
      <c r="BK574" s="163">
        <f>ROUND(I574*H574,2)</f>
        <v>0</v>
      </c>
      <c r="BL574" s="15" t="s">
        <v>110</v>
      </c>
      <c r="BM574" s="15" t="s">
        <v>477</v>
      </c>
    </row>
    <row r="575" spans="2:51" s="9" customFormat="1" ht="13.5">
      <c r="B575" s="164"/>
      <c r="C575" s="165"/>
      <c r="D575" s="166" t="s">
        <v>112</v>
      </c>
      <c r="E575" s="167" t="s">
        <v>20</v>
      </c>
      <c r="F575" s="168" t="s">
        <v>113</v>
      </c>
      <c r="G575" s="165"/>
      <c r="H575" s="169" t="s">
        <v>20</v>
      </c>
      <c r="I575" s="170"/>
      <c r="J575" s="165"/>
      <c r="K575" s="165"/>
      <c r="L575" s="171"/>
      <c r="M575" s="172"/>
      <c r="N575" s="173"/>
      <c r="O575" s="173"/>
      <c r="P575" s="173"/>
      <c r="Q575" s="173"/>
      <c r="R575" s="173"/>
      <c r="S575" s="173"/>
      <c r="T575" s="174"/>
      <c r="AT575" s="175" t="s">
        <v>112</v>
      </c>
      <c r="AU575" s="175" t="s">
        <v>73</v>
      </c>
      <c r="AV575" s="9" t="s">
        <v>22</v>
      </c>
      <c r="AW575" s="9" t="s">
        <v>37</v>
      </c>
      <c r="AX575" s="9" t="s">
        <v>73</v>
      </c>
      <c r="AY575" s="175" t="s">
        <v>111</v>
      </c>
    </row>
    <row r="576" spans="2:51" s="9" customFormat="1" ht="13.5">
      <c r="B576" s="164"/>
      <c r="C576" s="165"/>
      <c r="D576" s="166" t="s">
        <v>112</v>
      </c>
      <c r="E576" s="167" t="s">
        <v>20</v>
      </c>
      <c r="F576" s="168" t="s">
        <v>114</v>
      </c>
      <c r="G576" s="165"/>
      <c r="H576" s="169" t="s">
        <v>20</v>
      </c>
      <c r="I576" s="170"/>
      <c r="J576" s="165"/>
      <c r="K576" s="165"/>
      <c r="L576" s="171"/>
      <c r="M576" s="172"/>
      <c r="N576" s="173"/>
      <c r="O576" s="173"/>
      <c r="P576" s="173"/>
      <c r="Q576" s="173"/>
      <c r="R576" s="173"/>
      <c r="S576" s="173"/>
      <c r="T576" s="174"/>
      <c r="AT576" s="175" t="s">
        <v>112</v>
      </c>
      <c r="AU576" s="175" t="s">
        <v>73</v>
      </c>
      <c r="AV576" s="9" t="s">
        <v>22</v>
      </c>
      <c r="AW576" s="9" t="s">
        <v>37</v>
      </c>
      <c r="AX576" s="9" t="s">
        <v>73</v>
      </c>
      <c r="AY576" s="175" t="s">
        <v>111</v>
      </c>
    </row>
    <row r="577" spans="2:51" s="10" customFormat="1" ht="13.5">
      <c r="B577" s="176"/>
      <c r="C577" s="177"/>
      <c r="D577" s="178" t="s">
        <v>112</v>
      </c>
      <c r="E577" s="179" t="s">
        <v>20</v>
      </c>
      <c r="F577" s="180" t="s">
        <v>22</v>
      </c>
      <c r="G577" s="177"/>
      <c r="H577" s="181">
        <v>1</v>
      </c>
      <c r="I577" s="182"/>
      <c r="J577" s="177"/>
      <c r="K577" s="177"/>
      <c r="L577" s="183"/>
      <c r="M577" s="184"/>
      <c r="N577" s="185"/>
      <c r="O577" s="185"/>
      <c r="P577" s="185"/>
      <c r="Q577" s="185"/>
      <c r="R577" s="185"/>
      <c r="S577" s="185"/>
      <c r="T577" s="186"/>
      <c r="AT577" s="187" t="s">
        <v>112</v>
      </c>
      <c r="AU577" s="187" t="s">
        <v>73</v>
      </c>
      <c r="AV577" s="10" t="s">
        <v>81</v>
      </c>
      <c r="AW577" s="10" t="s">
        <v>37</v>
      </c>
      <c r="AX577" s="10" t="s">
        <v>22</v>
      </c>
      <c r="AY577" s="187" t="s">
        <v>111</v>
      </c>
    </row>
    <row r="578" spans="2:65" s="1" customFormat="1" ht="22.5" customHeight="1">
      <c r="B578" s="32"/>
      <c r="C578" s="152" t="s">
        <v>480</v>
      </c>
      <c r="D578" s="152" t="s">
        <v>106</v>
      </c>
      <c r="E578" s="153" t="s">
        <v>481</v>
      </c>
      <c r="F578" s="154" t="s">
        <v>482</v>
      </c>
      <c r="G578" s="155" t="s">
        <v>109</v>
      </c>
      <c r="H578" s="156">
        <v>3</v>
      </c>
      <c r="I578" s="157"/>
      <c r="J578" s="158">
        <f>ROUND(I578*H578,2)</f>
        <v>0</v>
      </c>
      <c r="K578" s="154" t="s">
        <v>20</v>
      </c>
      <c r="L578" s="52"/>
      <c r="M578" s="159" t="s">
        <v>20</v>
      </c>
      <c r="N578" s="160" t="s">
        <v>44</v>
      </c>
      <c r="O578" s="33"/>
      <c r="P578" s="161">
        <f>O578*H578</f>
        <v>0</v>
      </c>
      <c r="Q578" s="161">
        <v>0</v>
      </c>
      <c r="R578" s="161">
        <f>Q578*H578</f>
        <v>0</v>
      </c>
      <c r="S578" s="161">
        <v>0</v>
      </c>
      <c r="T578" s="162">
        <f>S578*H578</f>
        <v>0</v>
      </c>
      <c r="AR578" s="15" t="s">
        <v>110</v>
      </c>
      <c r="AT578" s="15" t="s">
        <v>106</v>
      </c>
      <c r="AU578" s="15" t="s">
        <v>73</v>
      </c>
      <c r="AY578" s="15" t="s">
        <v>111</v>
      </c>
      <c r="BE578" s="163">
        <f>IF(N578="základní",J578,0)</f>
        <v>0</v>
      </c>
      <c r="BF578" s="163">
        <f>IF(N578="snížená",J578,0)</f>
        <v>0</v>
      </c>
      <c r="BG578" s="163">
        <f>IF(N578="zákl. přenesená",J578,0)</f>
        <v>0</v>
      </c>
      <c r="BH578" s="163">
        <f>IF(N578="sníž. přenesená",J578,0)</f>
        <v>0</v>
      </c>
      <c r="BI578" s="163">
        <f>IF(N578="nulová",J578,0)</f>
        <v>0</v>
      </c>
      <c r="BJ578" s="15" t="s">
        <v>22</v>
      </c>
      <c r="BK578" s="163">
        <f>ROUND(I578*H578,2)</f>
        <v>0</v>
      </c>
      <c r="BL578" s="15" t="s">
        <v>110</v>
      </c>
      <c r="BM578" s="15" t="s">
        <v>480</v>
      </c>
    </row>
    <row r="579" spans="2:51" s="9" customFormat="1" ht="13.5">
      <c r="B579" s="164"/>
      <c r="C579" s="165"/>
      <c r="D579" s="166" t="s">
        <v>112</v>
      </c>
      <c r="E579" s="167" t="s">
        <v>20</v>
      </c>
      <c r="F579" s="168" t="s">
        <v>113</v>
      </c>
      <c r="G579" s="165"/>
      <c r="H579" s="169" t="s">
        <v>20</v>
      </c>
      <c r="I579" s="170"/>
      <c r="J579" s="165"/>
      <c r="K579" s="165"/>
      <c r="L579" s="171"/>
      <c r="M579" s="172"/>
      <c r="N579" s="173"/>
      <c r="O579" s="173"/>
      <c r="P579" s="173"/>
      <c r="Q579" s="173"/>
      <c r="R579" s="173"/>
      <c r="S579" s="173"/>
      <c r="T579" s="174"/>
      <c r="AT579" s="175" t="s">
        <v>112</v>
      </c>
      <c r="AU579" s="175" t="s">
        <v>73</v>
      </c>
      <c r="AV579" s="9" t="s">
        <v>22</v>
      </c>
      <c r="AW579" s="9" t="s">
        <v>37</v>
      </c>
      <c r="AX579" s="9" t="s">
        <v>73</v>
      </c>
      <c r="AY579" s="175" t="s">
        <v>111</v>
      </c>
    </row>
    <row r="580" spans="2:51" s="9" customFormat="1" ht="13.5">
      <c r="B580" s="164"/>
      <c r="C580" s="165"/>
      <c r="D580" s="166" t="s">
        <v>112</v>
      </c>
      <c r="E580" s="167" t="s">
        <v>20</v>
      </c>
      <c r="F580" s="168" t="s">
        <v>114</v>
      </c>
      <c r="G580" s="165"/>
      <c r="H580" s="169" t="s">
        <v>20</v>
      </c>
      <c r="I580" s="170"/>
      <c r="J580" s="165"/>
      <c r="K580" s="165"/>
      <c r="L580" s="171"/>
      <c r="M580" s="172"/>
      <c r="N580" s="173"/>
      <c r="O580" s="173"/>
      <c r="P580" s="173"/>
      <c r="Q580" s="173"/>
      <c r="R580" s="173"/>
      <c r="S580" s="173"/>
      <c r="T580" s="174"/>
      <c r="AT580" s="175" t="s">
        <v>112</v>
      </c>
      <c r="AU580" s="175" t="s">
        <v>73</v>
      </c>
      <c r="AV580" s="9" t="s">
        <v>22</v>
      </c>
      <c r="AW580" s="9" t="s">
        <v>37</v>
      </c>
      <c r="AX580" s="9" t="s">
        <v>73</v>
      </c>
      <c r="AY580" s="175" t="s">
        <v>111</v>
      </c>
    </row>
    <row r="581" spans="2:51" s="10" customFormat="1" ht="13.5">
      <c r="B581" s="176"/>
      <c r="C581" s="177"/>
      <c r="D581" s="178" t="s">
        <v>112</v>
      </c>
      <c r="E581" s="179" t="s">
        <v>20</v>
      </c>
      <c r="F581" s="180" t="s">
        <v>115</v>
      </c>
      <c r="G581" s="177"/>
      <c r="H581" s="181">
        <v>3</v>
      </c>
      <c r="I581" s="182"/>
      <c r="J581" s="177"/>
      <c r="K581" s="177"/>
      <c r="L581" s="183"/>
      <c r="M581" s="184"/>
      <c r="N581" s="185"/>
      <c r="O581" s="185"/>
      <c r="P581" s="185"/>
      <c r="Q581" s="185"/>
      <c r="R581" s="185"/>
      <c r="S581" s="185"/>
      <c r="T581" s="186"/>
      <c r="AT581" s="187" t="s">
        <v>112</v>
      </c>
      <c r="AU581" s="187" t="s">
        <v>73</v>
      </c>
      <c r="AV581" s="10" t="s">
        <v>81</v>
      </c>
      <c r="AW581" s="10" t="s">
        <v>37</v>
      </c>
      <c r="AX581" s="10" t="s">
        <v>22</v>
      </c>
      <c r="AY581" s="187" t="s">
        <v>111</v>
      </c>
    </row>
    <row r="582" spans="2:65" s="1" customFormat="1" ht="22.5" customHeight="1">
      <c r="B582" s="32"/>
      <c r="C582" s="152" t="s">
        <v>483</v>
      </c>
      <c r="D582" s="152" t="s">
        <v>106</v>
      </c>
      <c r="E582" s="153" t="s">
        <v>484</v>
      </c>
      <c r="F582" s="154" t="s">
        <v>485</v>
      </c>
      <c r="G582" s="155" t="s">
        <v>109</v>
      </c>
      <c r="H582" s="156">
        <v>3</v>
      </c>
      <c r="I582" s="157"/>
      <c r="J582" s="158">
        <f>ROUND(I582*H582,2)</f>
        <v>0</v>
      </c>
      <c r="K582" s="154" t="s">
        <v>20</v>
      </c>
      <c r="L582" s="52"/>
      <c r="M582" s="159" t="s">
        <v>20</v>
      </c>
      <c r="N582" s="160" t="s">
        <v>44</v>
      </c>
      <c r="O582" s="33"/>
      <c r="P582" s="161">
        <f>O582*H582</f>
        <v>0</v>
      </c>
      <c r="Q582" s="161">
        <v>0</v>
      </c>
      <c r="R582" s="161">
        <f>Q582*H582</f>
        <v>0</v>
      </c>
      <c r="S582" s="161">
        <v>0</v>
      </c>
      <c r="T582" s="162">
        <f>S582*H582</f>
        <v>0</v>
      </c>
      <c r="AR582" s="15" t="s">
        <v>110</v>
      </c>
      <c r="AT582" s="15" t="s">
        <v>106</v>
      </c>
      <c r="AU582" s="15" t="s">
        <v>73</v>
      </c>
      <c r="AY582" s="15" t="s">
        <v>111</v>
      </c>
      <c r="BE582" s="163">
        <f>IF(N582="základní",J582,0)</f>
        <v>0</v>
      </c>
      <c r="BF582" s="163">
        <f>IF(N582="snížená",J582,0)</f>
        <v>0</v>
      </c>
      <c r="BG582" s="163">
        <f>IF(N582="zákl. přenesená",J582,0)</f>
        <v>0</v>
      </c>
      <c r="BH582" s="163">
        <f>IF(N582="sníž. přenesená",J582,0)</f>
        <v>0</v>
      </c>
      <c r="BI582" s="163">
        <f>IF(N582="nulová",J582,0)</f>
        <v>0</v>
      </c>
      <c r="BJ582" s="15" t="s">
        <v>22</v>
      </c>
      <c r="BK582" s="163">
        <f>ROUND(I582*H582,2)</f>
        <v>0</v>
      </c>
      <c r="BL582" s="15" t="s">
        <v>110</v>
      </c>
      <c r="BM582" s="15" t="s">
        <v>483</v>
      </c>
    </row>
    <row r="583" spans="2:51" s="9" customFormat="1" ht="13.5">
      <c r="B583" s="164"/>
      <c r="C583" s="165"/>
      <c r="D583" s="166" t="s">
        <v>112</v>
      </c>
      <c r="E583" s="167" t="s">
        <v>20</v>
      </c>
      <c r="F583" s="168" t="s">
        <v>113</v>
      </c>
      <c r="G583" s="165"/>
      <c r="H583" s="169" t="s">
        <v>20</v>
      </c>
      <c r="I583" s="170"/>
      <c r="J583" s="165"/>
      <c r="K583" s="165"/>
      <c r="L583" s="171"/>
      <c r="M583" s="172"/>
      <c r="N583" s="173"/>
      <c r="O583" s="173"/>
      <c r="P583" s="173"/>
      <c r="Q583" s="173"/>
      <c r="R583" s="173"/>
      <c r="S583" s="173"/>
      <c r="T583" s="174"/>
      <c r="AT583" s="175" t="s">
        <v>112</v>
      </c>
      <c r="AU583" s="175" t="s">
        <v>73</v>
      </c>
      <c r="AV583" s="9" t="s">
        <v>22</v>
      </c>
      <c r="AW583" s="9" t="s">
        <v>37</v>
      </c>
      <c r="AX583" s="9" t="s">
        <v>73</v>
      </c>
      <c r="AY583" s="175" t="s">
        <v>111</v>
      </c>
    </row>
    <row r="584" spans="2:51" s="9" customFormat="1" ht="13.5">
      <c r="B584" s="164"/>
      <c r="C584" s="165"/>
      <c r="D584" s="166" t="s">
        <v>112</v>
      </c>
      <c r="E584" s="167" t="s">
        <v>20</v>
      </c>
      <c r="F584" s="168" t="s">
        <v>114</v>
      </c>
      <c r="G584" s="165"/>
      <c r="H584" s="169" t="s">
        <v>20</v>
      </c>
      <c r="I584" s="170"/>
      <c r="J584" s="165"/>
      <c r="K584" s="165"/>
      <c r="L584" s="171"/>
      <c r="M584" s="172"/>
      <c r="N584" s="173"/>
      <c r="O584" s="173"/>
      <c r="P584" s="173"/>
      <c r="Q584" s="173"/>
      <c r="R584" s="173"/>
      <c r="S584" s="173"/>
      <c r="T584" s="174"/>
      <c r="AT584" s="175" t="s">
        <v>112</v>
      </c>
      <c r="AU584" s="175" t="s">
        <v>73</v>
      </c>
      <c r="AV584" s="9" t="s">
        <v>22</v>
      </c>
      <c r="AW584" s="9" t="s">
        <v>37</v>
      </c>
      <c r="AX584" s="9" t="s">
        <v>73</v>
      </c>
      <c r="AY584" s="175" t="s">
        <v>111</v>
      </c>
    </row>
    <row r="585" spans="2:51" s="10" customFormat="1" ht="13.5">
      <c r="B585" s="176"/>
      <c r="C585" s="177"/>
      <c r="D585" s="166" t="s">
        <v>112</v>
      </c>
      <c r="E585" s="188" t="s">
        <v>20</v>
      </c>
      <c r="F585" s="189" t="s">
        <v>115</v>
      </c>
      <c r="G585" s="177"/>
      <c r="H585" s="190">
        <v>3</v>
      </c>
      <c r="I585" s="182"/>
      <c r="J585" s="177"/>
      <c r="K585" s="177"/>
      <c r="L585" s="183"/>
      <c r="M585" s="184"/>
      <c r="N585" s="185"/>
      <c r="O585" s="185"/>
      <c r="P585" s="185"/>
      <c r="Q585" s="185"/>
      <c r="R585" s="185"/>
      <c r="S585" s="185"/>
      <c r="T585" s="186"/>
      <c r="AT585" s="187" t="s">
        <v>112</v>
      </c>
      <c r="AU585" s="187" t="s">
        <v>73</v>
      </c>
      <c r="AV585" s="10" t="s">
        <v>81</v>
      </c>
      <c r="AW585" s="10" t="s">
        <v>37</v>
      </c>
      <c r="AX585" s="10" t="s">
        <v>22</v>
      </c>
      <c r="AY585" s="187" t="s">
        <v>111</v>
      </c>
    </row>
    <row r="586" spans="2:63" s="11" customFormat="1" ht="37.35" customHeight="1">
      <c r="B586" s="191"/>
      <c r="C586" s="192"/>
      <c r="D586" s="193" t="s">
        <v>72</v>
      </c>
      <c r="E586" s="194" t="s">
        <v>486</v>
      </c>
      <c r="F586" s="194" t="s">
        <v>486</v>
      </c>
      <c r="G586" s="192"/>
      <c r="H586" s="192"/>
      <c r="I586" s="195"/>
      <c r="J586" s="196">
        <f>BK586</f>
        <v>0</v>
      </c>
      <c r="K586" s="192"/>
      <c r="L586" s="197"/>
      <c r="M586" s="198"/>
      <c r="N586" s="199"/>
      <c r="O586" s="199"/>
      <c r="P586" s="200">
        <f>SUM(P587:P626)</f>
        <v>0</v>
      </c>
      <c r="Q586" s="199"/>
      <c r="R586" s="200">
        <f>SUM(R587:R626)</f>
        <v>0</v>
      </c>
      <c r="S586" s="199"/>
      <c r="T586" s="201">
        <f>SUM(T587:T626)</f>
        <v>0</v>
      </c>
      <c r="AR586" s="202" t="s">
        <v>22</v>
      </c>
      <c r="AT586" s="203" t="s">
        <v>72</v>
      </c>
      <c r="AU586" s="203" t="s">
        <v>73</v>
      </c>
      <c r="AY586" s="202" t="s">
        <v>111</v>
      </c>
      <c r="BK586" s="204">
        <f>SUM(BK587:BK626)</f>
        <v>0</v>
      </c>
    </row>
    <row r="587" spans="2:65" s="1" customFormat="1" ht="22.5" customHeight="1">
      <c r="B587" s="32"/>
      <c r="C587" s="152" t="s">
        <v>487</v>
      </c>
      <c r="D587" s="152" t="s">
        <v>106</v>
      </c>
      <c r="E587" s="153" t="s">
        <v>488</v>
      </c>
      <c r="F587" s="154" t="s">
        <v>450</v>
      </c>
      <c r="G587" s="155" t="s">
        <v>109</v>
      </c>
      <c r="H587" s="156">
        <v>19</v>
      </c>
      <c r="I587" s="157"/>
      <c r="J587" s="158">
        <f>ROUND(I587*H587,2)</f>
        <v>0</v>
      </c>
      <c r="K587" s="154" t="s">
        <v>20</v>
      </c>
      <c r="L587" s="52"/>
      <c r="M587" s="159" t="s">
        <v>20</v>
      </c>
      <c r="N587" s="160" t="s">
        <v>44</v>
      </c>
      <c r="O587" s="33"/>
      <c r="P587" s="161">
        <f>O587*H587</f>
        <v>0</v>
      </c>
      <c r="Q587" s="161">
        <v>0</v>
      </c>
      <c r="R587" s="161">
        <f>Q587*H587</f>
        <v>0</v>
      </c>
      <c r="S587" s="161">
        <v>0</v>
      </c>
      <c r="T587" s="162">
        <f>S587*H587</f>
        <v>0</v>
      </c>
      <c r="AR587" s="15" t="s">
        <v>110</v>
      </c>
      <c r="AT587" s="15" t="s">
        <v>106</v>
      </c>
      <c r="AU587" s="15" t="s">
        <v>22</v>
      </c>
      <c r="AY587" s="15" t="s">
        <v>111</v>
      </c>
      <c r="BE587" s="163">
        <f>IF(N587="základní",J587,0)</f>
        <v>0</v>
      </c>
      <c r="BF587" s="163">
        <f>IF(N587="snížená",J587,0)</f>
        <v>0</v>
      </c>
      <c r="BG587" s="163">
        <f>IF(N587="zákl. přenesená",J587,0)</f>
        <v>0</v>
      </c>
      <c r="BH587" s="163">
        <f>IF(N587="sníž. přenesená",J587,0)</f>
        <v>0</v>
      </c>
      <c r="BI587" s="163">
        <f>IF(N587="nulová",J587,0)</f>
        <v>0</v>
      </c>
      <c r="BJ587" s="15" t="s">
        <v>22</v>
      </c>
      <c r="BK587" s="163">
        <f>ROUND(I587*H587,2)</f>
        <v>0</v>
      </c>
      <c r="BL587" s="15" t="s">
        <v>110</v>
      </c>
      <c r="BM587" s="15" t="s">
        <v>487</v>
      </c>
    </row>
    <row r="588" spans="2:51" s="9" customFormat="1" ht="13.5">
      <c r="B588" s="164"/>
      <c r="C588" s="165"/>
      <c r="D588" s="166" t="s">
        <v>112</v>
      </c>
      <c r="E588" s="167" t="s">
        <v>20</v>
      </c>
      <c r="F588" s="168" t="s">
        <v>113</v>
      </c>
      <c r="G588" s="165"/>
      <c r="H588" s="169" t="s">
        <v>20</v>
      </c>
      <c r="I588" s="170"/>
      <c r="J588" s="165"/>
      <c r="K588" s="165"/>
      <c r="L588" s="171"/>
      <c r="M588" s="172"/>
      <c r="N588" s="173"/>
      <c r="O588" s="173"/>
      <c r="P588" s="173"/>
      <c r="Q588" s="173"/>
      <c r="R588" s="173"/>
      <c r="S588" s="173"/>
      <c r="T588" s="174"/>
      <c r="AT588" s="175" t="s">
        <v>112</v>
      </c>
      <c r="AU588" s="175" t="s">
        <v>22</v>
      </c>
      <c r="AV588" s="9" t="s">
        <v>22</v>
      </c>
      <c r="AW588" s="9" t="s">
        <v>37</v>
      </c>
      <c r="AX588" s="9" t="s">
        <v>73</v>
      </c>
      <c r="AY588" s="175" t="s">
        <v>111</v>
      </c>
    </row>
    <row r="589" spans="2:51" s="9" customFormat="1" ht="13.5">
      <c r="B589" s="164"/>
      <c r="C589" s="165"/>
      <c r="D589" s="166" t="s">
        <v>112</v>
      </c>
      <c r="E589" s="167" t="s">
        <v>20</v>
      </c>
      <c r="F589" s="168" t="s">
        <v>114</v>
      </c>
      <c r="G589" s="165"/>
      <c r="H589" s="169" t="s">
        <v>20</v>
      </c>
      <c r="I589" s="170"/>
      <c r="J589" s="165"/>
      <c r="K589" s="165"/>
      <c r="L589" s="171"/>
      <c r="M589" s="172"/>
      <c r="N589" s="173"/>
      <c r="O589" s="173"/>
      <c r="P589" s="173"/>
      <c r="Q589" s="173"/>
      <c r="R589" s="173"/>
      <c r="S589" s="173"/>
      <c r="T589" s="174"/>
      <c r="AT589" s="175" t="s">
        <v>112</v>
      </c>
      <c r="AU589" s="175" t="s">
        <v>22</v>
      </c>
      <c r="AV589" s="9" t="s">
        <v>22</v>
      </c>
      <c r="AW589" s="9" t="s">
        <v>37</v>
      </c>
      <c r="AX589" s="9" t="s">
        <v>73</v>
      </c>
      <c r="AY589" s="175" t="s">
        <v>111</v>
      </c>
    </row>
    <row r="590" spans="2:51" s="10" customFormat="1" ht="13.5">
      <c r="B590" s="176"/>
      <c r="C590" s="177"/>
      <c r="D590" s="178" t="s">
        <v>112</v>
      </c>
      <c r="E590" s="179" t="s">
        <v>20</v>
      </c>
      <c r="F590" s="180" t="s">
        <v>154</v>
      </c>
      <c r="G590" s="177"/>
      <c r="H590" s="181">
        <v>19</v>
      </c>
      <c r="I590" s="182"/>
      <c r="J590" s="177"/>
      <c r="K590" s="177"/>
      <c r="L590" s="183"/>
      <c r="M590" s="184"/>
      <c r="N590" s="185"/>
      <c r="O590" s="185"/>
      <c r="P590" s="185"/>
      <c r="Q590" s="185"/>
      <c r="R590" s="185"/>
      <c r="S590" s="185"/>
      <c r="T590" s="186"/>
      <c r="AT590" s="187" t="s">
        <v>112</v>
      </c>
      <c r="AU590" s="187" t="s">
        <v>22</v>
      </c>
      <c r="AV590" s="10" t="s">
        <v>81</v>
      </c>
      <c r="AW590" s="10" t="s">
        <v>37</v>
      </c>
      <c r="AX590" s="10" t="s">
        <v>22</v>
      </c>
      <c r="AY590" s="187" t="s">
        <v>111</v>
      </c>
    </row>
    <row r="591" spans="2:65" s="1" customFormat="1" ht="22.5" customHeight="1">
      <c r="B591" s="32"/>
      <c r="C591" s="152" t="s">
        <v>489</v>
      </c>
      <c r="D591" s="152" t="s">
        <v>106</v>
      </c>
      <c r="E591" s="153" t="s">
        <v>490</v>
      </c>
      <c r="F591" s="154" t="s">
        <v>491</v>
      </c>
      <c r="G591" s="155" t="s">
        <v>109</v>
      </c>
      <c r="H591" s="156">
        <v>12</v>
      </c>
      <c r="I591" s="157"/>
      <c r="J591" s="158">
        <f>ROUND(I591*H591,2)</f>
        <v>0</v>
      </c>
      <c r="K591" s="154" t="s">
        <v>20</v>
      </c>
      <c r="L591" s="52"/>
      <c r="M591" s="159" t="s">
        <v>20</v>
      </c>
      <c r="N591" s="160" t="s">
        <v>44</v>
      </c>
      <c r="O591" s="33"/>
      <c r="P591" s="161">
        <f>O591*H591</f>
        <v>0</v>
      </c>
      <c r="Q591" s="161">
        <v>0</v>
      </c>
      <c r="R591" s="161">
        <f>Q591*H591</f>
        <v>0</v>
      </c>
      <c r="S591" s="161">
        <v>0</v>
      </c>
      <c r="T591" s="162">
        <f>S591*H591</f>
        <v>0</v>
      </c>
      <c r="AR591" s="15" t="s">
        <v>110</v>
      </c>
      <c r="AT591" s="15" t="s">
        <v>106</v>
      </c>
      <c r="AU591" s="15" t="s">
        <v>22</v>
      </c>
      <c r="AY591" s="15" t="s">
        <v>111</v>
      </c>
      <c r="BE591" s="163">
        <f>IF(N591="základní",J591,0)</f>
        <v>0</v>
      </c>
      <c r="BF591" s="163">
        <f>IF(N591="snížená",J591,0)</f>
        <v>0</v>
      </c>
      <c r="BG591" s="163">
        <f>IF(N591="zákl. přenesená",J591,0)</f>
        <v>0</v>
      </c>
      <c r="BH591" s="163">
        <f>IF(N591="sníž. přenesená",J591,0)</f>
        <v>0</v>
      </c>
      <c r="BI591" s="163">
        <f>IF(N591="nulová",J591,0)</f>
        <v>0</v>
      </c>
      <c r="BJ591" s="15" t="s">
        <v>22</v>
      </c>
      <c r="BK591" s="163">
        <f>ROUND(I591*H591,2)</f>
        <v>0</v>
      </c>
      <c r="BL591" s="15" t="s">
        <v>110</v>
      </c>
      <c r="BM591" s="15" t="s">
        <v>489</v>
      </c>
    </row>
    <row r="592" spans="2:51" s="9" customFormat="1" ht="13.5">
      <c r="B592" s="164"/>
      <c r="C592" s="165"/>
      <c r="D592" s="166" t="s">
        <v>112</v>
      </c>
      <c r="E592" s="167" t="s">
        <v>20</v>
      </c>
      <c r="F592" s="168" t="s">
        <v>113</v>
      </c>
      <c r="G592" s="165"/>
      <c r="H592" s="169" t="s">
        <v>20</v>
      </c>
      <c r="I592" s="170"/>
      <c r="J592" s="165"/>
      <c r="K592" s="165"/>
      <c r="L592" s="171"/>
      <c r="M592" s="172"/>
      <c r="N592" s="173"/>
      <c r="O592" s="173"/>
      <c r="P592" s="173"/>
      <c r="Q592" s="173"/>
      <c r="R592" s="173"/>
      <c r="S592" s="173"/>
      <c r="T592" s="174"/>
      <c r="AT592" s="175" t="s">
        <v>112</v>
      </c>
      <c r="AU592" s="175" t="s">
        <v>22</v>
      </c>
      <c r="AV592" s="9" t="s">
        <v>22</v>
      </c>
      <c r="AW592" s="9" t="s">
        <v>37</v>
      </c>
      <c r="AX592" s="9" t="s">
        <v>73</v>
      </c>
      <c r="AY592" s="175" t="s">
        <v>111</v>
      </c>
    </row>
    <row r="593" spans="2:51" s="9" customFormat="1" ht="13.5">
      <c r="B593" s="164"/>
      <c r="C593" s="165"/>
      <c r="D593" s="166" t="s">
        <v>112</v>
      </c>
      <c r="E593" s="167" t="s">
        <v>20</v>
      </c>
      <c r="F593" s="168" t="s">
        <v>114</v>
      </c>
      <c r="G593" s="165"/>
      <c r="H593" s="169" t="s">
        <v>20</v>
      </c>
      <c r="I593" s="170"/>
      <c r="J593" s="165"/>
      <c r="K593" s="165"/>
      <c r="L593" s="171"/>
      <c r="M593" s="172"/>
      <c r="N593" s="173"/>
      <c r="O593" s="173"/>
      <c r="P593" s="173"/>
      <c r="Q593" s="173"/>
      <c r="R593" s="173"/>
      <c r="S593" s="173"/>
      <c r="T593" s="174"/>
      <c r="AT593" s="175" t="s">
        <v>112</v>
      </c>
      <c r="AU593" s="175" t="s">
        <v>22</v>
      </c>
      <c r="AV593" s="9" t="s">
        <v>22</v>
      </c>
      <c r="AW593" s="9" t="s">
        <v>37</v>
      </c>
      <c r="AX593" s="9" t="s">
        <v>73</v>
      </c>
      <c r="AY593" s="175" t="s">
        <v>111</v>
      </c>
    </row>
    <row r="594" spans="2:51" s="10" customFormat="1" ht="13.5">
      <c r="B594" s="176"/>
      <c r="C594" s="177"/>
      <c r="D594" s="178" t="s">
        <v>112</v>
      </c>
      <c r="E594" s="179" t="s">
        <v>20</v>
      </c>
      <c r="F594" s="180" t="s">
        <v>142</v>
      </c>
      <c r="G594" s="177"/>
      <c r="H594" s="181">
        <v>12</v>
      </c>
      <c r="I594" s="182"/>
      <c r="J594" s="177"/>
      <c r="K594" s="177"/>
      <c r="L594" s="183"/>
      <c r="M594" s="184"/>
      <c r="N594" s="185"/>
      <c r="O594" s="185"/>
      <c r="P594" s="185"/>
      <c r="Q594" s="185"/>
      <c r="R594" s="185"/>
      <c r="S594" s="185"/>
      <c r="T594" s="186"/>
      <c r="AT594" s="187" t="s">
        <v>112</v>
      </c>
      <c r="AU594" s="187" t="s">
        <v>22</v>
      </c>
      <c r="AV594" s="10" t="s">
        <v>81</v>
      </c>
      <c r="AW594" s="10" t="s">
        <v>37</v>
      </c>
      <c r="AX594" s="10" t="s">
        <v>22</v>
      </c>
      <c r="AY594" s="187" t="s">
        <v>111</v>
      </c>
    </row>
    <row r="595" spans="2:65" s="1" customFormat="1" ht="22.5" customHeight="1">
      <c r="B595" s="32"/>
      <c r="C595" s="152" t="s">
        <v>492</v>
      </c>
      <c r="D595" s="152" t="s">
        <v>106</v>
      </c>
      <c r="E595" s="153" t="s">
        <v>493</v>
      </c>
      <c r="F595" s="154" t="s">
        <v>494</v>
      </c>
      <c r="G595" s="155" t="s">
        <v>109</v>
      </c>
      <c r="H595" s="156">
        <v>54</v>
      </c>
      <c r="I595" s="157"/>
      <c r="J595" s="158">
        <f>ROUND(I595*H595,2)</f>
        <v>0</v>
      </c>
      <c r="K595" s="154" t="s">
        <v>20</v>
      </c>
      <c r="L595" s="52"/>
      <c r="M595" s="159" t="s">
        <v>20</v>
      </c>
      <c r="N595" s="160" t="s">
        <v>44</v>
      </c>
      <c r="O595" s="33"/>
      <c r="P595" s="161">
        <f>O595*H595</f>
        <v>0</v>
      </c>
      <c r="Q595" s="161">
        <v>0</v>
      </c>
      <c r="R595" s="161">
        <f>Q595*H595</f>
        <v>0</v>
      </c>
      <c r="S595" s="161">
        <v>0</v>
      </c>
      <c r="T595" s="162">
        <f>S595*H595</f>
        <v>0</v>
      </c>
      <c r="AR595" s="15" t="s">
        <v>110</v>
      </c>
      <c r="AT595" s="15" t="s">
        <v>106</v>
      </c>
      <c r="AU595" s="15" t="s">
        <v>22</v>
      </c>
      <c r="AY595" s="15" t="s">
        <v>111</v>
      </c>
      <c r="BE595" s="163">
        <f>IF(N595="základní",J595,0)</f>
        <v>0</v>
      </c>
      <c r="BF595" s="163">
        <f>IF(N595="snížená",J595,0)</f>
        <v>0</v>
      </c>
      <c r="BG595" s="163">
        <f>IF(N595="zákl. přenesená",J595,0)</f>
        <v>0</v>
      </c>
      <c r="BH595" s="163">
        <f>IF(N595="sníž. přenesená",J595,0)</f>
        <v>0</v>
      </c>
      <c r="BI595" s="163">
        <f>IF(N595="nulová",J595,0)</f>
        <v>0</v>
      </c>
      <c r="BJ595" s="15" t="s">
        <v>22</v>
      </c>
      <c r="BK595" s="163">
        <f>ROUND(I595*H595,2)</f>
        <v>0</v>
      </c>
      <c r="BL595" s="15" t="s">
        <v>110</v>
      </c>
      <c r="BM595" s="15" t="s">
        <v>492</v>
      </c>
    </row>
    <row r="596" spans="2:51" s="9" customFormat="1" ht="13.5">
      <c r="B596" s="164"/>
      <c r="C596" s="165"/>
      <c r="D596" s="166" t="s">
        <v>112</v>
      </c>
      <c r="E596" s="167" t="s">
        <v>20</v>
      </c>
      <c r="F596" s="168" t="s">
        <v>113</v>
      </c>
      <c r="G596" s="165"/>
      <c r="H596" s="169" t="s">
        <v>20</v>
      </c>
      <c r="I596" s="170"/>
      <c r="J596" s="165"/>
      <c r="K596" s="165"/>
      <c r="L596" s="171"/>
      <c r="M596" s="172"/>
      <c r="N596" s="173"/>
      <c r="O596" s="173"/>
      <c r="P596" s="173"/>
      <c r="Q596" s="173"/>
      <c r="R596" s="173"/>
      <c r="S596" s="173"/>
      <c r="T596" s="174"/>
      <c r="AT596" s="175" t="s">
        <v>112</v>
      </c>
      <c r="AU596" s="175" t="s">
        <v>22</v>
      </c>
      <c r="AV596" s="9" t="s">
        <v>22</v>
      </c>
      <c r="AW596" s="9" t="s">
        <v>37</v>
      </c>
      <c r="AX596" s="9" t="s">
        <v>73</v>
      </c>
      <c r="AY596" s="175" t="s">
        <v>111</v>
      </c>
    </row>
    <row r="597" spans="2:51" s="9" customFormat="1" ht="13.5">
      <c r="B597" s="164"/>
      <c r="C597" s="165"/>
      <c r="D597" s="166" t="s">
        <v>112</v>
      </c>
      <c r="E597" s="167" t="s">
        <v>20</v>
      </c>
      <c r="F597" s="168" t="s">
        <v>114</v>
      </c>
      <c r="G597" s="165"/>
      <c r="H597" s="169" t="s">
        <v>20</v>
      </c>
      <c r="I597" s="170"/>
      <c r="J597" s="165"/>
      <c r="K597" s="165"/>
      <c r="L597" s="171"/>
      <c r="M597" s="172"/>
      <c r="N597" s="173"/>
      <c r="O597" s="173"/>
      <c r="P597" s="173"/>
      <c r="Q597" s="173"/>
      <c r="R597" s="173"/>
      <c r="S597" s="173"/>
      <c r="T597" s="174"/>
      <c r="AT597" s="175" t="s">
        <v>112</v>
      </c>
      <c r="AU597" s="175" t="s">
        <v>22</v>
      </c>
      <c r="AV597" s="9" t="s">
        <v>22</v>
      </c>
      <c r="AW597" s="9" t="s">
        <v>37</v>
      </c>
      <c r="AX597" s="9" t="s">
        <v>73</v>
      </c>
      <c r="AY597" s="175" t="s">
        <v>111</v>
      </c>
    </row>
    <row r="598" spans="2:51" s="10" customFormat="1" ht="13.5">
      <c r="B598" s="176"/>
      <c r="C598" s="177"/>
      <c r="D598" s="178" t="s">
        <v>112</v>
      </c>
      <c r="E598" s="179" t="s">
        <v>20</v>
      </c>
      <c r="F598" s="180" t="s">
        <v>267</v>
      </c>
      <c r="G598" s="177"/>
      <c r="H598" s="181">
        <v>54</v>
      </c>
      <c r="I598" s="182"/>
      <c r="J598" s="177"/>
      <c r="K598" s="177"/>
      <c r="L598" s="183"/>
      <c r="M598" s="184"/>
      <c r="N598" s="185"/>
      <c r="O598" s="185"/>
      <c r="P598" s="185"/>
      <c r="Q598" s="185"/>
      <c r="R598" s="185"/>
      <c r="S598" s="185"/>
      <c r="T598" s="186"/>
      <c r="AT598" s="187" t="s">
        <v>112</v>
      </c>
      <c r="AU598" s="187" t="s">
        <v>22</v>
      </c>
      <c r="AV598" s="10" t="s">
        <v>81</v>
      </c>
      <c r="AW598" s="10" t="s">
        <v>37</v>
      </c>
      <c r="AX598" s="10" t="s">
        <v>22</v>
      </c>
      <c r="AY598" s="187" t="s">
        <v>111</v>
      </c>
    </row>
    <row r="599" spans="2:65" s="1" customFormat="1" ht="22.5" customHeight="1">
      <c r="B599" s="32"/>
      <c r="C599" s="152" t="s">
        <v>495</v>
      </c>
      <c r="D599" s="152" t="s">
        <v>106</v>
      </c>
      <c r="E599" s="153" t="s">
        <v>496</v>
      </c>
      <c r="F599" s="154" t="s">
        <v>497</v>
      </c>
      <c r="G599" s="155" t="s">
        <v>109</v>
      </c>
      <c r="H599" s="156">
        <v>12</v>
      </c>
      <c r="I599" s="157"/>
      <c r="J599" s="158">
        <f>ROUND(I599*H599,2)</f>
        <v>0</v>
      </c>
      <c r="K599" s="154" t="s">
        <v>20</v>
      </c>
      <c r="L599" s="52"/>
      <c r="M599" s="159" t="s">
        <v>20</v>
      </c>
      <c r="N599" s="160" t="s">
        <v>44</v>
      </c>
      <c r="O599" s="33"/>
      <c r="P599" s="161">
        <f>O599*H599</f>
        <v>0</v>
      </c>
      <c r="Q599" s="161">
        <v>0</v>
      </c>
      <c r="R599" s="161">
        <f>Q599*H599</f>
        <v>0</v>
      </c>
      <c r="S599" s="161">
        <v>0</v>
      </c>
      <c r="T599" s="162">
        <f>S599*H599</f>
        <v>0</v>
      </c>
      <c r="AR599" s="15" t="s">
        <v>110</v>
      </c>
      <c r="AT599" s="15" t="s">
        <v>106</v>
      </c>
      <c r="AU599" s="15" t="s">
        <v>22</v>
      </c>
      <c r="AY599" s="15" t="s">
        <v>111</v>
      </c>
      <c r="BE599" s="163">
        <f>IF(N599="základní",J599,0)</f>
        <v>0</v>
      </c>
      <c r="BF599" s="163">
        <f>IF(N599="snížená",J599,0)</f>
        <v>0</v>
      </c>
      <c r="BG599" s="163">
        <f>IF(N599="zákl. přenesená",J599,0)</f>
        <v>0</v>
      </c>
      <c r="BH599" s="163">
        <f>IF(N599="sníž. přenesená",J599,0)</f>
        <v>0</v>
      </c>
      <c r="BI599" s="163">
        <f>IF(N599="nulová",J599,0)</f>
        <v>0</v>
      </c>
      <c r="BJ599" s="15" t="s">
        <v>22</v>
      </c>
      <c r="BK599" s="163">
        <f>ROUND(I599*H599,2)</f>
        <v>0</v>
      </c>
      <c r="BL599" s="15" t="s">
        <v>110</v>
      </c>
      <c r="BM599" s="15" t="s">
        <v>495</v>
      </c>
    </row>
    <row r="600" spans="2:51" s="9" customFormat="1" ht="13.5">
      <c r="B600" s="164"/>
      <c r="C600" s="165"/>
      <c r="D600" s="166" t="s">
        <v>112</v>
      </c>
      <c r="E600" s="167" t="s">
        <v>20</v>
      </c>
      <c r="F600" s="168" t="s">
        <v>113</v>
      </c>
      <c r="G600" s="165"/>
      <c r="H600" s="169" t="s">
        <v>20</v>
      </c>
      <c r="I600" s="170"/>
      <c r="J600" s="165"/>
      <c r="K600" s="165"/>
      <c r="L600" s="171"/>
      <c r="M600" s="172"/>
      <c r="N600" s="173"/>
      <c r="O600" s="173"/>
      <c r="P600" s="173"/>
      <c r="Q600" s="173"/>
      <c r="R600" s="173"/>
      <c r="S600" s="173"/>
      <c r="T600" s="174"/>
      <c r="AT600" s="175" t="s">
        <v>112</v>
      </c>
      <c r="AU600" s="175" t="s">
        <v>22</v>
      </c>
      <c r="AV600" s="9" t="s">
        <v>22</v>
      </c>
      <c r="AW600" s="9" t="s">
        <v>37</v>
      </c>
      <c r="AX600" s="9" t="s">
        <v>73</v>
      </c>
      <c r="AY600" s="175" t="s">
        <v>111</v>
      </c>
    </row>
    <row r="601" spans="2:51" s="9" customFormat="1" ht="13.5">
      <c r="B601" s="164"/>
      <c r="C601" s="165"/>
      <c r="D601" s="166" t="s">
        <v>112</v>
      </c>
      <c r="E601" s="167" t="s">
        <v>20</v>
      </c>
      <c r="F601" s="168" t="s">
        <v>114</v>
      </c>
      <c r="G601" s="165"/>
      <c r="H601" s="169" t="s">
        <v>20</v>
      </c>
      <c r="I601" s="170"/>
      <c r="J601" s="165"/>
      <c r="K601" s="165"/>
      <c r="L601" s="171"/>
      <c r="M601" s="172"/>
      <c r="N601" s="173"/>
      <c r="O601" s="173"/>
      <c r="P601" s="173"/>
      <c r="Q601" s="173"/>
      <c r="R601" s="173"/>
      <c r="S601" s="173"/>
      <c r="T601" s="174"/>
      <c r="AT601" s="175" t="s">
        <v>112</v>
      </c>
      <c r="AU601" s="175" t="s">
        <v>22</v>
      </c>
      <c r="AV601" s="9" t="s">
        <v>22</v>
      </c>
      <c r="AW601" s="9" t="s">
        <v>37</v>
      </c>
      <c r="AX601" s="9" t="s">
        <v>73</v>
      </c>
      <c r="AY601" s="175" t="s">
        <v>111</v>
      </c>
    </row>
    <row r="602" spans="2:51" s="10" customFormat="1" ht="13.5">
      <c r="B602" s="176"/>
      <c r="C602" s="177"/>
      <c r="D602" s="178" t="s">
        <v>112</v>
      </c>
      <c r="E602" s="179" t="s">
        <v>20</v>
      </c>
      <c r="F602" s="180" t="s">
        <v>142</v>
      </c>
      <c r="G602" s="177"/>
      <c r="H602" s="181">
        <v>12</v>
      </c>
      <c r="I602" s="182"/>
      <c r="J602" s="177"/>
      <c r="K602" s="177"/>
      <c r="L602" s="183"/>
      <c r="M602" s="184"/>
      <c r="N602" s="185"/>
      <c r="O602" s="185"/>
      <c r="P602" s="185"/>
      <c r="Q602" s="185"/>
      <c r="R602" s="185"/>
      <c r="S602" s="185"/>
      <c r="T602" s="186"/>
      <c r="AT602" s="187" t="s">
        <v>112</v>
      </c>
      <c r="AU602" s="187" t="s">
        <v>22</v>
      </c>
      <c r="AV602" s="10" t="s">
        <v>81</v>
      </c>
      <c r="AW602" s="10" t="s">
        <v>37</v>
      </c>
      <c r="AX602" s="10" t="s">
        <v>22</v>
      </c>
      <c r="AY602" s="187" t="s">
        <v>111</v>
      </c>
    </row>
    <row r="603" spans="2:65" s="1" customFormat="1" ht="22.5" customHeight="1">
      <c r="B603" s="32"/>
      <c r="C603" s="152" t="s">
        <v>498</v>
      </c>
      <c r="D603" s="152" t="s">
        <v>106</v>
      </c>
      <c r="E603" s="153" t="s">
        <v>499</v>
      </c>
      <c r="F603" s="154" t="s">
        <v>500</v>
      </c>
      <c r="G603" s="155" t="s">
        <v>109</v>
      </c>
      <c r="H603" s="156">
        <v>12</v>
      </c>
      <c r="I603" s="157"/>
      <c r="J603" s="158">
        <f>ROUND(I603*H603,2)</f>
        <v>0</v>
      </c>
      <c r="K603" s="154" t="s">
        <v>20</v>
      </c>
      <c r="L603" s="52"/>
      <c r="M603" s="159" t="s">
        <v>20</v>
      </c>
      <c r="N603" s="160" t="s">
        <v>44</v>
      </c>
      <c r="O603" s="33"/>
      <c r="P603" s="161">
        <f>O603*H603</f>
        <v>0</v>
      </c>
      <c r="Q603" s="161">
        <v>0</v>
      </c>
      <c r="R603" s="161">
        <f>Q603*H603</f>
        <v>0</v>
      </c>
      <c r="S603" s="161">
        <v>0</v>
      </c>
      <c r="T603" s="162">
        <f>S603*H603</f>
        <v>0</v>
      </c>
      <c r="AR603" s="15" t="s">
        <v>110</v>
      </c>
      <c r="AT603" s="15" t="s">
        <v>106</v>
      </c>
      <c r="AU603" s="15" t="s">
        <v>22</v>
      </c>
      <c r="AY603" s="15" t="s">
        <v>111</v>
      </c>
      <c r="BE603" s="163">
        <f>IF(N603="základní",J603,0)</f>
        <v>0</v>
      </c>
      <c r="BF603" s="163">
        <f>IF(N603="snížená",J603,0)</f>
        <v>0</v>
      </c>
      <c r="BG603" s="163">
        <f>IF(N603="zákl. přenesená",J603,0)</f>
        <v>0</v>
      </c>
      <c r="BH603" s="163">
        <f>IF(N603="sníž. přenesená",J603,0)</f>
        <v>0</v>
      </c>
      <c r="BI603" s="163">
        <f>IF(N603="nulová",J603,0)</f>
        <v>0</v>
      </c>
      <c r="BJ603" s="15" t="s">
        <v>22</v>
      </c>
      <c r="BK603" s="163">
        <f>ROUND(I603*H603,2)</f>
        <v>0</v>
      </c>
      <c r="BL603" s="15" t="s">
        <v>110</v>
      </c>
      <c r="BM603" s="15" t="s">
        <v>498</v>
      </c>
    </row>
    <row r="604" spans="2:51" s="9" customFormat="1" ht="13.5">
      <c r="B604" s="164"/>
      <c r="C604" s="165"/>
      <c r="D604" s="166" t="s">
        <v>112</v>
      </c>
      <c r="E604" s="167" t="s">
        <v>20</v>
      </c>
      <c r="F604" s="168" t="s">
        <v>113</v>
      </c>
      <c r="G604" s="165"/>
      <c r="H604" s="169" t="s">
        <v>20</v>
      </c>
      <c r="I604" s="170"/>
      <c r="J604" s="165"/>
      <c r="K604" s="165"/>
      <c r="L604" s="171"/>
      <c r="M604" s="172"/>
      <c r="N604" s="173"/>
      <c r="O604" s="173"/>
      <c r="P604" s="173"/>
      <c r="Q604" s="173"/>
      <c r="R604" s="173"/>
      <c r="S604" s="173"/>
      <c r="T604" s="174"/>
      <c r="AT604" s="175" t="s">
        <v>112</v>
      </c>
      <c r="AU604" s="175" t="s">
        <v>22</v>
      </c>
      <c r="AV604" s="9" t="s">
        <v>22</v>
      </c>
      <c r="AW604" s="9" t="s">
        <v>37</v>
      </c>
      <c r="AX604" s="9" t="s">
        <v>73</v>
      </c>
      <c r="AY604" s="175" t="s">
        <v>111</v>
      </c>
    </row>
    <row r="605" spans="2:51" s="9" customFormat="1" ht="13.5">
      <c r="B605" s="164"/>
      <c r="C605" s="165"/>
      <c r="D605" s="166" t="s">
        <v>112</v>
      </c>
      <c r="E605" s="167" t="s">
        <v>20</v>
      </c>
      <c r="F605" s="168" t="s">
        <v>114</v>
      </c>
      <c r="G605" s="165"/>
      <c r="H605" s="169" t="s">
        <v>20</v>
      </c>
      <c r="I605" s="170"/>
      <c r="J605" s="165"/>
      <c r="K605" s="165"/>
      <c r="L605" s="171"/>
      <c r="M605" s="172"/>
      <c r="N605" s="173"/>
      <c r="O605" s="173"/>
      <c r="P605" s="173"/>
      <c r="Q605" s="173"/>
      <c r="R605" s="173"/>
      <c r="S605" s="173"/>
      <c r="T605" s="174"/>
      <c r="AT605" s="175" t="s">
        <v>112</v>
      </c>
      <c r="AU605" s="175" t="s">
        <v>22</v>
      </c>
      <c r="AV605" s="9" t="s">
        <v>22</v>
      </c>
      <c r="AW605" s="9" t="s">
        <v>37</v>
      </c>
      <c r="AX605" s="9" t="s">
        <v>73</v>
      </c>
      <c r="AY605" s="175" t="s">
        <v>111</v>
      </c>
    </row>
    <row r="606" spans="2:51" s="10" customFormat="1" ht="13.5">
      <c r="B606" s="176"/>
      <c r="C606" s="177"/>
      <c r="D606" s="178" t="s">
        <v>112</v>
      </c>
      <c r="E606" s="179" t="s">
        <v>20</v>
      </c>
      <c r="F606" s="180" t="s">
        <v>142</v>
      </c>
      <c r="G606" s="177"/>
      <c r="H606" s="181">
        <v>12</v>
      </c>
      <c r="I606" s="182"/>
      <c r="J606" s="177"/>
      <c r="K606" s="177"/>
      <c r="L606" s="183"/>
      <c r="M606" s="184"/>
      <c r="N606" s="185"/>
      <c r="O606" s="185"/>
      <c r="P606" s="185"/>
      <c r="Q606" s="185"/>
      <c r="R606" s="185"/>
      <c r="S606" s="185"/>
      <c r="T606" s="186"/>
      <c r="AT606" s="187" t="s">
        <v>112</v>
      </c>
      <c r="AU606" s="187" t="s">
        <v>22</v>
      </c>
      <c r="AV606" s="10" t="s">
        <v>81</v>
      </c>
      <c r="AW606" s="10" t="s">
        <v>37</v>
      </c>
      <c r="AX606" s="10" t="s">
        <v>22</v>
      </c>
      <c r="AY606" s="187" t="s">
        <v>111</v>
      </c>
    </row>
    <row r="607" spans="2:65" s="1" customFormat="1" ht="22.5" customHeight="1">
      <c r="B607" s="32"/>
      <c r="C607" s="152" t="s">
        <v>501</v>
      </c>
      <c r="D607" s="152" t="s">
        <v>106</v>
      </c>
      <c r="E607" s="153" t="s">
        <v>502</v>
      </c>
      <c r="F607" s="154" t="s">
        <v>503</v>
      </c>
      <c r="G607" s="155" t="s">
        <v>109</v>
      </c>
      <c r="H607" s="156">
        <v>10</v>
      </c>
      <c r="I607" s="157"/>
      <c r="J607" s="158">
        <f>ROUND(I607*H607,2)</f>
        <v>0</v>
      </c>
      <c r="K607" s="154" t="s">
        <v>20</v>
      </c>
      <c r="L607" s="52"/>
      <c r="M607" s="159" t="s">
        <v>20</v>
      </c>
      <c r="N607" s="160" t="s">
        <v>44</v>
      </c>
      <c r="O607" s="33"/>
      <c r="P607" s="161">
        <f>O607*H607</f>
        <v>0</v>
      </c>
      <c r="Q607" s="161">
        <v>0</v>
      </c>
      <c r="R607" s="161">
        <f>Q607*H607</f>
        <v>0</v>
      </c>
      <c r="S607" s="161">
        <v>0</v>
      </c>
      <c r="T607" s="162">
        <f>S607*H607</f>
        <v>0</v>
      </c>
      <c r="AR607" s="15" t="s">
        <v>110</v>
      </c>
      <c r="AT607" s="15" t="s">
        <v>106</v>
      </c>
      <c r="AU607" s="15" t="s">
        <v>22</v>
      </c>
      <c r="AY607" s="15" t="s">
        <v>111</v>
      </c>
      <c r="BE607" s="163">
        <f>IF(N607="základní",J607,0)</f>
        <v>0</v>
      </c>
      <c r="BF607" s="163">
        <f>IF(N607="snížená",J607,0)</f>
        <v>0</v>
      </c>
      <c r="BG607" s="163">
        <f>IF(N607="zákl. přenesená",J607,0)</f>
        <v>0</v>
      </c>
      <c r="BH607" s="163">
        <f>IF(N607="sníž. přenesená",J607,0)</f>
        <v>0</v>
      </c>
      <c r="BI607" s="163">
        <f>IF(N607="nulová",J607,0)</f>
        <v>0</v>
      </c>
      <c r="BJ607" s="15" t="s">
        <v>22</v>
      </c>
      <c r="BK607" s="163">
        <f>ROUND(I607*H607,2)</f>
        <v>0</v>
      </c>
      <c r="BL607" s="15" t="s">
        <v>110</v>
      </c>
      <c r="BM607" s="15" t="s">
        <v>501</v>
      </c>
    </row>
    <row r="608" spans="2:51" s="9" customFormat="1" ht="13.5">
      <c r="B608" s="164"/>
      <c r="C608" s="165"/>
      <c r="D608" s="166" t="s">
        <v>112</v>
      </c>
      <c r="E608" s="167" t="s">
        <v>20</v>
      </c>
      <c r="F608" s="168" t="s">
        <v>113</v>
      </c>
      <c r="G608" s="165"/>
      <c r="H608" s="169" t="s">
        <v>20</v>
      </c>
      <c r="I608" s="170"/>
      <c r="J608" s="165"/>
      <c r="K608" s="165"/>
      <c r="L608" s="171"/>
      <c r="M608" s="172"/>
      <c r="N608" s="173"/>
      <c r="O608" s="173"/>
      <c r="P608" s="173"/>
      <c r="Q608" s="173"/>
      <c r="R608" s="173"/>
      <c r="S608" s="173"/>
      <c r="T608" s="174"/>
      <c r="AT608" s="175" t="s">
        <v>112</v>
      </c>
      <c r="AU608" s="175" t="s">
        <v>22</v>
      </c>
      <c r="AV608" s="9" t="s">
        <v>22</v>
      </c>
      <c r="AW608" s="9" t="s">
        <v>37</v>
      </c>
      <c r="AX608" s="9" t="s">
        <v>73</v>
      </c>
      <c r="AY608" s="175" t="s">
        <v>111</v>
      </c>
    </row>
    <row r="609" spans="2:51" s="9" customFormat="1" ht="13.5">
      <c r="B609" s="164"/>
      <c r="C609" s="165"/>
      <c r="D609" s="166" t="s">
        <v>112</v>
      </c>
      <c r="E609" s="167" t="s">
        <v>20</v>
      </c>
      <c r="F609" s="168" t="s">
        <v>114</v>
      </c>
      <c r="G609" s="165"/>
      <c r="H609" s="169" t="s">
        <v>20</v>
      </c>
      <c r="I609" s="170"/>
      <c r="J609" s="165"/>
      <c r="K609" s="165"/>
      <c r="L609" s="171"/>
      <c r="M609" s="172"/>
      <c r="N609" s="173"/>
      <c r="O609" s="173"/>
      <c r="P609" s="173"/>
      <c r="Q609" s="173"/>
      <c r="R609" s="173"/>
      <c r="S609" s="173"/>
      <c r="T609" s="174"/>
      <c r="AT609" s="175" t="s">
        <v>112</v>
      </c>
      <c r="AU609" s="175" t="s">
        <v>22</v>
      </c>
      <c r="AV609" s="9" t="s">
        <v>22</v>
      </c>
      <c r="AW609" s="9" t="s">
        <v>37</v>
      </c>
      <c r="AX609" s="9" t="s">
        <v>73</v>
      </c>
      <c r="AY609" s="175" t="s">
        <v>111</v>
      </c>
    </row>
    <row r="610" spans="2:51" s="10" customFormat="1" ht="13.5">
      <c r="B610" s="176"/>
      <c r="C610" s="177"/>
      <c r="D610" s="178" t="s">
        <v>112</v>
      </c>
      <c r="E610" s="179" t="s">
        <v>20</v>
      </c>
      <c r="F610" s="180" t="s">
        <v>27</v>
      </c>
      <c r="G610" s="177"/>
      <c r="H610" s="181">
        <v>10</v>
      </c>
      <c r="I610" s="182"/>
      <c r="J610" s="177"/>
      <c r="K610" s="177"/>
      <c r="L610" s="183"/>
      <c r="M610" s="184"/>
      <c r="N610" s="185"/>
      <c r="O610" s="185"/>
      <c r="P610" s="185"/>
      <c r="Q610" s="185"/>
      <c r="R610" s="185"/>
      <c r="S610" s="185"/>
      <c r="T610" s="186"/>
      <c r="AT610" s="187" t="s">
        <v>112</v>
      </c>
      <c r="AU610" s="187" t="s">
        <v>22</v>
      </c>
      <c r="AV610" s="10" t="s">
        <v>81</v>
      </c>
      <c r="AW610" s="10" t="s">
        <v>37</v>
      </c>
      <c r="AX610" s="10" t="s">
        <v>22</v>
      </c>
      <c r="AY610" s="187" t="s">
        <v>111</v>
      </c>
    </row>
    <row r="611" spans="2:65" s="1" customFormat="1" ht="22.5" customHeight="1">
      <c r="B611" s="32"/>
      <c r="C611" s="152" t="s">
        <v>504</v>
      </c>
      <c r="D611" s="152" t="s">
        <v>106</v>
      </c>
      <c r="E611" s="153" t="s">
        <v>505</v>
      </c>
      <c r="F611" s="154" t="s">
        <v>456</v>
      </c>
      <c r="G611" s="155" t="s">
        <v>109</v>
      </c>
      <c r="H611" s="156">
        <v>13</v>
      </c>
      <c r="I611" s="157"/>
      <c r="J611" s="158">
        <f>ROUND(I611*H611,2)</f>
        <v>0</v>
      </c>
      <c r="K611" s="154" t="s">
        <v>20</v>
      </c>
      <c r="L611" s="52"/>
      <c r="M611" s="159" t="s">
        <v>20</v>
      </c>
      <c r="N611" s="160" t="s">
        <v>44</v>
      </c>
      <c r="O611" s="33"/>
      <c r="P611" s="161">
        <f>O611*H611</f>
        <v>0</v>
      </c>
      <c r="Q611" s="161">
        <v>0</v>
      </c>
      <c r="R611" s="161">
        <f>Q611*H611</f>
        <v>0</v>
      </c>
      <c r="S611" s="161">
        <v>0</v>
      </c>
      <c r="T611" s="162">
        <f>S611*H611</f>
        <v>0</v>
      </c>
      <c r="AR611" s="15" t="s">
        <v>110</v>
      </c>
      <c r="AT611" s="15" t="s">
        <v>106</v>
      </c>
      <c r="AU611" s="15" t="s">
        <v>22</v>
      </c>
      <c r="AY611" s="15" t="s">
        <v>111</v>
      </c>
      <c r="BE611" s="163">
        <f>IF(N611="základní",J611,0)</f>
        <v>0</v>
      </c>
      <c r="BF611" s="163">
        <f>IF(N611="snížená",J611,0)</f>
        <v>0</v>
      </c>
      <c r="BG611" s="163">
        <f>IF(N611="zákl. přenesená",J611,0)</f>
        <v>0</v>
      </c>
      <c r="BH611" s="163">
        <f>IF(N611="sníž. přenesená",J611,0)</f>
        <v>0</v>
      </c>
      <c r="BI611" s="163">
        <f>IF(N611="nulová",J611,0)</f>
        <v>0</v>
      </c>
      <c r="BJ611" s="15" t="s">
        <v>22</v>
      </c>
      <c r="BK611" s="163">
        <f>ROUND(I611*H611,2)</f>
        <v>0</v>
      </c>
      <c r="BL611" s="15" t="s">
        <v>110</v>
      </c>
      <c r="BM611" s="15" t="s">
        <v>504</v>
      </c>
    </row>
    <row r="612" spans="2:51" s="9" customFormat="1" ht="13.5">
      <c r="B612" s="164"/>
      <c r="C612" s="165"/>
      <c r="D612" s="166" t="s">
        <v>112</v>
      </c>
      <c r="E612" s="167" t="s">
        <v>20</v>
      </c>
      <c r="F612" s="168" t="s">
        <v>113</v>
      </c>
      <c r="G612" s="165"/>
      <c r="H612" s="169" t="s">
        <v>20</v>
      </c>
      <c r="I612" s="170"/>
      <c r="J612" s="165"/>
      <c r="K612" s="165"/>
      <c r="L612" s="171"/>
      <c r="M612" s="172"/>
      <c r="N612" s="173"/>
      <c r="O612" s="173"/>
      <c r="P612" s="173"/>
      <c r="Q612" s="173"/>
      <c r="R612" s="173"/>
      <c r="S612" s="173"/>
      <c r="T612" s="174"/>
      <c r="AT612" s="175" t="s">
        <v>112</v>
      </c>
      <c r="AU612" s="175" t="s">
        <v>22</v>
      </c>
      <c r="AV612" s="9" t="s">
        <v>22</v>
      </c>
      <c r="AW612" s="9" t="s">
        <v>37</v>
      </c>
      <c r="AX612" s="9" t="s">
        <v>73</v>
      </c>
      <c r="AY612" s="175" t="s">
        <v>111</v>
      </c>
    </row>
    <row r="613" spans="2:51" s="9" customFormat="1" ht="13.5">
      <c r="B613" s="164"/>
      <c r="C613" s="165"/>
      <c r="D613" s="166" t="s">
        <v>112</v>
      </c>
      <c r="E613" s="167" t="s">
        <v>20</v>
      </c>
      <c r="F613" s="168" t="s">
        <v>114</v>
      </c>
      <c r="G613" s="165"/>
      <c r="H613" s="169" t="s">
        <v>20</v>
      </c>
      <c r="I613" s="170"/>
      <c r="J613" s="165"/>
      <c r="K613" s="165"/>
      <c r="L613" s="171"/>
      <c r="M613" s="172"/>
      <c r="N613" s="173"/>
      <c r="O613" s="173"/>
      <c r="P613" s="173"/>
      <c r="Q613" s="173"/>
      <c r="R613" s="173"/>
      <c r="S613" s="173"/>
      <c r="T613" s="174"/>
      <c r="AT613" s="175" t="s">
        <v>112</v>
      </c>
      <c r="AU613" s="175" t="s">
        <v>22</v>
      </c>
      <c r="AV613" s="9" t="s">
        <v>22</v>
      </c>
      <c r="AW613" s="9" t="s">
        <v>37</v>
      </c>
      <c r="AX613" s="9" t="s">
        <v>73</v>
      </c>
      <c r="AY613" s="175" t="s">
        <v>111</v>
      </c>
    </row>
    <row r="614" spans="2:51" s="10" customFormat="1" ht="13.5">
      <c r="B614" s="176"/>
      <c r="C614" s="177"/>
      <c r="D614" s="178" t="s">
        <v>112</v>
      </c>
      <c r="E614" s="179" t="s">
        <v>20</v>
      </c>
      <c r="F614" s="180" t="s">
        <v>145</v>
      </c>
      <c r="G614" s="177"/>
      <c r="H614" s="181">
        <v>13</v>
      </c>
      <c r="I614" s="182"/>
      <c r="J614" s="177"/>
      <c r="K614" s="177"/>
      <c r="L614" s="183"/>
      <c r="M614" s="184"/>
      <c r="N614" s="185"/>
      <c r="O614" s="185"/>
      <c r="P614" s="185"/>
      <c r="Q614" s="185"/>
      <c r="R614" s="185"/>
      <c r="S614" s="185"/>
      <c r="T614" s="186"/>
      <c r="AT614" s="187" t="s">
        <v>112</v>
      </c>
      <c r="AU614" s="187" t="s">
        <v>22</v>
      </c>
      <c r="AV614" s="10" t="s">
        <v>81</v>
      </c>
      <c r="AW614" s="10" t="s">
        <v>37</v>
      </c>
      <c r="AX614" s="10" t="s">
        <v>22</v>
      </c>
      <c r="AY614" s="187" t="s">
        <v>111</v>
      </c>
    </row>
    <row r="615" spans="2:65" s="1" customFormat="1" ht="22.5" customHeight="1">
      <c r="B615" s="32"/>
      <c r="C615" s="152" t="s">
        <v>506</v>
      </c>
      <c r="D615" s="152" t="s">
        <v>106</v>
      </c>
      <c r="E615" s="153" t="s">
        <v>507</v>
      </c>
      <c r="F615" s="154" t="s">
        <v>508</v>
      </c>
      <c r="G615" s="155" t="s">
        <v>109</v>
      </c>
      <c r="H615" s="156">
        <v>12</v>
      </c>
      <c r="I615" s="157"/>
      <c r="J615" s="158">
        <f>ROUND(I615*H615,2)</f>
        <v>0</v>
      </c>
      <c r="K615" s="154" t="s">
        <v>20</v>
      </c>
      <c r="L615" s="52"/>
      <c r="M615" s="159" t="s">
        <v>20</v>
      </c>
      <c r="N615" s="160" t="s">
        <v>44</v>
      </c>
      <c r="O615" s="33"/>
      <c r="P615" s="161">
        <f>O615*H615</f>
        <v>0</v>
      </c>
      <c r="Q615" s="161">
        <v>0</v>
      </c>
      <c r="R615" s="161">
        <f>Q615*H615</f>
        <v>0</v>
      </c>
      <c r="S615" s="161">
        <v>0</v>
      </c>
      <c r="T615" s="162">
        <f>S615*H615</f>
        <v>0</v>
      </c>
      <c r="AR615" s="15" t="s">
        <v>110</v>
      </c>
      <c r="AT615" s="15" t="s">
        <v>106</v>
      </c>
      <c r="AU615" s="15" t="s">
        <v>22</v>
      </c>
      <c r="AY615" s="15" t="s">
        <v>111</v>
      </c>
      <c r="BE615" s="163">
        <f>IF(N615="základní",J615,0)</f>
        <v>0</v>
      </c>
      <c r="BF615" s="163">
        <f>IF(N615="snížená",J615,0)</f>
        <v>0</v>
      </c>
      <c r="BG615" s="163">
        <f>IF(N615="zákl. přenesená",J615,0)</f>
        <v>0</v>
      </c>
      <c r="BH615" s="163">
        <f>IF(N615="sníž. přenesená",J615,0)</f>
        <v>0</v>
      </c>
      <c r="BI615" s="163">
        <f>IF(N615="nulová",J615,0)</f>
        <v>0</v>
      </c>
      <c r="BJ615" s="15" t="s">
        <v>22</v>
      </c>
      <c r="BK615" s="163">
        <f>ROUND(I615*H615,2)</f>
        <v>0</v>
      </c>
      <c r="BL615" s="15" t="s">
        <v>110</v>
      </c>
      <c r="BM615" s="15" t="s">
        <v>506</v>
      </c>
    </row>
    <row r="616" spans="2:51" s="9" customFormat="1" ht="13.5">
      <c r="B616" s="164"/>
      <c r="C616" s="165"/>
      <c r="D616" s="166" t="s">
        <v>112</v>
      </c>
      <c r="E616" s="167" t="s">
        <v>20</v>
      </c>
      <c r="F616" s="168" t="s">
        <v>113</v>
      </c>
      <c r="G616" s="165"/>
      <c r="H616" s="169" t="s">
        <v>20</v>
      </c>
      <c r="I616" s="170"/>
      <c r="J616" s="165"/>
      <c r="K616" s="165"/>
      <c r="L616" s="171"/>
      <c r="M616" s="172"/>
      <c r="N616" s="173"/>
      <c r="O616" s="173"/>
      <c r="P616" s="173"/>
      <c r="Q616" s="173"/>
      <c r="R616" s="173"/>
      <c r="S616" s="173"/>
      <c r="T616" s="174"/>
      <c r="AT616" s="175" t="s">
        <v>112</v>
      </c>
      <c r="AU616" s="175" t="s">
        <v>22</v>
      </c>
      <c r="AV616" s="9" t="s">
        <v>22</v>
      </c>
      <c r="AW616" s="9" t="s">
        <v>37</v>
      </c>
      <c r="AX616" s="9" t="s">
        <v>73</v>
      </c>
      <c r="AY616" s="175" t="s">
        <v>111</v>
      </c>
    </row>
    <row r="617" spans="2:51" s="9" customFormat="1" ht="13.5">
      <c r="B617" s="164"/>
      <c r="C617" s="165"/>
      <c r="D617" s="166" t="s">
        <v>112</v>
      </c>
      <c r="E617" s="167" t="s">
        <v>20</v>
      </c>
      <c r="F617" s="168" t="s">
        <v>114</v>
      </c>
      <c r="G617" s="165"/>
      <c r="H617" s="169" t="s">
        <v>20</v>
      </c>
      <c r="I617" s="170"/>
      <c r="J617" s="165"/>
      <c r="K617" s="165"/>
      <c r="L617" s="171"/>
      <c r="M617" s="172"/>
      <c r="N617" s="173"/>
      <c r="O617" s="173"/>
      <c r="P617" s="173"/>
      <c r="Q617" s="173"/>
      <c r="R617" s="173"/>
      <c r="S617" s="173"/>
      <c r="T617" s="174"/>
      <c r="AT617" s="175" t="s">
        <v>112</v>
      </c>
      <c r="AU617" s="175" t="s">
        <v>22</v>
      </c>
      <c r="AV617" s="9" t="s">
        <v>22</v>
      </c>
      <c r="AW617" s="9" t="s">
        <v>37</v>
      </c>
      <c r="AX617" s="9" t="s">
        <v>73</v>
      </c>
      <c r="AY617" s="175" t="s">
        <v>111</v>
      </c>
    </row>
    <row r="618" spans="2:51" s="10" customFormat="1" ht="13.5">
      <c r="B618" s="176"/>
      <c r="C618" s="177"/>
      <c r="D618" s="178" t="s">
        <v>112</v>
      </c>
      <c r="E618" s="179" t="s">
        <v>20</v>
      </c>
      <c r="F618" s="180" t="s">
        <v>142</v>
      </c>
      <c r="G618" s="177"/>
      <c r="H618" s="181">
        <v>12</v>
      </c>
      <c r="I618" s="182"/>
      <c r="J618" s="177"/>
      <c r="K618" s="177"/>
      <c r="L618" s="183"/>
      <c r="M618" s="184"/>
      <c r="N618" s="185"/>
      <c r="O618" s="185"/>
      <c r="P618" s="185"/>
      <c r="Q618" s="185"/>
      <c r="R618" s="185"/>
      <c r="S618" s="185"/>
      <c r="T618" s="186"/>
      <c r="AT618" s="187" t="s">
        <v>112</v>
      </c>
      <c r="AU618" s="187" t="s">
        <v>22</v>
      </c>
      <c r="AV618" s="10" t="s">
        <v>81</v>
      </c>
      <c r="AW618" s="10" t="s">
        <v>37</v>
      </c>
      <c r="AX618" s="10" t="s">
        <v>22</v>
      </c>
      <c r="AY618" s="187" t="s">
        <v>111</v>
      </c>
    </row>
    <row r="619" spans="2:65" s="1" customFormat="1" ht="22.5" customHeight="1">
      <c r="B619" s="32"/>
      <c r="C619" s="152" t="s">
        <v>509</v>
      </c>
      <c r="D619" s="152" t="s">
        <v>106</v>
      </c>
      <c r="E619" s="153" t="s">
        <v>510</v>
      </c>
      <c r="F619" s="154" t="s">
        <v>511</v>
      </c>
      <c r="G619" s="155" t="s">
        <v>109</v>
      </c>
      <c r="H619" s="156">
        <v>19</v>
      </c>
      <c r="I619" s="157"/>
      <c r="J619" s="158">
        <f>ROUND(I619*H619,2)</f>
        <v>0</v>
      </c>
      <c r="K619" s="154" t="s">
        <v>20</v>
      </c>
      <c r="L619" s="52"/>
      <c r="M619" s="159" t="s">
        <v>20</v>
      </c>
      <c r="N619" s="160" t="s">
        <v>44</v>
      </c>
      <c r="O619" s="33"/>
      <c r="P619" s="161">
        <f>O619*H619</f>
        <v>0</v>
      </c>
      <c r="Q619" s="161">
        <v>0</v>
      </c>
      <c r="R619" s="161">
        <f>Q619*H619</f>
        <v>0</v>
      </c>
      <c r="S619" s="161">
        <v>0</v>
      </c>
      <c r="T619" s="162">
        <f>S619*H619</f>
        <v>0</v>
      </c>
      <c r="AR619" s="15" t="s">
        <v>110</v>
      </c>
      <c r="AT619" s="15" t="s">
        <v>106</v>
      </c>
      <c r="AU619" s="15" t="s">
        <v>22</v>
      </c>
      <c r="AY619" s="15" t="s">
        <v>111</v>
      </c>
      <c r="BE619" s="163">
        <f>IF(N619="základní",J619,0)</f>
        <v>0</v>
      </c>
      <c r="BF619" s="163">
        <f>IF(N619="snížená",J619,0)</f>
        <v>0</v>
      </c>
      <c r="BG619" s="163">
        <f>IF(N619="zákl. přenesená",J619,0)</f>
        <v>0</v>
      </c>
      <c r="BH619" s="163">
        <f>IF(N619="sníž. přenesená",J619,0)</f>
        <v>0</v>
      </c>
      <c r="BI619" s="163">
        <f>IF(N619="nulová",J619,0)</f>
        <v>0</v>
      </c>
      <c r="BJ619" s="15" t="s">
        <v>22</v>
      </c>
      <c r="BK619" s="163">
        <f>ROUND(I619*H619,2)</f>
        <v>0</v>
      </c>
      <c r="BL619" s="15" t="s">
        <v>110</v>
      </c>
      <c r="BM619" s="15" t="s">
        <v>509</v>
      </c>
    </row>
    <row r="620" spans="2:51" s="9" customFormat="1" ht="13.5">
      <c r="B620" s="164"/>
      <c r="C620" s="165"/>
      <c r="D620" s="166" t="s">
        <v>112</v>
      </c>
      <c r="E620" s="167" t="s">
        <v>20</v>
      </c>
      <c r="F620" s="168" t="s">
        <v>113</v>
      </c>
      <c r="G620" s="165"/>
      <c r="H620" s="169" t="s">
        <v>20</v>
      </c>
      <c r="I620" s="170"/>
      <c r="J620" s="165"/>
      <c r="K620" s="165"/>
      <c r="L620" s="171"/>
      <c r="M620" s="172"/>
      <c r="N620" s="173"/>
      <c r="O620" s="173"/>
      <c r="P620" s="173"/>
      <c r="Q620" s="173"/>
      <c r="R620" s="173"/>
      <c r="S620" s="173"/>
      <c r="T620" s="174"/>
      <c r="AT620" s="175" t="s">
        <v>112</v>
      </c>
      <c r="AU620" s="175" t="s">
        <v>22</v>
      </c>
      <c r="AV620" s="9" t="s">
        <v>22</v>
      </c>
      <c r="AW620" s="9" t="s">
        <v>37</v>
      </c>
      <c r="AX620" s="9" t="s">
        <v>73</v>
      </c>
      <c r="AY620" s="175" t="s">
        <v>111</v>
      </c>
    </row>
    <row r="621" spans="2:51" s="9" customFormat="1" ht="13.5">
      <c r="B621" s="164"/>
      <c r="C621" s="165"/>
      <c r="D621" s="166" t="s">
        <v>112</v>
      </c>
      <c r="E621" s="167" t="s">
        <v>20</v>
      </c>
      <c r="F621" s="168" t="s">
        <v>114</v>
      </c>
      <c r="G621" s="165"/>
      <c r="H621" s="169" t="s">
        <v>20</v>
      </c>
      <c r="I621" s="170"/>
      <c r="J621" s="165"/>
      <c r="K621" s="165"/>
      <c r="L621" s="171"/>
      <c r="M621" s="172"/>
      <c r="N621" s="173"/>
      <c r="O621" s="173"/>
      <c r="P621" s="173"/>
      <c r="Q621" s="173"/>
      <c r="R621" s="173"/>
      <c r="S621" s="173"/>
      <c r="T621" s="174"/>
      <c r="AT621" s="175" t="s">
        <v>112</v>
      </c>
      <c r="AU621" s="175" t="s">
        <v>22</v>
      </c>
      <c r="AV621" s="9" t="s">
        <v>22</v>
      </c>
      <c r="AW621" s="9" t="s">
        <v>37</v>
      </c>
      <c r="AX621" s="9" t="s">
        <v>73</v>
      </c>
      <c r="AY621" s="175" t="s">
        <v>111</v>
      </c>
    </row>
    <row r="622" spans="2:51" s="10" customFormat="1" ht="13.5">
      <c r="B622" s="176"/>
      <c r="C622" s="177"/>
      <c r="D622" s="178" t="s">
        <v>112</v>
      </c>
      <c r="E622" s="179" t="s">
        <v>20</v>
      </c>
      <c r="F622" s="180" t="s">
        <v>154</v>
      </c>
      <c r="G622" s="177"/>
      <c r="H622" s="181">
        <v>19</v>
      </c>
      <c r="I622" s="182"/>
      <c r="J622" s="177"/>
      <c r="K622" s="177"/>
      <c r="L622" s="183"/>
      <c r="M622" s="184"/>
      <c r="N622" s="185"/>
      <c r="O622" s="185"/>
      <c r="P622" s="185"/>
      <c r="Q622" s="185"/>
      <c r="R622" s="185"/>
      <c r="S622" s="185"/>
      <c r="T622" s="186"/>
      <c r="AT622" s="187" t="s">
        <v>112</v>
      </c>
      <c r="AU622" s="187" t="s">
        <v>22</v>
      </c>
      <c r="AV622" s="10" t="s">
        <v>81</v>
      </c>
      <c r="AW622" s="10" t="s">
        <v>37</v>
      </c>
      <c r="AX622" s="10" t="s">
        <v>22</v>
      </c>
      <c r="AY622" s="187" t="s">
        <v>111</v>
      </c>
    </row>
    <row r="623" spans="2:65" s="1" customFormat="1" ht="22.5" customHeight="1">
      <c r="B623" s="32"/>
      <c r="C623" s="152" t="s">
        <v>512</v>
      </c>
      <c r="D623" s="152" t="s">
        <v>106</v>
      </c>
      <c r="E623" s="153" t="s">
        <v>513</v>
      </c>
      <c r="F623" s="154" t="s">
        <v>514</v>
      </c>
      <c r="G623" s="155" t="s">
        <v>109</v>
      </c>
      <c r="H623" s="156">
        <v>8</v>
      </c>
      <c r="I623" s="157"/>
      <c r="J623" s="158">
        <f>ROUND(I623*H623,2)</f>
        <v>0</v>
      </c>
      <c r="K623" s="154" t="s">
        <v>20</v>
      </c>
      <c r="L623" s="52"/>
      <c r="M623" s="159" t="s">
        <v>20</v>
      </c>
      <c r="N623" s="160" t="s">
        <v>44</v>
      </c>
      <c r="O623" s="33"/>
      <c r="P623" s="161">
        <f>O623*H623</f>
        <v>0</v>
      </c>
      <c r="Q623" s="161">
        <v>0</v>
      </c>
      <c r="R623" s="161">
        <f>Q623*H623</f>
        <v>0</v>
      </c>
      <c r="S623" s="161">
        <v>0</v>
      </c>
      <c r="T623" s="162">
        <f>S623*H623</f>
        <v>0</v>
      </c>
      <c r="AR623" s="15" t="s">
        <v>110</v>
      </c>
      <c r="AT623" s="15" t="s">
        <v>106</v>
      </c>
      <c r="AU623" s="15" t="s">
        <v>22</v>
      </c>
      <c r="AY623" s="15" t="s">
        <v>111</v>
      </c>
      <c r="BE623" s="163">
        <f>IF(N623="základní",J623,0)</f>
        <v>0</v>
      </c>
      <c r="BF623" s="163">
        <f>IF(N623="snížená",J623,0)</f>
        <v>0</v>
      </c>
      <c r="BG623" s="163">
        <f>IF(N623="zákl. přenesená",J623,0)</f>
        <v>0</v>
      </c>
      <c r="BH623" s="163">
        <f>IF(N623="sníž. přenesená",J623,0)</f>
        <v>0</v>
      </c>
      <c r="BI623" s="163">
        <f>IF(N623="nulová",J623,0)</f>
        <v>0</v>
      </c>
      <c r="BJ623" s="15" t="s">
        <v>22</v>
      </c>
      <c r="BK623" s="163">
        <f>ROUND(I623*H623,2)</f>
        <v>0</v>
      </c>
      <c r="BL623" s="15" t="s">
        <v>110</v>
      </c>
      <c r="BM623" s="15" t="s">
        <v>512</v>
      </c>
    </row>
    <row r="624" spans="2:51" s="9" customFormat="1" ht="13.5">
      <c r="B624" s="164"/>
      <c r="C624" s="165"/>
      <c r="D624" s="166" t="s">
        <v>112</v>
      </c>
      <c r="E624" s="167" t="s">
        <v>20</v>
      </c>
      <c r="F624" s="168" t="s">
        <v>113</v>
      </c>
      <c r="G624" s="165"/>
      <c r="H624" s="169" t="s">
        <v>20</v>
      </c>
      <c r="I624" s="170"/>
      <c r="J624" s="165"/>
      <c r="K624" s="165"/>
      <c r="L624" s="171"/>
      <c r="M624" s="172"/>
      <c r="N624" s="173"/>
      <c r="O624" s="173"/>
      <c r="P624" s="173"/>
      <c r="Q624" s="173"/>
      <c r="R624" s="173"/>
      <c r="S624" s="173"/>
      <c r="T624" s="174"/>
      <c r="AT624" s="175" t="s">
        <v>112</v>
      </c>
      <c r="AU624" s="175" t="s">
        <v>22</v>
      </c>
      <c r="AV624" s="9" t="s">
        <v>22</v>
      </c>
      <c r="AW624" s="9" t="s">
        <v>37</v>
      </c>
      <c r="AX624" s="9" t="s">
        <v>73</v>
      </c>
      <c r="AY624" s="175" t="s">
        <v>111</v>
      </c>
    </row>
    <row r="625" spans="2:51" s="9" customFormat="1" ht="13.5">
      <c r="B625" s="164"/>
      <c r="C625" s="165"/>
      <c r="D625" s="166" t="s">
        <v>112</v>
      </c>
      <c r="E625" s="167" t="s">
        <v>20</v>
      </c>
      <c r="F625" s="168" t="s">
        <v>114</v>
      </c>
      <c r="G625" s="165"/>
      <c r="H625" s="169" t="s">
        <v>20</v>
      </c>
      <c r="I625" s="170"/>
      <c r="J625" s="165"/>
      <c r="K625" s="165"/>
      <c r="L625" s="171"/>
      <c r="M625" s="172"/>
      <c r="N625" s="173"/>
      <c r="O625" s="173"/>
      <c r="P625" s="173"/>
      <c r="Q625" s="173"/>
      <c r="R625" s="173"/>
      <c r="S625" s="173"/>
      <c r="T625" s="174"/>
      <c r="AT625" s="175" t="s">
        <v>112</v>
      </c>
      <c r="AU625" s="175" t="s">
        <v>22</v>
      </c>
      <c r="AV625" s="9" t="s">
        <v>22</v>
      </c>
      <c r="AW625" s="9" t="s">
        <v>37</v>
      </c>
      <c r="AX625" s="9" t="s">
        <v>73</v>
      </c>
      <c r="AY625" s="175" t="s">
        <v>111</v>
      </c>
    </row>
    <row r="626" spans="2:51" s="10" customFormat="1" ht="13.5">
      <c r="B626" s="176"/>
      <c r="C626" s="177"/>
      <c r="D626" s="166" t="s">
        <v>112</v>
      </c>
      <c r="E626" s="188" t="s">
        <v>20</v>
      </c>
      <c r="F626" s="189" t="s">
        <v>131</v>
      </c>
      <c r="G626" s="177"/>
      <c r="H626" s="190">
        <v>8</v>
      </c>
      <c r="I626" s="182"/>
      <c r="J626" s="177"/>
      <c r="K626" s="177"/>
      <c r="L626" s="183"/>
      <c r="M626" s="205"/>
      <c r="N626" s="206"/>
      <c r="O626" s="206"/>
      <c r="P626" s="206"/>
      <c r="Q626" s="206"/>
      <c r="R626" s="206"/>
      <c r="S626" s="206"/>
      <c r="T626" s="207"/>
      <c r="AT626" s="187" t="s">
        <v>112</v>
      </c>
      <c r="AU626" s="187" t="s">
        <v>22</v>
      </c>
      <c r="AV626" s="10" t="s">
        <v>81</v>
      </c>
      <c r="AW626" s="10" t="s">
        <v>37</v>
      </c>
      <c r="AX626" s="10" t="s">
        <v>22</v>
      </c>
      <c r="AY626" s="187" t="s">
        <v>111</v>
      </c>
    </row>
    <row r="627" spans="2:12" s="1" customFormat="1" ht="6.95" customHeight="1">
      <c r="B627" s="47"/>
      <c r="C627" s="48"/>
      <c r="D627" s="48"/>
      <c r="E627" s="48"/>
      <c r="F627" s="48"/>
      <c r="G627" s="48"/>
      <c r="H627" s="48"/>
      <c r="I627" s="121"/>
      <c r="J627" s="48"/>
      <c r="K627" s="48"/>
      <c r="L627" s="52"/>
    </row>
  </sheetData>
  <sheetProtection password="CC35" sheet="1" objects="1" scenarios="1" formatColumns="0" formatRows="0" sort="0" autoFilter="0"/>
  <autoFilter ref="C76:K76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1" customWidth="1"/>
    <col min="2" max="2" width="1.66796875" style="261" customWidth="1"/>
    <col min="3" max="4" width="5" style="261" customWidth="1"/>
    <col min="5" max="5" width="11.66015625" style="261" customWidth="1"/>
    <col min="6" max="6" width="9.16015625" style="261" customWidth="1"/>
    <col min="7" max="7" width="5" style="261" customWidth="1"/>
    <col min="8" max="8" width="77.83203125" style="261" customWidth="1"/>
    <col min="9" max="10" width="20" style="261" customWidth="1"/>
    <col min="11" max="11" width="1.66796875" style="261" customWidth="1"/>
    <col min="12" max="256" width="9.33203125" style="261" customWidth="1"/>
    <col min="257" max="257" width="8.33203125" style="261" customWidth="1"/>
    <col min="258" max="258" width="1.66796875" style="261" customWidth="1"/>
    <col min="259" max="260" width="5" style="261" customWidth="1"/>
    <col min="261" max="261" width="11.66015625" style="261" customWidth="1"/>
    <col min="262" max="262" width="9.16015625" style="261" customWidth="1"/>
    <col min="263" max="263" width="5" style="261" customWidth="1"/>
    <col min="264" max="264" width="77.83203125" style="261" customWidth="1"/>
    <col min="265" max="266" width="20" style="261" customWidth="1"/>
    <col min="267" max="267" width="1.66796875" style="261" customWidth="1"/>
    <col min="268" max="512" width="9.33203125" style="261" customWidth="1"/>
    <col min="513" max="513" width="8.33203125" style="261" customWidth="1"/>
    <col min="514" max="514" width="1.66796875" style="261" customWidth="1"/>
    <col min="515" max="516" width="5" style="261" customWidth="1"/>
    <col min="517" max="517" width="11.66015625" style="261" customWidth="1"/>
    <col min="518" max="518" width="9.16015625" style="261" customWidth="1"/>
    <col min="519" max="519" width="5" style="261" customWidth="1"/>
    <col min="520" max="520" width="77.83203125" style="261" customWidth="1"/>
    <col min="521" max="522" width="20" style="261" customWidth="1"/>
    <col min="523" max="523" width="1.66796875" style="261" customWidth="1"/>
    <col min="524" max="768" width="9.33203125" style="261" customWidth="1"/>
    <col min="769" max="769" width="8.33203125" style="261" customWidth="1"/>
    <col min="770" max="770" width="1.66796875" style="261" customWidth="1"/>
    <col min="771" max="772" width="5" style="261" customWidth="1"/>
    <col min="773" max="773" width="11.66015625" style="261" customWidth="1"/>
    <col min="774" max="774" width="9.16015625" style="261" customWidth="1"/>
    <col min="775" max="775" width="5" style="261" customWidth="1"/>
    <col min="776" max="776" width="77.83203125" style="261" customWidth="1"/>
    <col min="777" max="778" width="20" style="261" customWidth="1"/>
    <col min="779" max="779" width="1.66796875" style="261" customWidth="1"/>
    <col min="780" max="1024" width="9.33203125" style="261" customWidth="1"/>
    <col min="1025" max="1025" width="8.33203125" style="261" customWidth="1"/>
    <col min="1026" max="1026" width="1.66796875" style="261" customWidth="1"/>
    <col min="1027" max="1028" width="5" style="261" customWidth="1"/>
    <col min="1029" max="1029" width="11.66015625" style="261" customWidth="1"/>
    <col min="1030" max="1030" width="9.16015625" style="261" customWidth="1"/>
    <col min="1031" max="1031" width="5" style="261" customWidth="1"/>
    <col min="1032" max="1032" width="77.83203125" style="261" customWidth="1"/>
    <col min="1033" max="1034" width="20" style="261" customWidth="1"/>
    <col min="1035" max="1035" width="1.66796875" style="261" customWidth="1"/>
    <col min="1036" max="1280" width="9.33203125" style="261" customWidth="1"/>
    <col min="1281" max="1281" width="8.33203125" style="261" customWidth="1"/>
    <col min="1282" max="1282" width="1.66796875" style="261" customWidth="1"/>
    <col min="1283" max="1284" width="5" style="261" customWidth="1"/>
    <col min="1285" max="1285" width="11.66015625" style="261" customWidth="1"/>
    <col min="1286" max="1286" width="9.16015625" style="261" customWidth="1"/>
    <col min="1287" max="1287" width="5" style="261" customWidth="1"/>
    <col min="1288" max="1288" width="77.83203125" style="261" customWidth="1"/>
    <col min="1289" max="1290" width="20" style="261" customWidth="1"/>
    <col min="1291" max="1291" width="1.66796875" style="261" customWidth="1"/>
    <col min="1292" max="1536" width="9.33203125" style="261" customWidth="1"/>
    <col min="1537" max="1537" width="8.33203125" style="261" customWidth="1"/>
    <col min="1538" max="1538" width="1.66796875" style="261" customWidth="1"/>
    <col min="1539" max="1540" width="5" style="261" customWidth="1"/>
    <col min="1541" max="1541" width="11.66015625" style="261" customWidth="1"/>
    <col min="1542" max="1542" width="9.16015625" style="261" customWidth="1"/>
    <col min="1543" max="1543" width="5" style="261" customWidth="1"/>
    <col min="1544" max="1544" width="77.83203125" style="261" customWidth="1"/>
    <col min="1545" max="1546" width="20" style="261" customWidth="1"/>
    <col min="1547" max="1547" width="1.66796875" style="261" customWidth="1"/>
    <col min="1548" max="1792" width="9.33203125" style="261" customWidth="1"/>
    <col min="1793" max="1793" width="8.33203125" style="261" customWidth="1"/>
    <col min="1794" max="1794" width="1.66796875" style="261" customWidth="1"/>
    <col min="1795" max="1796" width="5" style="261" customWidth="1"/>
    <col min="1797" max="1797" width="11.66015625" style="261" customWidth="1"/>
    <col min="1798" max="1798" width="9.16015625" style="261" customWidth="1"/>
    <col min="1799" max="1799" width="5" style="261" customWidth="1"/>
    <col min="1800" max="1800" width="77.83203125" style="261" customWidth="1"/>
    <col min="1801" max="1802" width="20" style="261" customWidth="1"/>
    <col min="1803" max="1803" width="1.66796875" style="261" customWidth="1"/>
    <col min="1804" max="2048" width="9.33203125" style="261" customWidth="1"/>
    <col min="2049" max="2049" width="8.33203125" style="261" customWidth="1"/>
    <col min="2050" max="2050" width="1.66796875" style="261" customWidth="1"/>
    <col min="2051" max="2052" width="5" style="261" customWidth="1"/>
    <col min="2053" max="2053" width="11.66015625" style="261" customWidth="1"/>
    <col min="2054" max="2054" width="9.16015625" style="261" customWidth="1"/>
    <col min="2055" max="2055" width="5" style="261" customWidth="1"/>
    <col min="2056" max="2056" width="77.83203125" style="261" customWidth="1"/>
    <col min="2057" max="2058" width="20" style="261" customWidth="1"/>
    <col min="2059" max="2059" width="1.66796875" style="261" customWidth="1"/>
    <col min="2060" max="2304" width="9.33203125" style="261" customWidth="1"/>
    <col min="2305" max="2305" width="8.33203125" style="261" customWidth="1"/>
    <col min="2306" max="2306" width="1.66796875" style="261" customWidth="1"/>
    <col min="2307" max="2308" width="5" style="261" customWidth="1"/>
    <col min="2309" max="2309" width="11.66015625" style="261" customWidth="1"/>
    <col min="2310" max="2310" width="9.16015625" style="261" customWidth="1"/>
    <col min="2311" max="2311" width="5" style="261" customWidth="1"/>
    <col min="2312" max="2312" width="77.83203125" style="261" customWidth="1"/>
    <col min="2313" max="2314" width="20" style="261" customWidth="1"/>
    <col min="2315" max="2315" width="1.66796875" style="261" customWidth="1"/>
    <col min="2316" max="2560" width="9.33203125" style="261" customWidth="1"/>
    <col min="2561" max="2561" width="8.33203125" style="261" customWidth="1"/>
    <col min="2562" max="2562" width="1.66796875" style="261" customWidth="1"/>
    <col min="2563" max="2564" width="5" style="261" customWidth="1"/>
    <col min="2565" max="2565" width="11.66015625" style="261" customWidth="1"/>
    <col min="2566" max="2566" width="9.16015625" style="261" customWidth="1"/>
    <col min="2567" max="2567" width="5" style="261" customWidth="1"/>
    <col min="2568" max="2568" width="77.83203125" style="261" customWidth="1"/>
    <col min="2569" max="2570" width="20" style="261" customWidth="1"/>
    <col min="2571" max="2571" width="1.66796875" style="261" customWidth="1"/>
    <col min="2572" max="2816" width="9.33203125" style="261" customWidth="1"/>
    <col min="2817" max="2817" width="8.33203125" style="261" customWidth="1"/>
    <col min="2818" max="2818" width="1.66796875" style="261" customWidth="1"/>
    <col min="2819" max="2820" width="5" style="261" customWidth="1"/>
    <col min="2821" max="2821" width="11.66015625" style="261" customWidth="1"/>
    <col min="2822" max="2822" width="9.16015625" style="261" customWidth="1"/>
    <col min="2823" max="2823" width="5" style="261" customWidth="1"/>
    <col min="2824" max="2824" width="77.83203125" style="261" customWidth="1"/>
    <col min="2825" max="2826" width="20" style="261" customWidth="1"/>
    <col min="2827" max="2827" width="1.66796875" style="261" customWidth="1"/>
    <col min="2828" max="3072" width="9.33203125" style="261" customWidth="1"/>
    <col min="3073" max="3073" width="8.33203125" style="261" customWidth="1"/>
    <col min="3074" max="3074" width="1.66796875" style="261" customWidth="1"/>
    <col min="3075" max="3076" width="5" style="261" customWidth="1"/>
    <col min="3077" max="3077" width="11.66015625" style="261" customWidth="1"/>
    <col min="3078" max="3078" width="9.16015625" style="261" customWidth="1"/>
    <col min="3079" max="3079" width="5" style="261" customWidth="1"/>
    <col min="3080" max="3080" width="77.83203125" style="261" customWidth="1"/>
    <col min="3081" max="3082" width="20" style="261" customWidth="1"/>
    <col min="3083" max="3083" width="1.66796875" style="261" customWidth="1"/>
    <col min="3084" max="3328" width="9.33203125" style="261" customWidth="1"/>
    <col min="3329" max="3329" width="8.33203125" style="261" customWidth="1"/>
    <col min="3330" max="3330" width="1.66796875" style="261" customWidth="1"/>
    <col min="3331" max="3332" width="5" style="261" customWidth="1"/>
    <col min="3333" max="3333" width="11.66015625" style="261" customWidth="1"/>
    <col min="3334" max="3334" width="9.16015625" style="261" customWidth="1"/>
    <col min="3335" max="3335" width="5" style="261" customWidth="1"/>
    <col min="3336" max="3336" width="77.83203125" style="261" customWidth="1"/>
    <col min="3337" max="3338" width="20" style="261" customWidth="1"/>
    <col min="3339" max="3339" width="1.66796875" style="261" customWidth="1"/>
    <col min="3340" max="3584" width="9.33203125" style="261" customWidth="1"/>
    <col min="3585" max="3585" width="8.33203125" style="261" customWidth="1"/>
    <col min="3586" max="3586" width="1.66796875" style="261" customWidth="1"/>
    <col min="3587" max="3588" width="5" style="261" customWidth="1"/>
    <col min="3589" max="3589" width="11.66015625" style="261" customWidth="1"/>
    <col min="3590" max="3590" width="9.16015625" style="261" customWidth="1"/>
    <col min="3591" max="3591" width="5" style="261" customWidth="1"/>
    <col min="3592" max="3592" width="77.83203125" style="261" customWidth="1"/>
    <col min="3593" max="3594" width="20" style="261" customWidth="1"/>
    <col min="3595" max="3595" width="1.66796875" style="261" customWidth="1"/>
    <col min="3596" max="3840" width="9.33203125" style="261" customWidth="1"/>
    <col min="3841" max="3841" width="8.33203125" style="261" customWidth="1"/>
    <col min="3842" max="3842" width="1.66796875" style="261" customWidth="1"/>
    <col min="3843" max="3844" width="5" style="261" customWidth="1"/>
    <col min="3845" max="3845" width="11.66015625" style="261" customWidth="1"/>
    <col min="3846" max="3846" width="9.16015625" style="261" customWidth="1"/>
    <col min="3847" max="3847" width="5" style="261" customWidth="1"/>
    <col min="3848" max="3848" width="77.83203125" style="261" customWidth="1"/>
    <col min="3849" max="3850" width="20" style="261" customWidth="1"/>
    <col min="3851" max="3851" width="1.66796875" style="261" customWidth="1"/>
    <col min="3852" max="4096" width="9.33203125" style="261" customWidth="1"/>
    <col min="4097" max="4097" width="8.33203125" style="261" customWidth="1"/>
    <col min="4098" max="4098" width="1.66796875" style="261" customWidth="1"/>
    <col min="4099" max="4100" width="5" style="261" customWidth="1"/>
    <col min="4101" max="4101" width="11.66015625" style="261" customWidth="1"/>
    <col min="4102" max="4102" width="9.16015625" style="261" customWidth="1"/>
    <col min="4103" max="4103" width="5" style="261" customWidth="1"/>
    <col min="4104" max="4104" width="77.83203125" style="261" customWidth="1"/>
    <col min="4105" max="4106" width="20" style="261" customWidth="1"/>
    <col min="4107" max="4107" width="1.66796875" style="261" customWidth="1"/>
    <col min="4108" max="4352" width="9.33203125" style="261" customWidth="1"/>
    <col min="4353" max="4353" width="8.33203125" style="261" customWidth="1"/>
    <col min="4354" max="4354" width="1.66796875" style="261" customWidth="1"/>
    <col min="4355" max="4356" width="5" style="261" customWidth="1"/>
    <col min="4357" max="4357" width="11.66015625" style="261" customWidth="1"/>
    <col min="4358" max="4358" width="9.16015625" style="261" customWidth="1"/>
    <col min="4359" max="4359" width="5" style="261" customWidth="1"/>
    <col min="4360" max="4360" width="77.83203125" style="261" customWidth="1"/>
    <col min="4361" max="4362" width="20" style="261" customWidth="1"/>
    <col min="4363" max="4363" width="1.66796875" style="261" customWidth="1"/>
    <col min="4364" max="4608" width="9.33203125" style="261" customWidth="1"/>
    <col min="4609" max="4609" width="8.33203125" style="261" customWidth="1"/>
    <col min="4610" max="4610" width="1.66796875" style="261" customWidth="1"/>
    <col min="4611" max="4612" width="5" style="261" customWidth="1"/>
    <col min="4613" max="4613" width="11.66015625" style="261" customWidth="1"/>
    <col min="4614" max="4614" width="9.16015625" style="261" customWidth="1"/>
    <col min="4615" max="4615" width="5" style="261" customWidth="1"/>
    <col min="4616" max="4616" width="77.83203125" style="261" customWidth="1"/>
    <col min="4617" max="4618" width="20" style="261" customWidth="1"/>
    <col min="4619" max="4619" width="1.66796875" style="261" customWidth="1"/>
    <col min="4620" max="4864" width="9.33203125" style="261" customWidth="1"/>
    <col min="4865" max="4865" width="8.33203125" style="261" customWidth="1"/>
    <col min="4866" max="4866" width="1.66796875" style="261" customWidth="1"/>
    <col min="4867" max="4868" width="5" style="261" customWidth="1"/>
    <col min="4869" max="4869" width="11.66015625" style="261" customWidth="1"/>
    <col min="4870" max="4870" width="9.16015625" style="261" customWidth="1"/>
    <col min="4871" max="4871" width="5" style="261" customWidth="1"/>
    <col min="4872" max="4872" width="77.83203125" style="261" customWidth="1"/>
    <col min="4873" max="4874" width="20" style="261" customWidth="1"/>
    <col min="4875" max="4875" width="1.66796875" style="261" customWidth="1"/>
    <col min="4876" max="5120" width="9.33203125" style="261" customWidth="1"/>
    <col min="5121" max="5121" width="8.33203125" style="261" customWidth="1"/>
    <col min="5122" max="5122" width="1.66796875" style="261" customWidth="1"/>
    <col min="5123" max="5124" width="5" style="261" customWidth="1"/>
    <col min="5125" max="5125" width="11.66015625" style="261" customWidth="1"/>
    <col min="5126" max="5126" width="9.16015625" style="261" customWidth="1"/>
    <col min="5127" max="5127" width="5" style="261" customWidth="1"/>
    <col min="5128" max="5128" width="77.83203125" style="261" customWidth="1"/>
    <col min="5129" max="5130" width="20" style="261" customWidth="1"/>
    <col min="5131" max="5131" width="1.66796875" style="261" customWidth="1"/>
    <col min="5132" max="5376" width="9.33203125" style="261" customWidth="1"/>
    <col min="5377" max="5377" width="8.33203125" style="261" customWidth="1"/>
    <col min="5378" max="5378" width="1.66796875" style="261" customWidth="1"/>
    <col min="5379" max="5380" width="5" style="261" customWidth="1"/>
    <col min="5381" max="5381" width="11.66015625" style="261" customWidth="1"/>
    <col min="5382" max="5382" width="9.16015625" style="261" customWidth="1"/>
    <col min="5383" max="5383" width="5" style="261" customWidth="1"/>
    <col min="5384" max="5384" width="77.83203125" style="261" customWidth="1"/>
    <col min="5385" max="5386" width="20" style="261" customWidth="1"/>
    <col min="5387" max="5387" width="1.66796875" style="261" customWidth="1"/>
    <col min="5388" max="5632" width="9.33203125" style="261" customWidth="1"/>
    <col min="5633" max="5633" width="8.33203125" style="261" customWidth="1"/>
    <col min="5634" max="5634" width="1.66796875" style="261" customWidth="1"/>
    <col min="5635" max="5636" width="5" style="261" customWidth="1"/>
    <col min="5637" max="5637" width="11.66015625" style="261" customWidth="1"/>
    <col min="5638" max="5638" width="9.16015625" style="261" customWidth="1"/>
    <col min="5639" max="5639" width="5" style="261" customWidth="1"/>
    <col min="5640" max="5640" width="77.83203125" style="261" customWidth="1"/>
    <col min="5641" max="5642" width="20" style="261" customWidth="1"/>
    <col min="5643" max="5643" width="1.66796875" style="261" customWidth="1"/>
    <col min="5644" max="5888" width="9.33203125" style="261" customWidth="1"/>
    <col min="5889" max="5889" width="8.33203125" style="261" customWidth="1"/>
    <col min="5890" max="5890" width="1.66796875" style="261" customWidth="1"/>
    <col min="5891" max="5892" width="5" style="261" customWidth="1"/>
    <col min="5893" max="5893" width="11.66015625" style="261" customWidth="1"/>
    <col min="5894" max="5894" width="9.16015625" style="261" customWidth="1"/>
    <col min="5895" max="5895" width="5" style="261" customWidth="1"/>
    <col min="5896" max="5896" width="77.83203125" style="261" customWidth="1"/>
    <col min="5897" max="5898" width="20" style="261" customWidth="1"/>
    <col min="5899" max="5899" width="1.66796875" style="261" customWidth="1"/>
    <col min="5900" max="6144" width="9.33203125" style="261" customWidth="1"/>
    <col min="6145" max="6145" width="8.33203125" style="261" customWidth="1"/>
    <col min="6146" max="6146" width="1.66796875" style="261" customWidth="1"/>
    <col min="6147" max="6148" width="5" style="261" customWidth="1"/>
    <col min="6149" max="6149" width="11.66015625" style="261" customWidth="1"/>
    <col min="6150" max="6150" width="9.16015625" style="261" customWidth="1"/>
    <col min="6151" max="6151" width="5" style="261" customWidth="1"/>
    <col min="6152" max="6152" width="77.83203125" style="261" customWidth="1"/>
    <col min="6153" max="6154" width="20" style="261" customWidth="1"/>
    <col min="6155" max="6155" width="1.66796875" style="261" customWidth="1"/>
    <col min="6156" max="6400" width="9.33203125" style="261" customWidth="1"/>
    <col min="6401" max="6401" width="8.33203125" style="261" customWidth="1"/>
    <col min="6402" max="6402" width="1.66796875" style="261" customWidth="1"/>
    <col min="6403" max="6404" width="5" style="261" customWidth="1"/>
    <col min="6405" max="6405" width="11.66015625" style="261" customWidth="1"/>
    <col min="6406" max="6406" width="9.16015625" style="261" customWidth="1"/>
    <col min="6407" max="6407" width="5" style="261" customWidth="1"/>
    <col min="6408" max="6408" width="77.83203125" style="261" customWidth="1"/>
    <col min="6409" max="6410" width="20" style="261" customWidth="1"/>
    <col min="6411" max="6411" width="1.66796875" style="261" customWidth="1"/>
    <col min="6412" max="6656" width="9.33203125" style="261" customWidth="1"/>
    <col min="6657" max="6657" width="8.33203125" style="261" customWidth="1"/>
    <col min="6658" max="6658" width="1.66796875" style="261" customWidth="1"/>
    <col min="6659" max="6660" width="5" style="261" customWidth="1"/>
    <col min="6661" max="6661" width="11.66015625" style="261" customWidth="1"/>
    <col min="6662" max="6662" width="9.16015625" style="261" customWidth="1"/>
    <col min="6663" max="6663" width="5" style="261" customWidth="1"/>
    <col min="6664" max="6664" width="77.83203125" style="261" customWidth="1"/>
    <col min="6665" max="6666" width="20" style="261" customWidth="1"/>
    <col min="6667" max="6667" width="1.66796875" style="261" customWidth="1"/>
    <col min="6668" max="6912" width="9.33203125" style="261" customWidth="1"/>
    <col min="6913" max="6913" width="8.33203125" style="261" customWidth="1"/>
    <col min="6914" max="6914" width="1.66796875" style="261" customWidth="1"/>
    <col min="6915" max="6916" width="5" style="261" customWidth="1"/>
    <col min="6917" max="6917" width="11.66015625" style="261" customWidth="1"/>
    <col min="6918" max="6918" width="9.16015625" style="261" customWidth="1"/>
    <col min="6919" max="6919" width="5" style="261" customWidth="1"/>
    <col min="6920" max="6920" width="77.83203125" style="261" customWidth="1"/>
    <col min="6921" max="6922" width="20" style="261" customWidth="1"/>
    <col min="6923" max="6923" width="1.66796875" style="261" customWidth="1"/>
    <col min="6924" max="7168" width="9.33203125" style="261" customWidth="1"/>
    <col min="7169" max="7169" width="8.33203125" style="261" customWidth="1"/>
    <col min="7170" max="7170" width="1.66796875" style="261" customWidth="1"/>
    <col min="7171" max="7172" width="5" style="261" customWidth="1"/>
    <col min="7173" max="7173" width="11.66015625" style="261" customWidth="1"/>
    <col min="7174" max="7174" width="9.16015625" style="261" customWidth="1"/>
    <col min="7175" max="7175" width="5" style="261" customWidth="1"/>
    <col min="7176" max="7176" width="77.83203125" style="261" customWidth="1"/>
    <col min="7177" max="7178" width="20" style="261" customWidth="1"/>
    <col min="7179" max="7179" width="1.66796875" style="261" customWidth="1"/>
    <col min="7180" max="7424" width="9.33203125" style="261" customWidth="1"/>
    <col min="7425" max="7425" width="8.33203125" style="261" customWidth="1"/>
    <col min="7426" max="7426" width="1.66796875" style="261" customWidth="1"/>
    <col min="7427" max="7428" width="5" style="261" customWidth="1"/>
    <col min="7429" max="7429" width="11.66015625" style="261" customWidth="1"/>
    <col min="7430" max="7430" width="9.16015625" style="261" customWidth="1"/>
    <col min="7431" max="7431" width="5" style="261" customWidth="1"/>
    <col min="7432" max="7432" width="77.83203125" style="261" customWidth="1"/>
    <col min="7433" max="7434" width="20" style="261" customWidth="1"/>
    <col min="7435" max="7435" width="1.66796875" style="261" customWidth="1"/>
    <col min="7436" max="7680" width="9.33203125" style="261" customWidth="1"/>
    <col min="7681" max="7681" width="8.33203125" style="261" customWidth="1"/>
    <col min="7682" max="7682" width="1.66796875" style="261" customWidth="1"/>
    <col min="7683" max="7684" width="5" style="261" customWidth="1"/>
    <col min="7685" max="7685" width="11.66015625" style="261" customWidth="1"/>
    <col min="7686" max="7686" width="9.16015625" style="261" customWidth="1"/>
    <col min="7687" max="7687" width="5" style="261" customWidth="1"/>
    <col min="7688" max="7688" width="77.83203125" style="261" customWidth="1"/>
    <col min="7689" max="7690" width="20" style="261" customWidth="1"/>
    <col min="7691" max="7691" width="1.66796875" style="261" customWidth="1"/>
    <col min="7692" max="7936" width="9.33203125" style="261" customWidth="1"/>
    <col min="7937" max="7937" width="8.33203125" style="261" customWidth="1"/>
    <col min="7938" max="7938" width="1.66796875" style="261" customWidth="1"/>
    <col min="7939" max="7940" width="5" style="261" customWidth="1"/>
    <col min="7941" max="7941" width="11.66015625" style="261" customWidth="1"/>
    <col min="7942" max="7942" width="9.16015625" style="261" customWidth="1"/>
    <col min="7943" max="7943" width="5" style="261" customWidth="1"/>
    <col min="7944" max="7944" width="77.83203125" style="261" customWidth="1"/>
    <col min="7945" max="7946" width="20" style="261" customWidth="1"/>
    <col min="7947" max="7947" width="1.66796875" style="261" customWidth="1"/>
    <col min="7948" max="8192" width="9.33203125" style="261" customWidth="1"/>
    <col min="8193" max="8193" width="8.33203125" style="261" customWidth="1"/>
    <col min="8194" max="8194" width="1.66796875" style="261" customWidth="1"/>
    <col min="8195" max="8196" width="5" style="261" customWidth="1"/>
    <col min="8197" max="8197" width="11.66015625" style="261" customWidth="1"/>
    <col min="8198" max="8198" width="9.16015625" style="261" customWidth="1"/>
    <col min="8199" max="8199" width="5" style="261" customWidth="1"/>
    <col min="8200" max="8200" width="77.83203125" style="261" customWidth="1"/>
    <col min="8201" max="8202" width="20" style="261" customWidth="1"/>
    <col min="8203" max="8203" width="1.66796875" style="261" customWidth="1"/>
    <col min="8204" max="8448" width="9.33203125" style="261" customWidth="1"/>
    <col min="8449" max="8449" width="8.33203125" style="261" customWidth="1"/>
    <col min="8450" max="8450" width="1.66796875" style="261" customWidth="1"/>
    <col min="8451" max="8452" width="5" style="261" customWidth="1"/>
    <col min="8453" max="8453" width="11.66015625" style="261" customWidth="1"/>
    <col min="8454" max="8454" width="9.16015625" style="261" customWidth="1"/>
    <col min="8455" max="8455" width="5" style="261" customWidth="1"/>
    <col min="8456" max="8456" width="77.83203125" style="261" customWidth="1"/>
    <col min="8457" max="8458" width="20" style="261" customWidth="1"/>
    <col min="8459" max="8459" width="1.66796875" style="261" customWidth="1"/>
    <col min="8460" max="8704" width="9.33203125" style="261" customWidth="1"/>
    <col min="8705" max="8705" width="8.33203125" style="261" customWidth="1"/>
    <col min="8706" max="8706" width="1.66796875" style="261" customWidth="1"/>
    <col min="8707" max="8708" width="5" style="261" customWidth="1"/>
    <col min="8709" max="8709" width="11.66015625" style="261" customWidth="1"/>
    <col min="8710" max="8710" width="9.16015625" style="261" customWidth="1"/>
    <col min="8711" max="8711" width="5" style="261" customWidth="1"/>
    <col min="8712" max="8712" width="77.83203125" style="261" customWidth="1"/>
    <col min="8713" max="8714" width="20" style="261" customWidth="1"/>
    <col min="8715" max="8715" width="1.66796875" style="261" customWidth="1"/>
    <col min="8716" max="8960" width="9.33203125" style="261" customWidth="1"/>
    <col min="8961" max="8961" width="8.33203125" style="261" customWidth="1"/>
    <col min="8962" max="8962" width="1.66796875" style="261" customWidth="1"/>
    <col min="8963" max="8964" width="5" style="261" customWidth="1"/>
    <col min="8965" max="8965" width="11.66015625" style="261" customWidth="1"/>
    <col min="8966" max="8966" width="9.16015625" style="261" customWidth="1"/>
    <col min="8967" max="8967" width="5" style="261" customWidth="1"/>
    <col min="8968" max="8968" width="77.83203125" style="261" customWidth="1"/>
    <col min="8969" max="8970" width="20" style="261" customWidth="1"/>
    <col min="8971" max="8971" width="1.66796875" style="261" customWidth="1"/>
    <col min="8972" max="9216" width="9.33203125" style="261" customWidth="1"/>
    <col min="9217" max="9217" width="8.33203125" style="261" customWidth="1"/>
    <col min="9218" max="9218" width="1.66796875" style="261" customWidth="1"/>
    <col min="9219" max="9220" width="5" style="261" customWidth="1"/>
    <col min="9221" max="9221" width="11.66015625" style="261" customWidth="1"/>
    <col min="9222" max="9222" width="9.16015625" style="261" customWidth="1"/>
    <col min="9223" max="9223" width="5" style="261" customWidth="1"/>
    <col min="9224" max="9224" width="77.83203125" style="261" customWidth="1"/>
    <col min="9225" max="9226" width="20" style="261" customWidth="1"/>
    <col min="9227" max="9227" width="1.66796875" style="261" customWidth="1"/>
    <col min="9228" max="9472" width="9.33203125" style="261" customWidth="1"/>
    <col min="9473" max="9473" width="8.33203125" style="261" customWidth="1"/>
    <col min="9474" max="9474" width="1.66796875" style="261" customWidth="1"/>
    <col min="9475" max="9476" width="5" style="261" customWidth="1"/>
    <col min="9477" max="9477" width="11.66015625" style="261" customWidth="1"/>
    <col min="9478" max="9478" width="9.16015625" style="261" customWidth="1"/>
    <col min="9479" max="9479" width="5" style="261" customWidth="1"/>
    <col min="9480" max="9480" width="77.83203125" style="261" customWidth="1"/>
    <col min="9481" max="9482" width="20" style="261" customWidth="1"/>
    <col min="9483" max="9483" width="1.66796875" style="261" customWidth="1"/>
    <col min="9484" max="9728" width="9.33203125" style="261" customWidth="1"/>
    <col min="9729" max="9729" width="8.33203125" style="261" customWidth="1"/>
    <col min="9730" max="9730" width="1.66796875" style="261" customWidth="1"/>
    <col min="9731" max="9732" width="5" style="261" customWidth="1"/>
    <col min="9733" max="9733" width="11.66015625" style="261" customWidth="1"/>
    <col min="9734" max="9734" width="9.16015625" style="261" customWidth="1"/>
    <col min="9735" max="9735" width="5" style="261" customWidth="1"/>
    <col min="9736" max="9736" width="77.83203125" style="261" customWidth="1"/>
    <col min="9737" max="9738" width="20" style="261" customWidth="1"/>
    <col min="9739" max="9739" width="1.66796875" style="261" customWidth="1"/>
    <col min="9740" max="9984" width="9.33203125" style="261" customWidth="1"/>
    <col min="9985" max="9985" width="8.33203125" style="261" customWidth="1"/>
    <col min="9986" max="9986" width="1.66796875" style="261" customWidth="1"/>
    <col min="9987" max="9988" width="5" style="261" customWidth="1"/>
    <col min="9989" max="9989" width="11.66015625" style="261" customWidth="1"/>
    <col min="9990" max="9990" width="9.16015625" style="261" customWidth="1"/>
    <col min="9991" max="9991" width="5" style="261" customWidth="1"/>
    <col min="9992" max="9992" width="77.83203125" style="261" customWidth="1"/>
    <col min="9993" max="9994" width="20" style="261" customWidth="1"/>
    <col min="9995" max="9995" width="1.66796875" style="261" customWidth="1"/>
    <col min="9996" max="10240" width="9.33203125" style="261" customWidth="1"/>
    <col min="10241" max="10241" width="8.33203125" style="261" customWidth="1"/>
    <col min="10242" max="10242" width="1.66796875" style="261" customWidth="1"/>
    <col min="10243" max="10244" width="5" style="261" customWidth="1"/>
    <col min="10245" max="10245" width="11.66015625" style="261" customWidth="1"/>
    <col min="10246" max="10246" width="9.16015625" style="261" customWidth="1"/>
    <col min="10247" max="10247" width="5" style="261" customWidth="1"/>
    <col min="10248" max="10248" width="77.83203125" style="261" customWidth="1"/>
    <col min="10249" max="10250" width="20" style="261" customWidth="1"/>
    <col min="10251" max="10251" width="1.66796875" style="261" customWidth="1"/>
    <col min="10252" max="10496" width="9.33203125" style="261" customWidth="1"/>
    <col min="10497" max="10497" width="8.33203125" style="261" customWidth="1"/>
    <col min="10498" max="10498" width="1.66796875" style="261" customWidth="1"/>
    <col min="10499" max="10500" width="5" style="261" customWidth="1"/>
    <col min="10501" max="10501" width="11.66015625" style="261" customWidth="1"/>
    <col min="10502" max="10502" width="9.16015625" style="261" customWidth="1"/>
    <col min="10503" max="10503" width="5" style="261" customWidth="1"/>
    <col min="10504" max="10504" width="77.83203125" style="261" customWidth="1"/>
    <col min="10505" max="10506" width="20" style="261" customWidth="1"/>
    <col min="10507" max="10507" width="1.66796875" style="261" customWidth="1"/>
    <col min="10508" max="10752" width="9.33203125" style="261" customWidth="1"/>
    <col min="10753" max="10753" width="8.33203125" style="261" customWidth="1"/>
    <col min="10754" max="10754" width="1.66796875" style="261" customWidth="1"/>
    <col min="10755" max="10756" width="5" style="261" customWidth="1"/>
    <col min="10757" max="10757" width="11.66015625" style="261" customWidth="1"/>
    <col min="10758" max="10758" width="9.16015625" style="261" customWidth="1"/>
    <col min="10759" max="10759" width="5" style="261" customWidth="1"/>
    <col min="10760" max="10760" width="77.83203125" style="261" customWidth="1"/>
    <col min="10761" max="10762" width="20" style="261" customWidth="1"/>
    <col min="10763" max="10763" width="1.66796875" style="261" customWidth="1"/>
    <col min="10764" max="11008" width="9.33203125" style="261" customWidth="1"/>
    <col min="11009" max="11009" width="8.33203125" style="261" customWidth="1"/>
    <col min="11010" max="11010" width="1.66796875" style="261" customWidth="1"/>
    <col min="11011" max="11012" width="5" style="261" customWidth="1"/>
    <col min="11013" max="11013" width="11.66015625" style="261" customWidth="1"/>
    <col min="11014" max="11014" width="9.16015625" style="261" customWidth="1"/>
    <col min="11015" max="11015" width="5" style="261" customWidth="1"/>
    <col min="11016" max="11016" width="77.83203125" style="261" customWidth="1"/>
    <col min="11017" max="11018" width="20" style="261" customWidth="1"/>
    <col min="11019" max="11019" width="1.66796875" style="261" customWidth="1"/>
    <col min="11020" max="11264" width="9.33203125" style="261" customWidth="1"/>
    <col min="11265" max="11265" width="8.33203125" style="261" customWidth="1"/>
    <col min="11266" max="11266" width="1.66796875" style="261" customWidth="1"/>
    <col min="11267" max="11268" width="5" style="261" customWidth="1"/>
    <col min="11269" max="11269" width="11.66015625" style="261" customWidth="1"/>
    <col min="11270" max="11270" width="9.16015625" style="261" customWidth="1"/>
    <col min="11271" max="11271" width="5" style="261" customWidth="1"/>
    <col min="11272" max="11272" width="77.83203125" style="261" customWidth="1"/>
    <col min="11273" max="11274" width="20" style="261" customWidth="1"/>
    <col min="11275" max="11275" width="1.66796875" style="261" customWidth="1"/>
    <col min="11276" max="11520" width="9.33203125" style="261" customWidth="1"/>
    <col min="11521" max="11521" width="8.33203125" style="261" customWidth="1"/>
    <col min="11522" max="11522" width="1.66796875" style="261" customWidth="1"/>
    <col min="11523" max="11524" width="5" style="261" customWidth="1"/>
    <col min="11525" max="11525" width="11.66015625" style="261" customWidth="1"/>
    <col min="11526" max="11526" width="9.16015625" style="261" customWidth="1"/>
    <col min="11527" max="11527" width="5" style="261" customWidth="1"/>
    <col min="11528" max="11528" width="77.83203125" style="261" customWidth="1"/>
    <col min="11529" max="11530" width="20" style="261" customWidth="1"/>
    <col min="11531" max="11531" width="1.66796875" style="261" customWidth="1"/>
    <col min="11532" max="11776" width="9.33203125" style="261" customWidth="1"/>
    <col min="11777" max="11777" width="8.33203125" style="261" customWidth="1"/>
    <col min="11778" max="11778" width="1.66796875" style="261" customWidth="1"/>
    <col min="11779" max="11780" width="5" style="261" customWidth="1"/>
    <col min="11781" max="11781" width="11.66015625" style="261" customWidth="1"/>
    <col min="11782" max="11782" width="9.16015625" style="261" customWidth="1"/>
    <col min="11783" max="11783" width="5" style="261" customWidth="1"/>
    <col min="11784" max="11784" width="77.83203125" style="261" customWidth="1"/>
    <col min="11785" max="11786" width="20" style="261" customWidth="1"/>
    <col min="11787" max="11787" width="1.66796875" style="261" customWidth="1"/>
    <col min="11788" max="12032" width="9.33203125" style="261" customWidth="1"/>
    <col min="12033" max="12033" width="8.33203125" style="261" customWidth="1"/>
    <col min="12034" max="12034" width="1.66796875" style="261" customWidth="1"/>
    <col min="12035" max="12036" width="5" style="261" customWidth="1"/>
    <col min="12037" max="12037" width="11.66015625" style="261" customWidth="1"/>
    <col min="12038" max="12038" width="9.16015625" style="261" customWidth="1"/>
    <col min="12039" max="12039" width="5" style="261" customWidth="1"/>
    <col min="12040" max="12040" width="77.83203125" style="261" customWidth="1"/>
    <col min="12041" max="12042" width="20" style="261" customWidth="1"/>
    <col min="12043" max="12043" width="1.66796875" style="261" customWidth="1"/>
    <col min="12044" max="12288" width="9.33203125" style="261" customWidth="1"/>
    <col min="12289" max="12289" width="8.33203125" style="261" customWidth="1"/>
    <col min="12290" max="12290" width="1.66796875" style="261" customWidth="1"/>
    <col min="12291" max="12292" width="5" style="261" customWidth="1"/>
    <col min="12293" max="12293" width="11.66015625" style="261" customWidth="1"/>
    <col min="12294" max="12294" width="9.16015625" style="261" customWidth="1"/>
    <col min="12295" max="12295" width="5" style="261" customWidth="1"/>
    <col min="12296" max="12296" width="77.83203125" style="261" customWidth="1"/>
    <col min="12297" max="12298" width="20" style="261" customWidth="1"/>
    <col min="12299" max="12299" width="1.66796875" style="261" customWidth="1"/>
    <col min="12300" max="12544" width="9.33203125" style="261" customWidth="1"/>
    <col min="12545" max="12545" width="8.33203125" style="261" customWidth="1"/>
    <col min="12546" max="12546" width="1.66796875" style="261" customWidth="1"/>
    <col min="12547" max="12548" width="5" style="261" customWidth="1"/>
    <col min="12549" max="12549" width="11.66015625" style="261" customWidth="1"/>
    <col min="12550" max="12550" width="9.16015625" style="261" customWidth="1"/>
    <col min="12551" max="12551" width="5" style="261" customWidth="1"/>
    <col min="12552" max="12552" width="77.83203125" style="261" customWidth="1"/>
    <col min="12553" max="12554" width="20" style="261" customWidth="1"/>
    <col min="12555" max="12555" width="1.66796875" style="261" customWidth="1"/>
    <col min="12556" max="12800" width="9.33203125" style="261" customWidth="1"/>
    <col min="12801" max="12801" width="8.33203125" style="261" customWidth="1"/>
    <col min="12802" max="12802" width="1.66796875" style="261" customWidth="1"/>
    <col min="12803" max="12804" width="5" style="261" customWidth="1"/>
    <col min="12805" max="12805" width="11.66015625" style="261" customWidth="1"/>
    <col min="12806" max="12806" width="9.16015625" style="261" customWidth="1"/>
    <col min="12807" max="12807" width="5" style="261" customWidth="1"/>
    <col min="12808" max="12808" width="77.83203125" style="261" customWidth="1"/>
    <col min="12809" max="12810" width="20" style="261" customWidth="1"/>
    <col min="12811" max="12811" width="1.66796875" style="261" customWidth="1"/>
    <col min="12812" max="13056" width="9.33203125" style="261" customWidth="1"/>
    <col min="13057" max="13057" width="8.33203125" style="261" customWidth="1"/>
    <col min="13058" max="13058" width="1.66796875" style="261" customWidth="1"/>
    <col min="13059" max="13060" width="5" style="261" customWidth="1"/>
    <col min="13061" max="13061" width="11.66015625" style="261" customWidth="1"/>
    <col min="13062" max="13062" width="9.16015625" style="261" customWidth="1"/>
    <col min="13063" max="13063" width="5" style="261" customWidth="1"/>
    <col min="13064" max="13064" width="77.83203125" style="261" customWidth="1"/>
    <col min="13065" max="13066" width="20" style="261" customWidth="1"/>
    <col min="13067" max="13067" width="1.66796875" style="261" customWidth="1"/>
    <col min="13068" max="13312" width="9.33203125" style="261" customWidth="1"/>
    <col min="13313" max="13313" width="8.33203125" style="261" customWidth="1"/>
    <col min="13314" max="13314" width="1.66796875" style="261" customWidth="1"/>
    <col min="13315" max="13316" width="5" style="261" customWidth="1"/>
    <col min="13317" max="13317" width="11.66015625" style="261" customWidth="1"/>
    <col min="13318" max="13318" width="9.16015625" style="261" customWidth="1"/>
    <col min="13319" max="13319" width="5" style="261" customWidth="1"/>
    <col min="13320" max="13320" width="77.83203125" style="261" customWidth="1"/>
    <col min="13321" max="13322" width="20" style="261" customWidth="1"/>
    <col min="13323" max="13323" width="1.66796875" style="261" customWidth="1"/>
    <col min="13324" max="13568" width="9.33203125" style="261" customWidth="1"/>
    <col min="13569" max="13569" width="8.33203125" style="261" customWidth="1"/>
    <col min="13570" max="13570" width="1.66796875" style="261" customWidth="1"/>
    <col min="13571" max="13572" width="5" style="261" customWidth="1"/>
    <col min="13573" max="13573" width="11.66015625" style="261" customWidth="1"/>
    <col min="13574" max="13574" width="9.16015625" style="261" customWidth="1"/>
    <col min="13575" max="13575" width="5" style="261" customWidth="1"/>
    <col min="13576" max="13576" width="77.83203125" style="261" customWidth="1"/>
    <col min="13577" max="13578" width="20" style="261" customWidth="1"/>
    <col min="13579" max="13579" width="1.66796875" style="261" customWidth="1"/>
    <col min="13580" max="13824" width="9.33203125" style="261" customWidth="1"/>
    <col min="13825" max="13825" width="8.33203125" style="261" customWidth="1"/>
    <col min="13826" max="13826" width="1.66796875" style="261" customWidth="1"/>
    <col min="13827" max="13828" width="5" style="261" customWidth="1"/>
    <col min="13829" max="13829" width="11.66015625" style="261" customWidth="1"/>
    <col min="13830" max="13830" width="9.16015625" style="261" customWidth="1"/>
    <col min="13831" max="13831" width="5" style="261" customWidth="1"/>
    <col min="13832" max="13832" width="77.83203125" style="261" customWidth="1"/>
    <col min="13833" max="13834" width="20" style="261" customWidth="1"/>
    <col min="13835" max="13835" width="1.66796875" style="261" customWidth="1"/>
    <col min="13836" max="14080" width="9.33203125" style="261" customWidth="1"/>
    <col min="14081" max="14081" width="8.33203125" style="261" customWidth="1"/>
    <col min="14082" max="14082" width="1.66796875" style="261" customWidth="1"/>
    <col min="14083" max="14084" width="5" style="261" customWidth="1"/>
    <col min="14085" max="14085" width="11.66015625" style="261" customWidth="1"/>
    <col min="14086" max="14086" width="9.16015625" style="261" customWidth="1"/>
    <col min="14087" max="14087" width="5" style="261" customWidth="1"/>
    <col min="14088" max="14088" width="77.83203125" style="261" customWidth="1"/>
    <col min="14089" max="14090" width="20" style="261" customWidth="1"/>
    <col min="14091" max="14091" width="1.66796875" style="261" customWidth="1"/>
    <col min="14092" max="14336" width="9.33203125" style="261" customWidth="1"/>
    <col min="14337" max="14337" width="8.33203125" style="261" customWidth="1"/>
    <col min="14338" max="14338" width="1.66796875" style="261" customWidth="1"/>
    <col min="14339" max="14340" width="5" style="261" customWidth="1"/>
    <col min="14341" max="14341" width="11.66015625" style="261" customWidth="1"/>
    <col min="14342" max="14342" width="9.16015625" style="261" customWidth="1"/>
    <col min="14343" max="14343" width="5" style="261" customWidth="1"/>
    <col min="14344" max="14344" width="77.83203125" style="261" customWidth="1"/>
    <col min="14345" max="14346" width="20" style="261" customWidth="1"/>
    <col min="14347" max="14347" width="1.66796875" style="261" customWidth="1"/>
    <col min="14348" max="14592" width="9.33203125" style="261" customWidth="1"/>
    <col min="14593" max="14593" width="8.33203125" style="261" customWidth="1"/>
    <col min="14594" max="14594" width="1.66796875" style="261" customWidth="1"/>
    <col min="14595" max="14596" width="5" style="261" customWidth="1"/>
    <col min="14597" max="14597" width="11.66015625" style="261" customWidth="1"/>
    <col min="14598" max="14598" width="9.16015625" style="261" customWidth="1"/>
    <col min="14599" max="14599" width="5" style="261" customWidth="1"/>
    <col min="14600" max="14600" width="77.83203125" style="261" customWidth="1"/>
    <col min="14601" max="14602" width="20" style="261" customWidth="1"/>
    <col min="14603" max="14603" width="1.66796875" style="261" customWidth="1"/>
    <col min="14604" max="14848" width="9.33203125" style="261" customWidth="1"/>
    <col min="14849" max="14849" width="8.33203125" style="261" customWidth="1"/>
    <col min="14850" max="14850" width="1.66796875" style="261" customWidth="1"/>
    <col min="14851" max="14852" width="5" style="261" customWidth="1"/>
    <col min="14853" max="14853" width="11.66015625" style="261" customWidth="1"/>
    <col min="14854" max="14854" width="9.16015625" style="261" customWidth="1"/>
    <col min="14855" max="14855" width="5" style="261" customWidth="1"/>
    <col min="14856" max="14856" width="77.83203125" style="261" customWidth="1"/>
    <col min="14857" max="14858" width="20" style="261" customWidth="1"/>
    <col min="14859" max="14859" width="1.66796875" style="261" customWidth="1"/>
    <col min="14860" max="15104" width="9.33203125" style="261" customWidth="1"/>
    <col min="15105" max="15105" width="8.33203125" style="261" customWidth="1"/>
    <col min="15106" max="15106" width="1.66796875" style="261" customWidth="1"/>
    <col min="15107" max="15108" width="5" style="261" customWidth="1"/>
    <col min="15109" max="15109" width="11.66015625" style="261" customWidth="1"/>
    <col min="15110" max="15110" width="9.16015625" style="261" customWidth="1"/>
    <col min="15111" max="15111" width="5" style="261" customWidth="1"/>
    <col min="15112" max="15112" width="77.83203125" style="261" customWidth="1"/>
    <col min="15113" max="15114" width="20" style="261" customWidth="1"/>
    <col min="15115" max="15115" width="1.66796875" style="261" customWidth="1"/>
    <col min="15116" max="15360" width="9.33203125" style="261" customWidth="1"/>
    <col min="15361" max="15361" width="8.33203125" style="261" customWidth="1"/>
    <col min="15362" max="15362" width="1.66796875" style="261" customWidth="1"/>
    <col min="15363" max="15364" width="5" style="261" customWidth="1"/>
    <col min="15365" max="15365" width="11.66015625" style="261" customWidth="1"/>
    <col min="15366" max="15366" width="9.16015625" style="261" customWidth="1"/>
    <col min="15367" max="15367" width="5" style="261" customWidth="1"/>
    <col min="15368" max="15368" width="77.83203125" style="261" customWidth="1"/>
    <col min="15369" max="15370" width="20" style="261" customWidth="1"/>
    <col min="15371" max="15371" width="1.66796875" style="261" customWidth="1"/>
    <col min="15372" max="15616" width="9.33203125" style="261" customWidth="1"/>
    <col min="15617" max="15617" width="8.33203125" style="261" customWidth="1"/>
    <col min="15618" max="15618" width="1.66796875" style="261" customWidth="1"/>
    <col min="15619" max="15620" width="5" style="261" customWidth="1"/>
    <col min="15621" max="15621" width="11.66015625" style="261" customWidth="1"/>
    <col min="15622" max="15622" width="9.16015625" style="261" customWidth="1"/>
    <col min="15623" max="15623" width="5" style="261" customWidth="1"/>
    <col min="15624" max="15624" width="77.83203125" style="261" customWidth="1"/>
    <col min="15625" max="15626" width="20" style="261" customWidth="1"/>
    <col min="15627" max="15627" width="1.66796875" style="261" customWidth="1"/>
    <col min="15628" max="15872" width="9.33203125" style="261" customWidth="1"/>
    <col min="15873" max="15873" width="8.33203125" style="261" customWidth="1"/>
    <col min="15874" max="15874" width="1.66796875" style="261" customWidth="1"/>
    <col min="15875" max="15876" width="5" style="261" customWidth="1"/>
    <col min="15877" max="15877" width="11.66015625" style="261" customWidth="1"/>
    <col min="15878" max="15878" width="9.16015625" style="261" customWidth="1"/>
    <col min="15879" max="15879" width="5" style="261" customWidth="1"/>
    <col min="15880" max="15880" width="77.83203125" style="261" customWidth="1"/>
    <col min="15881" max="15882" width="20" style="261" customWidth="1"/>
    <col min="15883" max="15883" width="1.66796875" style="261" customWidth="1"/>
    <col min="15884" max="16128" width="9.33203125" style="261" customWidth="1"/>
    <col min="16129" max="16129" width="8.33203125" style="261" customWidth="1"/>
    <col min="16130" max="16130" width="1.66796875" style="261" customWidth="1"/>
    <col min="16131" max="16132" width="5" style="261" customWidth="1"/>
    <col min="16133" max="16133" width="11.66015625" style="261" customWidth="1"/>
    <col min="16134" max="16134" width="9.16015625" style="261" customWidth="1"/>
    <col min="16135" max="16135" width="5" style="261" customWidth="1"/>
    <col min="16136" max="16136" width="77.83203125" style="261" customWidth="1"/>
    <col min="16137" max="16138" width="20" style="261" customWidth="1"/>
    <col min="16139" max="16139" width="1.66796875" style="261" customWidth="1"/>
    <col min="16140" max="16384" width="9.33203125" style="261" customWidth="1"/>
  </cols>
  <sheetData>
    <row r="1" ht="37.5" customHeight="1"/>
    <row r="2" spans="2:1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268" customFormat="1" ht="45" customHeight="1">
      <c r="B3" s="265"/>
      <c r="C3" s="266" t="s">
        <v>522</v>
      </c>
      <c r="D3" s="266"/>
      <c r="E3" s="266"/>
      <c r="F3" s="266"/>
      <c r="G3" s="266"/>
      <c r="H3" s="266"/>
      <c r="I3" s="266"/>
      <c r="J3" s="266"/>
      <c r="K3" s="267"/>
    </row>
    <row r="4" spans="2:11" ht="25.5" customHeight="1">
      <c r="B4" s="269"/>
      <c r="C4" s="270" t="s">
        <v>523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69"/>
      <c r="C6" s="273" t="s">
        <v>524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>
      <c r="B7" s="274"/>
      <c r="C7" s="273" t="s">
        <v>525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>
      <c r="B8" s="274"/>
      <c r="C8" s="275"/>
      <c r="D8" s="275"/>
      <c r="E8" s="275"/>
      <c r="F8" s="275"/>
      <c r="G8" s="275"/>
      <c r="H8" s="275"/>
      <c r="I8" s="275"/>
      <c r="J8" s="275"/>
      <c r="K8" s="271"/>
    </row>
    <row r="9" spans="2:11" ht="15" customHeight="1">
      <c r="B9" s="274"/>
      <c r="C9" s="273" t="s">
        <v>526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>
      <c r="B10" s="274"/>
      <c r="C10" s="275"/>
      <c r="D10" s="273" t="s">
        <v>527</v>
      </c>
      <c r="E10" s="273"/>
      <c r="F10" s="273"/>
      <c r="G10" s="273"/>
      <c r="H10" s="273"/>
      <c r="I10" s="273"/>
      <c r="J10" s="273"/>
      <c r="K10" s="271"/>
    </row>
    <row r="11" spans="2:11" ht="15" customHeight="1">
      <c r="B11" s="274"/>
      <c r="C11" s="276"/>
      <c r="D11" s="273" t="s">
        <v>528</v>
      </c>
      <c r="E11" s="273"/>
      <c r="F11" s="273"/>
      <c r="G11" s="273"/>
      <c r="H11" s="273"/>
      <c r="I11" s="273"/>
      <c r="J11" s="273"/>
      <c r="K11" s="271"/>
    </row>
    <row r="12" spans="2:11" ht="12.75" customHeight="1">
      <c r="B12" s="274"/>
      <c r="C12" s="276"/>
      <c r="D12" s="276"/>
      <c r="E12" s="276"/>
      <c r="F12" s="276"/>
      <c r="G12" s="276"/>
      <c r="H12" s="276"/>
      <c r="I12" s="276"/>
      <c r="J12" s="276"/>
      <c r="K12" s="271"/>
    </row>
    <row r="13" spans="2:11" ht="15" customHeight="1">
      <c r="B13" s="274"/>
      <c r="C13" s="276"/>
      <c r="D13" s="273" t="s">
        <v>529</v>
      </c>
      <c r="E13" s="273"/>
      <c r="F13" s="273"/>
      <c r="G13" s="273"/>
      <c r="H13" s="273"/>
      <c r="I13" s="273"/>
      <c r="J13" s="273"/>
      <c r="K13" s="271"/>
    </row>
    <row r="14" spans="2:11" ht="15" customHeight="1">
      <c r="B14" s="274"/>
      <c r="C14" s="276"/>
      <c r="D14" s="273" t="s">
        <v>530</v>
      </c>
      <c r="E14" s="273"/>
      <c r="F14" s="273"/>
      <c r="G14" s="273"/>
      <c r="H14" s="273"/>
      <c r="I14" s="273"/>
      <c r="J14" s="273"/>
      <c r="K14" s="271"/>
    </row>
    <row r="15" spans="2:11" ht="15" customHeight="1">
      <c r="B15" s="274"/>
      <c r="C15" s="276"/>
      <c r="D15" s="273" t="s">
        <v>531</v>
      </c>
      <c r="E15" s="273"/>
      <c r="F15" s="273"/>
      <c r="G15" s="273"/>
      <c r="H15" s="273"/>
      <c r="I15" s="273"/>
      <c r="J15" s="273"/>
      <c r="K15" s="271"/>
    </row>
    <row r="16" spans="2:11" ht="15" customHeight="1">
      <c r="B16" s="274"/>
      <c r="C16" s="276"/>
      <c r="D16" s="276"/>
      <c r="E16" s="277" t="s">
        <v>79</v>
      </c>
      <c r="F16" s="273" t="s">
        <v>532</v>
      </c>
      <c r="G16" s="273"/>
      <c r="H16" s="273"/>
      <c r="I16" s="273"/>
      <c r="J16" s="273"/>
      <c r="K16" s="271"/>
    </row>
    <row r="17" spans="2:11" ht="15" customHeight="1">
      <c r="B17" s="274"/>
      <c r="C17" s="276"/>
      <c r="D17" s="276"/>
      <c r="E17" s="277" t="s">
        <v>533</v>
      </c>
      <c r="F17" s="273" t="s">
        <v>534</v>
      </c>
      <c r="G17" s="273"/>
      <c r="H17" s="273"/>
      <c r="I17" s="273"/>
      <c r="J17" s="273"/>
      <c r="K17" s="271"/>
    </row>
    <row r="18" spans="2:11" ht="15" customHeight="1">
      <c r="B18" s="274"/>
      <c r="C18" s="276"/>
      <c r="D18" s="276"/>
      <c r="E18" s="277" t="s">
        <v>535</v>
      </c>
      <c r="F18" s="273" t="s">
        <v>536</v>
      </c>
      <c r="G18" s="273"/>
      <c r="H18" s="273"/>
      <c r="I18" s="273"/>
      <c r="J18" s="273"/>
      <c r="K18" s="271"/>
    </row>
    <row r="19" spans="2:11" ht="15" customHeight="1">
      <c r="B19" s="274"/>
      <c r="C19" s="276"/>
      <c r="D19" s="276"/>
      <c r="E19" s="277" t="s">
        <v>537</v>
      </c>
      <c r="F19" s="273" t="s">
        <v>538</v>
      </c>
      <c r="G19" s="273"/>
      <c r="H19" s="273"/>
      <c r="I19" s="273"/>
      <c r="J19" s="273"/>
      <c r="K19" s="271"/>
    </row>
    <row r="20" spans="2:11" ht="15" customHeight="1">
      <c r="B20" s="274"/>
      <c r="C20" s="276"/>
      <c r="D20" s="276"/>
      <c r="E20" s="277" t="s">
        <v>539</v>
      </c>
      <c r="F20" s="273" t="s">
        <v>540</v>
      </c>
      <c r="G20" s="273"/>
      <c r="H20" s="273"/>
      <c r="I20" s="273"/>
      <c r="J20" s="273"/>
      <c r="K20" s="271"/>
    </row>
    <row r="21" spans="2:11" ht="15" customHeight="1">
      <c r="B21" s="274"/>
      <c r="C21" s="276"/>
      <c r="D21" s="276"/>
      <c r="E21" s="277" t="s">
        <v>541</v>
      </c>
      <c r="F21" s="273" t="s">
        <v>542</v>
      </c>
      <c r="G21" s="273"/>
      <c r="H21" s="273"/>
      <c r="I21" s="273"/>
      <c r="J21" s="273"/>
      <c r="K21" s="271"/>
    </row>
    <row r="22" spans="2:11" ht="12.75" customHeight="1">
      <c r="B22" s="274"/>
      <c r="C22" s="276"/>
      <c r="D22" s="276"/>
      <c r="E22" s="276"/>
      <c r="F22" s="276"/>
      <c r="G22" s="276"/>
      <c r="H22" s="276"/>
      <c r="I22" s="276"/>
      <c r="J22" s="276"/>
      <c r="K22" s="271"/>
    </row>
    <row r="23" spans="2:11" ht="15" customHeight="1">
      <c r="B23" s="274"/>
      <c r="C23" s="273" t="s">
        <v>543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>
      <c r="B24" s="274"/>
      <c r="C24" s="273" t="s">
        <v>544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>
      <c r="B25" s="274"/>
      <c r="C25" s="275"/>
      <c r="D25" s="273" t="s">
        <v>545</v>
      </c>
      <c r="E25" s="273"/>
      <c r="F25" s="273"/>
      <c r="G25" s="273"/>
      <c r="H25" s="273"/>
      <c r="I25" s="273"/>
      <c r="J25" s="273"/>
      <c r="K25" s="271"/>
    </row>
    <row r="26" spans="2:11" ht="15" customHeight="1">
      <c r="B26" s="274"/>
      <c r="C26" s="276"/>
      <c r="D26" s="273" t="s">
        <v>546</v>
      </c>
      <c r="E26" s="273"/>
      <c r="F26" s="273"/>
      <c r="G26" s="273"/>
      <c r="H26" s="273"/>
      <c r="I26" s="273"/>
      <c r="J26" s="273"/>
      <c r="K26" s="271"/>
    </row>
    <row r="27" spans="2:11" ht="12.75" customHeight="1">
      <c r="B27" s="274"/>
      <c r="C27" s="276"/>
      <c r="D27" s="276"/>
      <c r="E27" s="276"/>
      <c r="F27" s="276"/>
      <c r="G27" s="276"/>
      <c r="H27" s="276"/>
      <c r="I27" s="276"/>
      <c r="J27" s="276"/>
      <c r="K27" s="271"/>
    </row>
    <row r="28" spans="2:11" ht="15" customHeight="1">
      <c r="B28" s="274"/>
      <c r="C28" s="276"/>
      <c r="D28" s="273" t="s">
        <v>547</v>
      </c>
      <c r="E28" s="273"/>
      <c r="F28" s="273"/>
      <c r="G28" s="273"/>
      <c r="H28" s="273"/>
      <c r="I28" s="273"/>
      <c r="J28" s="273"/>
      <c r="K28" s="271"/>
    </row>
    <row r="29" spans="2:11" ht="15" customHeight="1">
      <c r="B29" s="274"/>
      <c r="C29" s="276"/>
      <c r="D29" s="273" t="s">
        <v>548</v>
      </c>
      <c r="E29" s="273"/>
      <c r="F29" s="273"/>
      <c r="G29" s="273"/>
      <c r="H29" s="273"/>
      <c r="I29" s="273"/>
      <c r="J29" s="273"/>
      <c r="K29" s="271"/>
    </row>
    <row r="30" spans="2:11" ht="12.75" customHeight="1">
      <c r="B30" s="274"/>
      <c r="C30" s="276"/>
      <c r="D30" s="276"/>
      <c r="E30" s="276"/>
      <c r="F30" s="276"/>
      <c r="G30" s="276"/>
      <c r="H30" s="276"/>
      <c r="I30" s="276"/>
      <c r="J30" s="276"/>
      <c r="K30" s="271"/>
    </row>
    <row r="31" spans="2:11" ht="15" customHeight="1">
      <c r="B31" s="274"/>
      <c r="C31" s="276"/>
      <c r="D31" s="273" t="s">
        <v>549</v>
      </c>
      <c r="E31" s="273"/>
      <c r="F31" s="273"/>
      <c r="G31" s="273"/>
      <c r="H31" s="273"/>
      <c r="I31" s="273"/>
      <c r="J31" s="273"/>
      <c r="K31" s="271"/>
    </row>
    <row r="32" spans="2:11" ht="15" customHeight="1">
      <c r="B32" s="274"/>
      <c r="C32" s="276"/>
      <c r="D32" s="273" t="s">
        <v>550</v>
      </c>
      <c r="E32" s="273"/>
      <c r="F32" s="273"/>
      <c r="G32" s="273"/>
      <c r="H32" s="273"/>
      <c r="I32" s="273"/>
      <c r="J32" s="273"/>
      <c r="K32" s="271"/>
    </row>
    <row r="33" spans="2:11" ht="15" customHeight="1">
      <c r="B33" s="274"/>
      <c r="C33" s="276"/>
      <c r="D33" s="273" t="s">
        <v>551</v>
      </c>
      <c r="E33" s="273"/>
      <c r="F33" s="273"/>
      <c r="G33" s="273"/>
      <c r="H33" s="273"/>
      <c r="I33" s="273"/>
      <c r="J33" s="273"/>
      <c r="K33" s="271"/>
    </row>
    <row r="34" spans="2:11" ht="15" customHeight="1">
      <c r="B34" s="274"/>
      <c r="C34" s="276"/>
      <c r="D34" s="275"/>
      <c r="E34" s="278" t="s">
        <v>93</v>
      </c>
      <c r="F34" s="275"/>
      <c r="G34" s="273" t="s">
        <v>552</v>
      </c>
      <c r="H34" s="273"/>
      <c r="I34" s="273"/>
      <c r="J34" s="273"/>
      <c r="K34" s="271"/>
    </row>
    <row r="35" spans="2:11" ht="30.75" customHeight="1">
      <c r="B35" s="274"/>
      <c r="C35" s="276"/>
      <c r="D35" s="275"/>
      <c r="E35" s="278" t="s">
        <v>553</v>
      </c>
      <c r="F35" s="275"/>
      <c r="G35" s="273" t="s">
        <v>554</v>
      </c>
      <c r="H35" s="273"/>
      <c r="I35" s="273"/>
      <c r="J35" s="273"/>
      <c r="K35" s="271"/>
    </row>
    <row r="36" spans="2:11" ht="15" customHeight="1">
      <c r="B36" s="274"/>
      <c r="C36" s="276"/>
      <c r="D36" s="275"/>
      <c r="E36" s="278" t="s">
        <v>54</v>
      </c>
      <c r="F36" s="275"/>
      <c r="G36" s="273" t="s">
        <v>555</v>
      </c>
      <c r="H36" s="273"/>
      <c r="I36" s="273"/>
      <c r="J36" s="273"/>
      <c r="K36" s="271"/>
    </row>
    <row r="37" spans="2:11" ht="15" customHeight="1">
      <c r="B37" s="274"/>
      <c r="C37" s="276"/>
      <c r="D37" s="275"/>
      <c r="E37" s="278" t="s">
        <v>94</v>
      </c>
      <c r="F37" s="275"/>
      <c r="G37" s="273" t="s">
        <v>556</v>
      </c>
      <c r="H37" s="273"/>
      <c r="I37" s="273"/>
      <c r="J37" s="273"/>
      <c r="K37" s="271"/>
    </row>
    <row r="38" spans="2:11" ht="15" customHeight="1">
      <c r="B38" s="274"/>
      <c r="C38" s="276"/>
      <c r="D38" s="275"/>
      <c r="E38" s="278" t="s">
        <v>95</v>
      </c>
      <c r="F38" s="275"/>
      <c r="G38" s="273" t="s">
        <v>557</v>
      </c>
      <c r="H38" s="273"/>
      <c r="I38" s="273"/>
      <c r="J38" s="273"/>
      <c r="K38" s="271"/>
    </row>
    <row r="39" spans="2:11" ht="15" customHeight="1">
      <c r="B39" s="274"/>
      <c r="C39" s="276"/>
      <c r="D39" s="275"/>
      <c r="E39" s="278" t="s">
        <v>96</v>
      </c>
      <c r="F39" s="275"/>
      <c r="G39" s="273" t="s">
        <v>558</v>
      </c>
      <c r="H39" s="273"/>
      <c r="I39" s="273"/>
      <c r="J39" s="273"/>
      <c r="K39" s="271"/>
    </row>
    <row r="40" spans="2:11" ht="15" customHeight="1">
      <c r="B40" s="274"/>
      <c r="C40" s="276"/>
      <c r="D40" s="275"/>
      <c r="E40" s="278" t="s">
        <v>559</v>
      </c>
      <c r="F40" s="275"/>
      <c r="G40" s="273" t="s">
        <v>560</v>
      </c>
      <c r="H40" s="273"/>
      <c r="I40" s="273"/>
      <c r="J40" s="273"/>
      <c r="K40" s="271"/>
    </row>
    <row r="41" spans="2:11" ht="15" customHeight="1">
      <c r="B41" s="274"/>
      <c r="C41" s="276"/>
      <c r="D41" s="275"/>
      <c r="E41" s="278"/>
      <c r="F41" s="275"/>
      <c r="G41" s="273" t="s">
        <v>561</v>
      </c>
      <c r="H41" s="273"/>
      <c r="I41" s="273"/>
      <c r="J41" s="273"/>
      <c r="K41" s="271"/>
    </row>
    <row r="42" spans="2:11" ht="15" customHeight="1">
      <c r="B42" s="274"/>
      <c r="C42" s="276"/>
      <c r="D42" s="275"/>
      <c r="E42" s="278" t="s">
        <v>562</v>
      </c>
      <c r="F42" s="275"/>
      <c r="G42" s="273" t="s">
        <v>563</v>
      </c>
      <c r="H42" s="273"/>
      <c r="I42" s="273"/>
      <c r="J42" s="273"/>
      <c r="K42" s="271"/>
    </row>
    <row r="43" spans="2:11" ht="15" customHeight="1">
      <c r="B43" s="274"/>
      <c r="C43" s="276"/>
      <c r="D43" s="275"/>
      <c r="E43" s="278" t="s">
        <v>98</v>
      </c>
      <c r="F43" s="275"/>
      <c r="G43" s="273" t="s">
        <v>564</v>
      </c>
      <c r="H43" s="273"/>
      <c r="I43" s="273"/>
      <c r="J43" s="273"/>
      <c r="K43" s="271"/>
    </row>
    <row r="44" spans="2:11" ht="12.75" customHeight="1">
      <c r="B44" s="274"/>
      <c r="C44" s="276"/>
      <c r="D44" s="275"/>
      <c r="E44" s="275"/>
      <c r="F44" s="275"/>
      <c r="G44" s="275"/>
      <c r="H44" s="275"/>
      <c r="I44" s="275"/>
      <c r="J44" s="275"/>
      <c r="K44" s="271"/>
    </row>
    <row r="45" spans="2:11" ht="15" customHeight="1">
      <c r="B45" s="274"/>
      <c r="C45" s="276"/>
      <c r="D45" s="273" t="s">
        <v>565</v>
      </c>
      <c r="E45" s="273"/>
      <c r="F45" s="273"/>
      <c r="G45" s="273"/>
      <c r="H45" s="273"/>
      <c r="I45" s="273"/>
      <c r="J45" s="273"/>
      <c r="K45" s="271"/>
    </row>
    <row r="46" spans="2:11" ht="15" customHeight="1">
      <c r="B46" s="274"/>
      <c r="C46" s="276"/>
      <c r="D46" s="276"/>
      <c r="E46" s="273" t="s">
        <v>566</v>
      </c>
      <c r="F46" s="273"/>
      <c r="G46" s="273"/>
      <c r="H46" s="273"/>
      <c r="I46" s="273"/>
      <c r="J46" s="273"/>
      <c r="K46" s="271"/>
    </row>
    <row r="47" spans="2:11" ht="15" customHeight="1">
      <c r="B47" s="274"/>
      <c r="C47" s="276"/>
      <c r="D47" s="276"/>
      <c r="E47" s="273" t="s">
        <v>567</v>
      </c>
      <c r="F47" s="273"/>
      <c r="G47" s="273"/>
      <c r="H47" s="273"/>
      <c r="I47" s="273"/>
      <c r="J47" s="273"/>
      <c r="K47" s="271"/>
    </row>
    <row r="48" spans="2:11" ht="15" customHeight="1">
      <c r="B48" s="274"/>
      <c r="C48" s="276"/>
      <c r="D48" s="276"/>
      <c r="E48" s="273" t="s">
        <v>568</v>
      </c>
      <c r="F48" s="273"/>
      <c r="G48" s="273"/>
      <c r="H48" s="273"/>
      <c r="I48" s="273"/>
      <c r="J48" s="273"/>
      <c r="K48" s="271"/>
    </row>
    <row r="49" spans="2:11" ht="15" customHeight="1">
      <c r="B49" s="274"/>
      <c r="C49" s="276"/>
      <c r="D49" s="273" t="s">
        <v>569</v>
      </c>
      <c r="E49" s="273"/>
      <c r="F49" s="273"/>
      <c r="G49" s="273"/>
      <c r="H49" s="273"/>
      <c r="I49" s="273"/>
      <c r="J49" s="273"/>
      <c r="K49" s="271"/>
    </row>
    <row r="50" spans="2:11" ht="25.5" customHeight="1">
      <c r="B50" s="269"/>
      <c r="C50" s="270" t="s">
        <v>570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69"/>
      <c r="C52" s="273" t="s">
        <v>571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>
      <c r="B53" s="269"/>
      <c r="C53" s="273" t="s">
        <v>572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>
      <c r="B54" s="269"/>
      <c r="C54" s="275"/>
      <c r="D54" s="275"/>
      <c r="E54" s="275"/>
      <c r="F54" s="275"/>
      <c r="G54" s="275"/>
      <c r="H54" s="275"/>
      <c r="I54" s="275"/>
      <c r="J54" s="275"/>
      <c r="K54" s="271"/>
    </row>
    <row r="55" spans="2:11" ht="15" customHeight="1">
      <c r="B55" s="269"/>
      <c r="C55" s="273" t="s">
        <v>573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>
      <c r="B56" s="269"/>
      <c r="C56" s="276"/>
      <c r="D56" s="273" t="s">
        <v>574</v>
      </c>
      <c r="E56" s="273"/>
      <c r="F56" s="273"/>
      <c r="G56" s="273"/>
      <c r="H56" s="273"/>
      <c r="I56" s="273"/>
      <c r="J56" s="273"/>
      <c r="K56" s="271"/>
    </row>
    <row r="57" spans="2:11" ht="15" customHeight="1">
      <c r="B57" s="269"/>
      <c r="C57" s="276"/>
      <c r="D57" s="273" t="s">
        <v>575</v>
      </c>
      <c r="E57" s="273"/>
      <c r="F57" s="273"/>
      <c r="G57" s="273"/>
      <c r="H57" s="273"/>
      <c r="I57" s="273"/>
      <c r="J57" s="273"/>
      <c r="K57" s="271"/>
    </row>
    <row r="58" spans="2:11" ht="15" customHeight="1">
      <c r="B58" s="269"/>
      <c r="C58" s="276"/>
      <c r="D58" s="273" t="s">
        <v>576</v>
      </c>
      <c r="E58" s="273"/>
      <c r="F58" s="273"/>
      <c r="G58" s="273"/>
      <c r="H58" s="273"/>
      <c r="I58" s="273"/>
      <c r="J58" s="273"/>
      <c r="K58" s="271"/>
    </row>
    <row r="59" spans="2:11" ht="15" customHeight="1">
      <c r="B59" s="269"/>
      <c r="C59" s="276"/>
      <c r="D59" s="273" t="s">
        <v>577</v>
      </c>
      <c r="E59" s="273"/>
      <c r="F59" s="273"/>
      <c r="G59" s="273"/>
      <c r="H59" s="273"/>
      <c r="I59" s="273"/>
      <c r="J59" s="273"/>
      <c r="K59" s="271"/>
    </row>
    <row r="60" spans="2:11" ht="15" customHeight="1">
      <c r="B60" s="269"/>
      <c r="C60" s="276"/>
      <c r="D60" s="279" t="s">
        <v>578</v>
      </c>
      <c r="E60" s="279"/>
      <c r="F60" s="279"/>
      <c r="G60" s="279"/>
      <c r="H60" s="279"/>
      <c r="I60" s="279"/>
      <c r="J60" s="279"/>
      <c r="K60" s="271"/>
    </row>
    <row r="61" spans="2:11" ht="15" customHeight="1">
      <c r="B61" s="269"/>
      <c r="C61" s="276"/>
      <c r="D61" s="273" t="s">
        <v>579</v>
      </c>
      <c r="E61" s="273"/>
      <c r="F61" s="273"/>
      <c r="G61" s="273"/>
      <c r="H61" s="273"/>
      <c r="I61" s="273"/>
      <c r="J61" s="273"/>
      <c r="K61" s="271"/>
    </row>
    <row r="62" spans="2:11" ht="12.75" customHeight="1">
      <c r="B62" s="269"/>
      <c r="C62" s="276"/>
      <c r="D62" s="276"/>
      <c r="E62" s="280"/>
      <c r="F62" s="276"/>
      <c r="G62" s="276"/>
      <c r="H62" s="276"/>
      <c r="I62" s="276"/>
      <c r="J62" s="276"/>
      <c r="K62" s="271"/>
    </row>
    <row r="63" spans="2:11" ht="15" customHeight="1">
      <c r="B63" s="269"/>
      <c r="C63" s="276"/>
      <c r="D63" s="273" t="s">
        <v>580</v>
      </c>
      <c r="E63" s="273"/>
      <c r="F63" s="273"/>
      <c r="G63" s="273"/>
      <c r="H63" s="273"/>
      <c r="I63" s="273"/>
      <c r="J63" s="273"/>
      <c r="K63" s="271"/>
    </row>
    <row r="64" spans="2:11" ht="15" customHeight="1">
      <c r="B64" s="269"/>
      <c r="C64" s="276"/>
      <c r="D64" s="279" t="s">
        <v>581</v>
      </c>
      <c r="E64" s="279"/>
      <c r="F64" s="279"/>
      <c r="G64" s="279"/>
      <c r="H64" s="279"/>
      <c r="I64" s="279"/>
      <c r="J64" s="279"/>
      <c r="K64" s="271"/>
    </row>
    <row r="65" spans="2:11" ht="15" customHeight="1">
      <c r="B65" s="269"/>
      <c r="C65" s="276"/>
      <c r="D65" s="273" t="s">
        <v>582</v>
      </c>
      <c r="E65" s="273"/>
      <c r="F65" s="273"/>
      <c r="G65" s="273"/>
      <c r="H65" s="273"/>
      <c r="I65" s="273"/>
      <c r="J65" s="273"/>
      <c r="K65" s="271"/>
    </row>
    <row r="66" spans="2:11" ht="15" customHeight="1">
      <c r="B66" s="269"/>
      <c r="C66" s="276"/>
      <c r="D66" s="273" t="s">
        <v>583</v>
      </c>
      <c r="E66" s="273"/>
      <c r="F66" s="273"/>
      <c r="G66" s="273"/>
      <c r="H66" s="273"/>
      <c r="I66" s="273"/>
      <c r="J66" s="273"/>
      <c r="K66" s="271"/>
    </row>
    <row r="67" spans="2:11" ht="15" customHeight="1">
      <c r="B67" s="269"/>
      <c r="C67" s="276"/>
      <c r="D67" s="273" t="s">
        <v>584</v>
      </c>
      <c r="E67" s="273"/>
      <c r="F67" s="273"/>
      <c r="G67" s="273"/>
      <c r="H67" s="273"/>
      <c r="I67" s="273"/>
      <c r="J67" s="273"/>
      <c r="K67" s="271"/>
    </row>
    <row r="68" spans="2:11" ht="15" customHeight="1">
      <c r="B68" s="269"/>
      <c r="C68" s="276"/>
      <c r="D68" s="273" t="s">
        <v>585</v>
      </c>
      <c r="E68" s="273"/>
      <c r="F68" s="273"/>
      <c r="G68" s="273"/>
      <c r="H68" s="273"/>
      <c r="I68" s="273"/>
      <c r="J68" s="273"/>
      <c r="K68" s="271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290" t="s">
        <v>521</v>
      </c>
      <c r="D73" s="290"/>
      <c r="E73" s="290"/>
      <c r="F73" s="290"/>
      <c r="G73" s="290"/>
      <c r="H73" s="290"/>
      <c r="I73" s="290"/>
      <c r="J73" s="290"/>
      <c r="K73" s="291"/>
    </row>
    <row r="74" spans="2:11" ht="17.25" customHeight="1">
      <c r="B74" s="289"/>
      <c r="C74" s="292" t="s">
        <v>586</v>
      </c>
      <c r="D74" s="292"/>
      <c r="E74" s="292"/>
      <c r="F74" s="292" t="s">
        <v>587</v>
      </c>
      <c r="G74" s="293"/>
      <c r="H74" s="292" t="s">
        <v>94</v>
      </c>
      <c r="I74" s="292" t="s">
        <v>58</v>
      </c>
      <c r="J74" s="292" t="s">
        <v>588</v>
      </c>
      <c r="K74" s="291"/>
    </row>
    <row r="75" spans="2:11" ht="17.25" customHeight="1">
      <c r="B75" s="289"/>
      <c r="C75" s="294" t="s">
        <v>589</v>
      </c>
      <c r="D75" s="294"/>
      <c r="E75" s="294"/>
      <c r="F75" s="295" t="s">
        <v>590</v>
      </c>
      <c r="G75" s="296"/>
      <c r="H75" s="294"/>
      <c r="I75" s="294"/>
      <c r="J75" s="294" t="s">
        <v>591</v>
      </c>
      <c r="K75" s="291"/>
    </row>
    <row r="76" spans="2:11" ht="5.25" customHeight="1">
      <c r="B76" s="289"/>
      <c r="C76" s="297"/>
      <c r="D76" s="297"/>
      <c r="E76" s="297"/>
      <c r="F76" s="297"/>
      <c r="G76" s="298"/>
      <c r="H76" s="297"/>
      <c r="I76" s="297"/>
      <c r="J76" s="297"/>
      <c r="K76" s="291"/>
    </row>
    <row r="77" spans="2:11" ht="15" customHeight="1">
      <c r="B77" s="289"/>
      <c r="C77" s="278" t="s">
        <v>54</v>
      </c>
      <c r="D77" s="297"/>
      <c r="E77" s="297"/>
      <c r="F77" s="299" t="s">
        <v>592</v>
      </c>
      <c r="G77" s="298"/>
      <c r="H77" s="278" t="s">
        <v>593</v>
      </c>
      <c r="I77" s="278" t="s">
        <v>594</v>
      </c>
      <c r="J77" s="278">
        <v>20</v>
      </c>
      <c r="K77" s="291"/>
    </row>
    <row r="78" spans="2:11" ht="15" customHeight="1">
      <c r="B78" s="289"/>
      <c r="C78" s="278" t="s">
        <v>595</v>
      </c>
      <c r="D78" s="278"/>
      <c r="E78" s="278"/>
      <c r="F78" s="299" t="s">
        <v>592</v>
      </c>
      <c r="G78" s="298"/>
      <c r="H78" s="278" t="s">
        <v>596</v>
      </c>
      <c r="I78" s="278" t="s">
        <v>594</v>
      </c>
      <c r="J78" s="278">
        <v>120</v>
      </c>
      <c r="K78" s="291"/>
    </row>
    <row r="79" spans="2:11" ht="15" customHeight="1">
      <c r="B79" s="300"/>
      <c r="C79" s="278" t="s">
        <v>597</v>
      </c>
      <c r="D79" s="278"/>
      <c r="E79" s="278"/>
      <c r="F79" s="299" t="s">
        <v>598</v>
      </c>
      <c r="G79" s="298"/>
      <c r="H79" s="278" t="s">
        <v>599</v>
      </c>
      <c r="I79" s="278" t="s">
        <v>594</v>
      </c>
      <c r="J79" s="278">
        <v>50</v>
      </c>
      <c r="K79" s="291"/>
    </row>
    <row r="80" spans="2:11" ht="15" customHeight="1">
      <c r="B80" s="300"/>
      <c r="C80" s="278" t="s">
        <v>600</v>
      </c>
      <c r="D80" s="278"/>
      <c r="E80" s="278"/>
      <c r="F80" s="299" t="s">
        <v>592</v>
      </c>
      <c r="G80" s="298"/>
      <c r="H80" s="278" t="s">
        <v>601</v>
      </c>
      <c r="I80" s="278" t="s">
        <v>602</v>
      </c>
      <c r="J80" s="278"/>
      <c r="K80" s="291"/>
    </row>
    <row r="81" spans="2:11" ht="15" customHeight="1">
      <c r="B81" s="300"/>
      <c r="C81" s="301" t="s">
        <v>603</v>
      </c>
      <c r="D81" s="301"/>
      <c r="E81" s="301"/>
      <c r="F81" s="302" t="s">
        <v>598</v>
      </c>
      <c r="G81" s="301"/>
      <c r="H81" s="301" t="s">
        <v>604</v>
      </c>
      <c r="I81" s="301" t="s">
        <v>594</v>
      </c>
      <c r="J81" s="301">
        <v>15</v>
      </c>
      <c r="K81" s="291"/>
    </row>
    <row r="82" spans="2:11" ht="15" customHeight="1">
      <c r="B82" s="300"/>
      <c r="C82" s="301" t="s">
        <v>605</v>
      </c>
      <c r="D82" s="301"/>
      <c r="E82" s="301"/>
      <c r="F82" s="302" t="s">
        <v>598</v>
      </c>
      <c r="G82" s="301"/>
      <c r="H82" s="301" t="s">
        <v>606</v>
      </c>
      <c r="I82" s="301" t="s">
        <v>594</v>
      </c>
      <c r="J82" s="301">
        <v>15</v>
      </c>
      <c r="K82" s="291"/>
    </row>
    <row r="83" spans="2:11" ht="15" customHeight="1">
      <c r="B83" s="300"/>
      <c r="C83" s="301" t="s">
        <v>607</v>
      </c>
      <c r="D83" s="301"/>
      <c r="E83" s="301"/>
      <c r="F83" s="302" t="s">
        <v>598</v>
      </c>
      <c r="G83" s="301"/>
      <c r="H83" s="301" t="s">
        <v>608</v>
      </c>
      <c r="I83" s="301" t="s">
        <v>594</v>
      </c>
      <c r="J83" s="301">
        <v>20</v>
      </c>
      <c r="K83" s="291"/>
    </row>
    <row r="84" spans="2:11" ht="15" customHeight="1">
      <c r="B84" s="300"/>
      <c r="C84" s="301" t="s">
        <v>609</v>
      </c>
      <c r="D84" s="301"/>
      <c r="E84" s="301"/>
      <c r="F84" s="302" t="s">
        <v>598</v>
      </c>
      <c r="G84" s="301"/>
      <c r="H84" s="301" t="s">
        <v>610</v>
      </c>
      <c r="I84" s="301" t="s">
        <v>594</v>
      </c>
      <c r="J84" s="301">
        <v>20</v>
      </c>
      <c r="K84" s="291"/>
    </row>
    <row r="85" spans="2:11" ht="15" customHeight="1">
      <c r="B85" s="300"/>
      <c r="C85" s="278" t="s">
        <v>611</v>
      </c>
      <c r="D85" s="278"/>
      <c r="E85" s="278"/>
      <c r="F85" s="299" t="s">
        <v>598</v>
      </c>
      <c r="G85" s="298"/>
      <c r="H85" s="278" t="s">
        <v>612</v>
      </c>
      <c r="I85" s="278" t="s">
        <v>594</v>
      </c>
      <c r="J85" s="278">
        <v>50</v>
      </c>
      <c r="K85" s="291"/>
    </row>
    <row r="86" spans="2:11" ht="15" customHeight="1">
      <c r="B86" s="300"/>
      <c r="C86" s="278" t="s">
        <v>613</v>
      </c>
      <c r="D86" s="278"/>
      <c r="E86" s="278"/>
      <c r="F86" s="299" t="s">
        <v>598</v>
      </c>
      <c r="G86" s="298"/>
      <c r="H86" s="278" t="s">
        <v>614</v>
      </c>
      <c r="I86" s="278" t="s">
        <v>594</v>
      </c>
      <c r="J86" s="278">
        <v>20</v>
      </c>
      <c r="K86" s="291"/>
    </row>
    <row r="87" spans="2:11" ht="15" customHeight="1">
      <c r="B87" s="300"/>
      <c r="C87" s="278" t="s">
        <v>615</v>
      </c>
      <c r="D87" s="278"/>
      <c r="E87" s="278"/>
      <c r="F87" s="299" t="s">
        <v>598</v>
      </c>
      <c r="G87" s="298"/>
      <c r="H87" s="278" t="s">
        <v>616</v>
      </c>
      <c r="I87" s="278" t="s">
        <v>594</v>
      </c>
      <c r="J87" s="278">
        <v>20</v>
      </c>
      <c r="K87" s="291"/>
    </row>
    <row r="88" spans="2:11" ht="15" customHeight="1">
      <c r="B88" s="300"/>
      <c r="C88" s="278" t="s">
        <v>617</v>
      </c>
      <c r="D88" s="278"/>
      <c r="E88" s="278"/>
      <c r="F88" s="299" t="s">
        <v>598</v>
      </c>
      <c r="G88" s="298"/>
      <c r="H88" s="278" t="s">
        <v>618</v>
      </c>
      <c r="I88" s="278" t="s">
        <v>594</v>
      </c>
      <c r="J88" s="278">
        <v>50</v>
      </c>
      <c r="K88" s="291"/>
    </row>
    <row r="89" spans="2:11" ht="15" customHeight="1">
      <c r="B89" s="300"/>
      <c r="C89" s="278" t="s">
        <v>619</v>
      </c>
      <c r="D89" s="278"/>
      <c r="E89" s="278"/>
      <c r="F89" s="299" t="s">
        <v>598</v>
      </c>
      <c r="G89" s="298"/>
      <c r="H89" s="278" t="s">
        <v>619</v>
      </c>
      <c r="I89" s="278" t="s">
        <v>594</v>
      </c>
      <c r="J89" s="278">
        <v>50</v>
      </c>
      <c r="K89" s="291"/>
    </row>
    <row r="90" spans="2:11" ht="15" customHeight="1">
      <c r="B90" s="300"/>
      <c r="C90" s="278" t="s">
        <v>99</v>
      </c>
      <c r="D90" s="278"/>
      <c r="E90" s="278"/>
      <c r="F90" s="299" t="s">
        <v>598</v>
      </c>
      <c r="G90" s="298"/>
      <c r="H90" s="278" t="s">
        <v>620</v>
      </c>
      <c r="I90" s="278" t="s">
        <v>594</v>
      </c>
      <c r="J90" s="278">
        <v>255</v>
      </c>
      <c r="K90" s="291"/>
    </row>
    <row r="91" spans="2:11" ht="15" customHeight="1">
      <c r="B91" s="300"/>
      <c r="C91" s="278" t="s">
        <v>621</v>
      </c>
      <c r="D91" s="278"/>
      <c r="E91" s="278"/>
      <c r="F91" s="299" t="s">
        <v>592</v>
      </c>
      <c r="G91" s="298"/>
      <c r="H91" s="278" t="s">
        <v>622</v>
      </c>
      <c r="I91" s="278" t="s">
        <v>623</v>
      </c>
      <c r="J91" s="278"/>
      <c r="K91" s="291"/>
    </row>
    <row r="92" spans="2:11" ht="15" customHeight="1">
      <c r="B92" s="300"/>
      <c r="C92" s="278" t="s">
        <v>624</v>
      </c>
      <c r="D92" s="278"/>
      <c r="E92" s="278"/>
      <c r="F92" s="299" t="s">
        <v>592</v>
      </c>
      <c r="G92" s="298"/>
      <c r="H92" s="278" t="s">
        <v>625</v>
      </c>
      <c r="I92" s="278" t="s">
        <v>626</v>
      </c>
      <c r="J92" s="278"/>
      <c r="K92" s="291"/>
    </row>
    <row r="93" spans="2:11" ht="15" customHeight="1">
      <c r="B93" s="300"/>
      <c r="C93" s="278" t="s">
        <v>627</v>
      </c>
      <c r="D93" s="278"/>
      <c r="E93" s="278"/>
      <c r="F93" s="299" t="s">
        <v>592</v>
      </c>
      <c r="G93" s="298"/>
      <c r="H93" s="278" t="s">
        <v>627</v>
      </c>
      <c r="I93" s="278" t="s">
        <v>626</v>
      </c>
      <c r="J93" s="278"/>
      <c r="K93" s="291"/>
    </row>
    <row r="94" spans="2:11" ht="15" customHeight="1">
      <c r="B94" s="300"/>
      <c r="C94" s="278" t="s">
        <v>39</v>
      </c>
      <c r="D94" s="278"/>
      <c r="E94" s="278"/>
      <c r="F94" s="299" t="s">
        <v>592</v>
      </c>
      <c r="G94" s="298"/>
      <c r="H94" s="278" t="s">
        <v>628</v>
      </c>
      <c r="I94" s="278" t="s">
        <v>626</v>
      </c>
      <c r="J94" s="278"/>
      <c r="K94" s="291"/>
    </row>
    <row r="95" spans="2:11" ht="15" customHeight="1">
      <c r="B95" s="300"/>
      <c r="C95" s="278" t="s">
        <v>49</v>
      </c>
      <c r="D95" s="278"/>
      <c r="E95" s="278"/>
      <c r="F95" s="299" t="s">
        <v>592</v>
      </c>
      <c r="G95" s="298"/>
      <c r="H95" s="278" t="s">
        <v>629</v>
      </c>
      <c r="I95" s="278" t="s">
        <v>626</v>
      </c>
      <c r="J95" s="278"/>
      <c r="K95" s="291"/>
    </row>
    <row r="96" spans="2:11" ht="15" customHeight="1">
      <c r="B96" s="303"/>
      <c r="C96" s="304"/>
      <c r="D96" s="304"/>
      <c r="E96" s="304"/>
      <c r="F96" s="304"/>
      <c r="G96" s="304"/>
      <c r="H96" s="304"/>
      <c r="I96" s="304"/>
      <c r="J96" s="304"/>
      <c r="K96" s="305"/>
    </row>
    <row r="97" spans="2:11" ht="18.75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6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290" t="s">
        <v>630</v>
      </c>
      <c r="D100" s="290"/>
      <c r="E100" s="290"/>
      <c r="F100" s="290"/>
      <c r="G100" s="290"/>
      <c r="H100" s="290"/>
      <c r="I100" s="290"/>
      <c r="J100" s="290"/>
      <c r="K100" s="291"/>
    </row>
    <row r="101" spans="2:11" ht="17.25" customHeight="1">
      <c r="B101" s="289"/>
      <c r="C101" s="292" t="s">
        <v>586</v>
      </c>
      <c r="D101" s="292"/>
      <c r="E101" s="292"/>
      <c r="F101" s="292" t="s">
        <v>587</v>
      </c>
      <c r="G101" s="293"/>
      <c r="H101" s="292" t="s">
        <v>94</v>
      </c>
      <c r="I101" s="292" t="s">
        <v>58</v>
      </c>
      <c r="J101" s="292" t="s">
        <v>588</v>
      </c>
      <c r="K101" s="291"/>
    </row>
    <row r="102" spans="2:11" ht="17.25" customHeight="1">
      <c r="B102" s="289"/>
      <c r="C102" s="294" t="s">
        <v>589</v>
      </c>
      <c r="D102" s="294"/>
      <c r="E102" s="294"/>
      <c r="F102" s="295" t="s">
        <v>590</v>
      </c>
      <c r="G102" s="296"/>
      <c r="H102" s="294"/>
      <c r="I102" s="294"/>
      <c r="J102" s="294" t="s">
        <v>591</v>
      </c>
      <c r="K102" s="291"/>
    </row>
    <row r="103" spans="2:11" ht="5.25" customHeight="1">
      <c r="B103" s="289"/>
      <c r="C103" s="292"/>
      <c r="D103" s="292"/>
      <c r="E103" s="292"/>
      <c r="F103" s="292"/>
      <c r="G103" s="308"/>
      <c r="H103" s="292"/>
      <c r="I103" s="292"/>
      <c r="J103" s="292"/>
      <c r="K103" s="291"/>
    </row>
    <row r="104" spans="2:11" ht="15" customHeight="1">
      <c r="B104" s="289"/>
      <c r="C104" s="278" t="s">
        <v>54</v>
      </c>
      <c r="D104" s="297"/>
      <c r="E104" s="297"/>
      <c r="F104" s="299" t="s">
        <v>592</v>
      </c>
      <c r="G104" s="308"/>
      <c r="H104" s="278" t="s">
        <v>631</v>
      </c>
      <c r="I104" s="278" t="s">
        <v>594</v>
      </c>
      <c r="J104" s="278">
        <v>20</v>
      </c>
      <c r="K104" s="291"/>
    </row>
    <row r="105" spans="2:11" ht="15" customHeight="1">
      <c r="B105" s="289"/>
      <c r="C105" s="278" t="s">
        <v>595</v>
      </c>
      <c r="D105" s="278"/>
      <c r="E105" s="278"/>
      <c r="F105" s="299" t="s">
        <v>592</v>
      </c>
      <c r="G105" s="278"/>
      <c r="H105" s="278" t="s">
        <v>631</v>
      </c>
      <c r="I105" s="278" t="s">
        <v>594</v>
      </c>
      <c r="J105" s="278">
        <v>120</v>
      </c>
      <c r="K105" s="291"/>
    </row>
    <row r="106" spans="2:11" ht="15" customHeight="1">
      <c r="B106" s="300"/>
      <c r="C106" s="278" t="s">
        <v>597</v>
      </c>
      <c r="D106" s="278"/>
      <c r="E106" s="278"/>
      <c r="F106" s="299" t="s">
        <v>598</v>
      </c>
      <c r="G106" s="278"/>
      <c r="H106" s="278" t="s">
        <v>631</v>
      </c>
      <c r="I106" s="278" t="s">
        <v>594</v>
      </c>
      <c r="J106" s="278">
        <v>50</v>
      </c>
      <c r="K106" s="291"/>
    </row>
    <row r="107" spans="2:11" ht="15" customHeight="1">
      <c r="B107" s="300"/>
      <c r="C107" s="278" t="s">
        <v>600</v>
      </c>
      <c r="D107" s="278"/>
      <c r="E107" s="278"/>
      <c r="F107" s="299" t="s">
        <v>592</v>
      </c>
      <c r="G107" s="278"/>
      <c r="H107" s="278" t="s">
        <v>631</v>
      </c>
      <c r="I107" s="278" t="s">
        <v>602</v>
      </c>
      <c r="J107" s="278"/>
      <c r="K107" s="291"/>
    </row>
    <row r="108" spans="2:11" ht="15" customHeight="1">
      <c r="B108" s="300"/>
      <c r="C108" s="278" t="s">
        <v>611</v>
      </c>
      <c r="D108" s="278"/>
      <c r="E108" s="278"/>
      <c r="F108" s="299" t="s">
        <v>598</v>
      </c>
      <c r="G108" s="278"/>
      <c r="H108" s="278" t="s">
        <v>631</v>
      </c>
      <c r="I108" s="278" t="s">
        <v>594</v>
      </c>
      <c r="J108" s="278">
        <v>50</v>
      </c>
      <c r="K108" s="291"/>
    </row>
    <row r="109" spans="2:11" ht="15" customHeight="1">
      <c r="B109" s="300"/>
      <c r="C109" s="278" t="s">
        <v>619</v>
      </c>
      <c r="D109" s="278"/>
      <c r="E109" s="278"/>
      <c r="F109" s="299" t="s">
        <v>598</v>
      </c>
      <c r="G109" s="278"/>
      <c r="H109" s="278" t="s">
        <v>631</v>
      </c>
      <c r="I109" s="278" t="s">
        <v>594</v>
      </c>
      <c r="J109" s="278">
        <v>50</v>
      </c>
      <c r="K109" s="291"/>
    </row>
    <row r="110" spans="2:11" ht="15" customHeight="1">
      <c r="B110" s="300"/>
      <c r="C110" s="278" t="s">
        <v>617</v>
      </c>
      <c r="D110" s="278"/>
      <c r="E110" s="278"/>
      <c r="F110" s="299" t="s">
        <v>598</v>
      </c>
      <c r="G110" s="278"/>
      <c r="H110" s="278" t="s">
        <v>631</v>
      </c>
      <c r="I110" s="278" t="s">
        <v>594</v>
      </c>
      <c r="J110" s="278">
        <v>50</v>
      </c>
      <c r="K110" s="291"/>
    </row>
    <row r="111" spans="2:11" ht="15" customHeight="1">
      <c r="B111" s="300"/>
      <c r="C111" s="278" t="s">
        <v>54</v>
      </c>
      <c r="D111" s="278"/>
      <c r="E111" s="278"/>
      <c r="F111" s="299" t="s">
        <v>592</v>
      </c>
      <c r="G111" s="278"/>
      <c r="H111" s="278" t="s">
        <v>632</v>
      </c>
      <c r="I111" s="278" t="s">
        <v>594</v>
      </c>
      <c r="J111" s="278">
        <v>20</v>
      </c>
      <c r="K111" s="291"/>
    </row>
    <row r="112" spans="2:11" ht="15" customHeight="1">
      <c r="B112" s="300"/>
      <c r="C112" s="278" t="s">
        <v>633</v>
      </c>
      <c r="D112" s="278"/>
      <c r="E112" s="278"/>
      <c r="F112" s="299" t="s">
        <v>592</v>
      </c>
      <c r="G112" s="278"/>
      <c r="H112" s="278" t="s">
        <v>634</v>
      </c>
      <c r="I112" s="278" t="s">
        <v>594</v>
      </c>
      <c r="J112" s="278">
        <v>120</v>
      </c>
      <c r="K112" s="291"/>
    </row>
    <row r="113" spans="2:11" ht="15" customHeight="1">
      <c r="B113" s="300"/>
      <c r="C113" s="278" t="s">
        <v>39</v>
      </c>
      <c r="D113" s="278"/>
      <c r="E113" s="278"/>
      <c r="F113" s="299" t="s">
        <v>592</v>
      </c>
      <c r="G113" s="278"/>
      <c r="H113" s="278" t="s">
        <v>635</v>
      </c>
      <c r="I113" s="278" t="s">
        <v>626</v>
      </c>
      <c r="J113" s="278"/>
      <c r="K113" s="291"/>
    </row>
    <row r="114" spans="2:11" ht="15" customHeight="1">
      <c r="B114" s="300"/>
      <c r="C114" s="278" t="s">
        <v>49</v>
      </c>
      <c r="D114" s="278"/>
      <c r="E114" s="278"/>
      <c r="F114" s="299" t="s">
        <v>592</v>
      </c>
      <c r="G114" s="278"/>
      <c r="H114" s="278" t="s">
        <v>636</v>
      </c>
      <c r="I114" s="278" t="s">
        <v>626</v>
      </c>
      <c r="J114" s="278"/>
      <c r="K114" s="291"/>
    </row>
    <row r="115" spans="2:11" ht="15" customHeight="1">
      <c r="B115" s="300"/>
      <c r="C115" s="278" t="s">
        <v>58</v>
      </c>
      <c r="D115" s="278"/>
      <c r="E115" s="278"/>
      <c r="F115" s="299" t="s">
        <v>592</v>
      </c>
      <c r="G115" s="278"/>
      <c r="H115" s="278" t="s">
        <v>637</v>
      </c>
      <c r="I115" s="278" t="s">
        <v>638</v>
      </c>
      <c r="J115" s="278"/>
      <c r="K115" s="291"/>
    </row>
    <row r="116" spans="2:11" ht="15" customHeight="1">
      <c r="B116" s="303"/>
      <c r="C116" s="309"/>
      <c r="D116" s="309"/>
      <c r="E116" s="309"/>
      <c r="F116" s="309"/>
      <c r="G116" s="309"/>
      <c r="H116" s="309"/>
      <c r="I116" s="309"/>
      <c r="J116" s="309"/>
      <c r="K116" s="305"/>
    </row>
    <row r="117" spans="2:11" ht="18.75" customHeight="1">
      <c r="B117" s="310"/>
      <c r="C117" s="275"/>
      <c r="D117" s="275"/>
      <c r="E117" s="275"/>
      <c r="F117" s="311"/>
      <c r="G117" s="275"/>
      <c r="H117" s="275"/>
      <c r="I117" s="275"/>
      <c r="J117" s="275"/>
      <c r="K117" s="310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2"/>
      <c r="C119" s="313"/>
      <c r="D119" s="313"/>
      <c r="E119" s="313"/>
      <c r="F119" s="313"/>
      <c r="G119" s="313"/>
      <c r="H119" s="313"/>
      <c r="I119" s="313"/>
      <c r="J119" s="313"/>
      <c r="K119" s="314"/>
    </row>
    <row r="120" spans="2:11" ht="45" customHeight="1">
      <c r="B120" s="315"/>
      <c r="C120" s="266" t="s">
        <v>639</v>
      </c>
      <c r="D120" s="266"/>
      <c r="E120" s="266"/>
      <c r="F120" s="266"/>
      <c r="G120" s="266"/>
      <c r="H120" s="266"/>
      <c r="I120" s="266"/>
      <c r="J120" s="266"/>
      <c r="K120" s="316"/>
    </row>
    <row r="121" spans="2:11" ht="17.25" customHeight="1">
      <c r="B121" s="317"/>
      <c r="C121" s="292" t="s">
        <v>586</v>
      </c>
      <c r="D121" s="292"/>
      <c r="E121" s="292"/>
      <c r="F121" s="292" t="s">
        <v>587</v>
      </c>
      <c r="G121" s="293"/>
      <c r="H121" s="292" t="s">
        <v>94</v>
      </c>
      <c r="I121" s="292" t="s">
        <v>58</v>
      </c>
      <c r="J121" s="292" t="s">
        <v>588</v>
      </c>
      <c r="K121" s="318"/>
    </row>
    <row r="122" spans="2:11" ht="17.25" customHeight="1">
      <c r="B122" s="317"/>
      <c r="C122" s="294" t="s">
        <v>589</v>
      </c>
      <c r="D122" s="294"/>
      <c r="E122" s="294"/>
      <c r="F122" s="295" t="s">
        <v>590</v>
      </c>
      <c r="G122" s="296"/>
      <c r="H122" s="294"/>
      <c r="I122" s="294"/>
      <c r="J122" s="294" t="s">
        <v>591</v>
      </c>
      <c r="K122" s="318"/>
    </row>
    <row r="123" spans="2:11" ht="5.25" customHeight="1">
      <c r="B123" s="319"/>
      <c r="C123" s="297"/>
      <c r="D123" s="297"/>
      <c r="E123" s="297"/>
      <c r="F123" s="297"/>
      <c r="G123" s="278"/>
      <c r="H123" s="297"/>
      <c r="I123" s="297"/>
      <c r="J123" s="297"/>
      <c r="K123" s="320"/>
    </row>
    <row r="124" spans="2:11" ht="15" customHeight="1">
      <c r="B124" s="319"/>
      <c r="C124" s="278" t="s">
        <v>595</v>
      </c>
      <c r="D124" s="297"/>
      <c r="E124" s="297"/>
      <c r="F124" s="299" t="s">
        <v>592</v>
      </c>
      <c r="G124" s="278"/>
      <c r="H124" s="278" t="s">
        <v>631</v>
      </c>
      <c r="I124" s="278" t="s">
        <v>594</v>
      </c>
      <c r="J124" s="278">
        <v>120</v>
      </c>
      <c r="K124" s="321"/>
    </row>
    <row r="125" spans="2:11" ht="15" customHeight="1">
      <c r="B125" s="319"/>
      <c r="C125" s="278" t="s">
        <v>640</v>
      </c>
      <c r="D125" s="278"/>
      <c r="E125" s="278"/>
      <c r="F125" s="299" t="s">
        <v>592</v>
      </c>
      <c r="G125" s="278"/>
      <c r="H125" s="278" t="s">
        <v>641</v>
      </c>
      <c r="I125" s="278" t="s">
        <v>594</v>
      </c>
      <c r="J125" s="278" t="s">
        <v>642</v>
      </c>
      <c r="K125" s="321"/>
    </row>
    <row r="126" spans="2:11" ht="15" customHeight="1">
      <c r="B126" s="319"/>
      <c r="C126" s="278" t="s">
        <v>541</v>
      </c>
      <c r="D126" s="278"/>
      <c r="E126" s="278"/>
      <c r="F126" s="299" t="s">
        <v>592</v>
      </c>
      <c r="G126" s="278"/>
      <c r="H126" s="278" t="s">
        <v>643</v>
      </c>
      <c r="I126" s="278" t="s">
        <v>594</v>
      </c>
      <c r="J126" s="278" t="s">
        <v>642</v>
      </c>
      <c r="K126" s="321"/>
    </row>
    <row r="127" spans="2:11" ht="15" customHeight="1">
      <c r="B127" s="319"/>
      <c r="C127" s="278" t="s">
        <v>603</v>
      </c>
      <c r="D127" s="278"/>
      <c r="E127" s="278"/>
      <c r="F127" s="299" t="s">
        <v>598</v>
      </c>
      <c r="G127" s="278"/>
      <c r="H127" s="278" t="s">
        <v>604</v>
      </c>
      <c r="I127" s="278" t="s">
        <v>594</v>
      </c>
      <c r="J127" s="278">
        <v>15</v>
      </c>
      <c r="K127" s="321"/>
    </row>
    <row r="128" spans="2:11" ht="15" customHeight="1">
      <c r="B128" s="319"/>
      <c r="C128" s="301" t="s">
        <v>605</v>
      </c>
      <c r="D128" s="301"/>
      <c r="E128" s="301"/>
      <c r="F128" s="302" t="s">
        <v>598</v>
      </c>
      <c r="G128" s="301"/>
      <c r="H128" s="301" t="s">
        <v>606</v>
      </c>
      <c r="I128" s="301" t="s">
        <v>594</v>
      </c>
      <c r="J128" s="301">
        <v>15</v>
      </c>
      <c r="K128" s="321"/>
    </row>
    <row r="129" spans="2:11" ht="15" customHeight="1">
      <c r="B129" s="319"/>
      <c r="C129" s="301" t="s">
        <v>607</v>
      </c>
      <c r="D129" s="301"/>
      <c r="E129" s="301"/>
      <c r="F129" s="302" t="s">
        <v>598</v>
      </c>
      <c r="G129" s="301"/>
      <c r="H129" s="301" t="s">
        <v>608</v>
      </c>
      <c r="I129" s="301" t="s">
        <v>594</v>
      </c>
      <c r="J129" s="301">
        <v>20</v>
      </c>
      <c r="K129" s="321"/>
    </row>
    <row r="130" spans="2:11" ht="15" customHeight="1">
      <c r="B130" s="319"/>
      <c r="C130" s="301" t="s">
        <v>609</v>
      </c>
      <c r="D130" s="301"/>
      <c r="E130" s="301"/>
      <c r="F130" s="302" t="s">
        <v>598</v>
      </c>
      <c r="G130" s="301"/>
      <c r="H130" s="301" t="s">
        <v>610</v>
      </c>
      <c r="I130" s="301" t="s">
        <v>594</v>
      </c>
      <c r="J130" s="301">
        <v>20</v>
      </c>
      <c r="K130" s="321"/>
    </row>
    <row r="131" spans="2:11" ht="15" customHeight="1">
      <c r="B131" s="319"/>
      <c r="C131" s="278" t="s">
        <v>597</v>
      </c>
      <c r="D131" s="278"/>
      <c r="E131" s="278"/>
      <c r="F131" s="299" t="s">
        <v>598</v>
      </c>
      <c r="G131" s="278"/>
      <c r="H131" s="278" t="s">
        <v>631</v>
      </c>
      <c r="I131" s="278" t="s">
        <v>594</v>
      </c>
      <c r="J131" s="278">
        <v>50</v>
      </c>
      <c r="K131" s="321"/>
    </row>
    <row r="132" spans="2:11" ht="15" customHeight="1">
      <c r="B132" s="319"/>
      <c r="C132" s="278" t="s">
        <v>611</v>
      </c>
      <c r="D132" s="278"/>
      <c r="E132" s="278"/>
      <c r="F132" s="299" t="s">
        <v>598</v>
      </c>
      <c r="G132" s="278"/>
      <c r="H132" s="278" t="s">
        <v>631</v>
      </c>
      <c r="I132" s="278" t="s">
        <v>594</v>
      </c>
      <c r="J132" s="278">
        <v>50</v>
      </c>
      <c r="K132" s="321"/>
    </row>
    <row r="133" spans="2:11" ht="15" customHeight="1">
      <c r="B133" s="319"/>
      <c r="C133" s="278" t="s">
        <v>617</v>
      </c>
      <c r="D133" s="278"/>
      <c r="E133" s="278"/>
      <c r="F133" s="299" t="s">
        <v>598</v>
      </c>
      <c r="G133" s="278"/>
      <c r="H133" s="278" t="s">
        <v>631</v>
      </c>
      <c r="I133" s="278" t="s">
        <v>594</v>
      </c>
      <c r="J133" s="278">
        <v>50</v>
      </c>
      <c r="K133" s="321"/>
    </row>
    <row r="134" spans="2:11" ht="15" customHeight="1">
      <c r="B134" s="319"/>
      <c r="C134" s="278" t="s">
        <v>619</v>
      </c>
      <c r="D134" s="278"/>
      <c r="E134" s="278"/>
      <c r="F134" s="299" t="s">
        <v>598</v>
      </c>
      <c r="G134" s="278"/>
      <c r="H134" s="278" t="s">
        <v>631</v>
      </c>
      <c r="I134" s="278" t="s">
        <v>594</v>
      </c>
      <c r="J134" s="278">
        <v>50</v>
      </c>
      <c r="K134" s="321"/>
    </row>
    <row r="135" spans="2:11" ht="15" customHeight="1">
      <c r="B135" s="319"/>
      <c r="C135" s="278" t="s">
        <v>99</v>
      </c>
      <c r="D135" s="278"/>
      <c r="E135" s="278"/>
      <c r="F135" s="299" t="s">
        <v>598</v>
      </c>
      <c r="G135" s="278"/>
      <c r="H135" s="278" t="s">
        <v>644</v>
      </c>
      <c r="I135" s="278" t="s">
        <v>594</v>
      </c>
      <c r="J135" s="278">
        <v>255</v>
      </c>
      <c r="K135" s="321"/>
    </row>
    <row r="136" spans="2:11" ht="15" customHeight="1">
      <c r="B136" s="319"/>
      <c r="C136" s="278" t="s">
        <v>621</v>
      </c>
      <c r="D136" s="278"/>
      <c r="E136" s="278"/>
      <c r="F136" s="299" t="s">
        <v>592</v>
      </c>
      <c r="G136" s="278"/>
      <c r="H136" s="278" t="s">
        <v>645</v>
      </c>
      <c r="I136" s="278" t="s">
        <v>623</v>
      </c>
      <c r="J136" s="278"/>
      <c r="K136" s="321"/>
    </row>
    <row r="137" spans="2:11" ht="15" customHeight="1">
      <c r="B137" s="319"/>
      <c r="C137" s="278" t="s">
        <v>624</v>
      </c>
      <c r="D137" s="278"/>
      <c r="E137" s="278"/>
      <c r="F137" s="299" t="s">
        <v>592</v>
      </c>
      <c r="G137" s="278"/>
      <c r="H137" s="278" t="s">
        <v>646</v>
      </c>
      <c r="I137" s="278" t="s">
        <v>626</v>
      </c>
      <c r="J137" s="278"/>
      <c r="K137" s="321"/>
    </row>
    <row r="138" spans="2:11" ht="15" customHeight="1">
      <c r="B138" s="319"/>
      <c r="C138" s="278" t="s">
        <v>627</v>
      </c>
      <c r="D138" s="278"/>
      <c r="E138" s="278"/>
      <c r="F138" s="299" t="s">
        <v>592</v>
      </c>
      <c r="G138" s="278"/>
      <c r="H138" s="278" t="s">
        <v>627</v>
      </c>
      <c r="I138" s="278" t="s">
        <v>626</v>
      </c>
      <c r="J138" s="278"/>
      <c r="K138" s="321"/>
    </row>
    <row r="139" spans="2:11" ht="15" customHeight="1">
      <c r="B139" s="319"/>
      <c r="C139" s="278" t="s">
        <v>39</v>
      </c>
      <c r="D139" s="278"/>
      <c r="E139" s="278"/>
      <c r="F139" s="299" t="s">
        <v>592</v>
      </c>
      <c r="G139" s="278"/>
      <c r="H139" s="278" t="s">
        <v>647</v>
      </c>
      <c r="I139" s="278" t="s">
        <v>626</v>
      </c>
      <c r="J139" s="278"/>
      <c r="K139" s="321"/>
    </row>
    <row r="140" spans="2:11" ht="15" customHeight="1">
      <c r="B140" s="319"/>
      <c r="C140" s="278" t="s">
        <v>648</v>
      </c>
      <c r="D140" s="278"/>
      <c r="E140" s="278"/>
      <c r="F140" s="299" t="s">
        <v>592</v>
      </c>
      <c r="G140" s="278"/>
      <c r="H140" s="278" t="s">
        <v>649</v>
      </c>
      <c r="I140" s="278" t="s">
        <v>626</v>
      </c>
      <c r="J140" s="278"/>
      <c r="K140" s="321"/>
    </row>
    <row r="141" spans="2:11" ht="15" customHeight="1">
      <c r="B141" s="322"/>
      <c r="C141" s="323"/>
      <c r="D141" s="323"/>
      <c r="E141" s="323"/>
      <c r="F141" s="323"/>
      <c r="G141" s="323"/>
      <c r="H141" s="323"/>
      <c r="I141" s="323"/>
      <c r="J141" s="323"/>
      <c r="K141" s="324"/>
    </row>
    <row r="142" spans="2:11" ht="18.75" customHeight="1">
      <c r="B142" s="275"/>
      <c r="C142" s="275"/>
      <c r="D142" s="275"/>
      <c r="E142" s="275"/>
      <c r="F142" s="311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290" t="s">
        <v>650</v>
      </c>
      <c r="D145" s="290"/>
      <c r="E145" s="290"/>
      <c r="F145" s="290"/>
      <c r="G145" s="290"/>
      <c r="H145" s="290"/>
      <c r="I145" s="290"/>
      <c r="J145" s="290"/>
      <c r="K145" s="291"/>
    </row>
    <row r="146" spans="2:11" ht="17.25" customHeight="1">
      <c r="B146" s="289"/>
      <c r="C146" s="292" t="s">
        <v>586</v>
      </c>
      <c r="D146" s="292"/>
      <c r="E146" s="292"/>
      <c r="F146" s="292" t="s">
        <v>587</v>
      </c>
      <c r="G146" s="293"/>
      <c r="H146" s="292" t="s">
        <v>94</v>
      </c>
      <c r="I146" s="292" t="s">
        <v>58</v>
      </c>
      <c r="J146" s="292" t="s">
        <v>588</v>
      </c>
      <c r="K146" s="291"/>
    </row>
    <row r="147" spans="2:11" ht="17.25" customHeight="1">
      <c r="B147" s="289"/>
      <c r="C147" s="294" t="s">
        <v>589</v>
      </c>
      <c r="D147" s="294"/>
      <c r="E147" s="294"/>
      <c r="F147" s="295" t="s">
        <v>590</v>
      </c>
      <c r="G147" s="296"/>
      <c r="H147" s="294"/>
      <c r="I147" s="294"/>
      <c r="J147" s="294" t="s">
        <v>591</v>
      </c>
      <c r="K147" s="291"/>
    </row>
    <row r="148" spans="2:11" ht="5.25" customHeight="1">
      <c r="B148" s="300"/>
      <c r="C148" s="297"/>
      <c r="D148" s="297"/>
      <c r="E148" s="297"/>
      <c r="F148" s="297"/>
      <c r="G148" s="298"/>
      <c r="H148" s="297"/>
      <c r="I148" s="297"/>
      <c r="J148" s="297"/>
      <c r="K148" s="321"/>
    </row>
    <row r="149" spans="2:11" ht="15" customHeight="1">
      <c r="B149" s="300"/>
      <c r="C149" s="325" t="s">
        <v>595</v>
      </c>
      <c r="D149" s="278"/>
      <c r="E149" s="278"/>
      <c r="F149" s="326" t="s">
        <v>592</v>
      </c>
      <c r="G149" s="278"/>
      <c r="H149" s="325" t="s">
        <v>631</v>
      </c>
      <c r="I149" s="325" t="s">
        <v>594</v>
      </c>
      <c r="J149" s="325">
        <v>120</v>
      </c>
      <c r="K149" s="321"/>
    </row>
    <row r="150" spans="2:11" ht="15" customHeight="1">
      <c r="B150" s="300"/>
      <c r="C150" s="325" t="s">
        <v>640</v>
      </c>
      <c r="D150" s="278"/>
      <c r="E150" s="278"/>
      <c r="F150" s="326" t="s">
        <v>592</v>
      </c>
      <c r="G150" s="278"/>
      <c r="H150" s="325" t="s">
        <v>651</v>
      </c>
      <c r="I150" s="325" t="s">
        <v>594</v>
      </c>
      <c r="J150" s="325" t="s">
        <v>642</v>
      </c>
      <c r="K150" s="321"/>
    </row>
    <row r="151" spans="2:11" ht="15" customHeight="1">
      <c r="B151" s="300"/>
      <c r="C151" s="325" t="s">
        <v>541</v>
      </c>
      <c r="D151" s="278"/>
      <c r="E151" s="278"/>
      <c r="F151" s="326" t="s">
        <v>592</v>
      </c>
      <c r="G151" s="278"/>
      <c r="H151" s="325" t="s">
        <v>652</v>
      </c>
      <c r="I151" s="325" t="s">
        <v>594</v>
      </c>
      <c r="J151" s="325" t="s">
        <v>642</v>
      </c>
      <c r="K151" s="321"/>
    </row>
    <row r="152" spans="2:11" ht="15" customHeight="1">
      <c r="B152" s="300"/>
      <c r="C152" s="325" t="s">
        <v>597</v>
      </c>
      <c r="D152" s="278"/>
      <c r="E152" s="278"/>
      <c r="F152" s="326" t="s">
        <v>598</v>
      </c>
      <c r="G152" s="278"/>
      <c r="H152" s="325" t="s">
        <v>631</v>
      </c>
      <c r="I152" s="325" t="s">
        <v>594</v>
      </c>
      <c r="J152" s="325">
        <v>50</v>
      </c>
      <c r="K152" s="321"/>
    </row>
    <row r="153" spans="2:11" ht="15" customHeight="1">
      <c r="B153" s="300"/>
      <c r="C153" s="325" t="s">
        <v>600</v>
      </c>
      <c r="D153" s="278"/>
      <c r="E153" s="278"/>
      <c r="F153" s="326" t="s">
        <v>592</v>
      </c>
      <c r="G153" s="278"/>
      <c r="H153" s="325" t="s">
        <v>631</v>
      </c>
      <c r="I153" s="325" t="s">
        <v>602</v>
      </c>
      <c r="J153" s="325"/>
      <c r="K153" s="321"/>
    </row>
    <row r="154" spans="2:11" ht="15" customHeight="1">
      <c r="B154" s="300"/>
      <c r="C154" s="325" t="s">
        <v>611</v>
      </c>
      <c r="D154" s="278"/>
      <c r="E154" s="278"/>
      <c r="F154" s="326" t="s">
        <v>598</v>
      </c>
      <c r="G154" s="278"/>
      <c r="H154" s="325" t="s">
        <v>631</v>
      </c>
      <c r="I154" s="325" t="s">
        <v>594</v>
      </c>
      <c r="J154" s="325">
        <v>50</v>
      </c>
      <c r="K154" s="321"/>
    </row>
    <row r="155" spans="2:11" ht="15" customHeight="1">
      <c r="B155" s="300"/>
      <c r="C155" s="325" t="s">
        <v>619</v>
      </c>
      <c r="D155" s="278"/>
      <c r="E155" s="278"/>
      <c r="F155" s="326" t="s">
        <v>598</v>
      </c>
      <c r="G155" s="278"/>
      <c r="H155" s="325" t="s">
        <v>631</v>
      </c>
      <c r="I155" s="325" t="s">
        <v>594</v>
      </c>
      <c r="J155" s="325">
        <v>50</v>
      </c>
      <c r="K155" s="321"/>
    </row>
    <row r="156" spans="2:11" ht="15" customHeight="1">
      <c r="B156" s="300"/>
      <c r="C156" s="325" t="s">
        <v>617</v>
      </c>
      <c r="D156" s="278"/>
      <c r="E156" s="278"/>
      <c r="F156" s="326" t="s">
        <v>598</v>
      </c>
      <c r="G156" s="278"/>
      <c r="H156" s="325" t="s">
        <v>631</v>
      </c>
      <c r="I156" s="325" t="s">
        <v>594</v>
      </c>
      <c r="J156" s="325">
        <v>50</v>
      </c>
      <c r="K156" s="321"/>
    </row>
    <row r="157" spans="2:11" ht="15" customHeight="1">
      <c r="B157" s="300"/>
      <c r="C157" s="325" t="s">
        <v>87</v>
      </c>
      <c r="D157" s="278"/>
      <c r="E157" s="278"/>
      <c r="F157" s="326" t="s">
        <v>592</v>
      </c>
      <c r="G157" s="278"/>
      <c r="H157" s="325" t="s">
        <v>653</v>
      </c>
      <c r="I157" s="325" t="s">
        <v>594</v>
      </c>
      <c r="J157" s="325" t="s">
        <v>654</v>
      </c>
      <c r="K157" s="321"/>
    </row>
    <row r="158" spans="2:11" ht="15" customHeight="1">
      <c r="B158" s="300"/>
      <c r="C158" s="325" t="s">
        <v>655</v>
      </c>
      <c r="D158" s="278"/>
      <c r="E158" s="278"/>
      <c r="F158" s="326" t="s">
        <v>592</v>
      </c>
      <c r="G158" s="278"/>
      <c r="H158" s="325" t="s">
        <v>656</v>
      </c>
      <c r="I158" s="325" t="s">
        <v>626</v>
      </c>
      <c r="J158" s="325"/>
      <c r="K158" s="321"/>
    </row>
    <row r="159" spans="2:11" ht="15" customHeight="1">
      <c r="B159" s="327"/>
      <c r="C159" s="309"/>
      <c r="D159" s="309"/>
      <c r="E159" s="309"/>
      <c r="F159" s="309"/>
      <c r="G159" s="309"/>
      <c r="H159" s="309"/>
      <c r="I159" s="309"/>
      <c r="J159" s="309"/>
      <c r="K159" s="328"/>
    </row>
    <row r="160" spans="2:11" ht="18.75" customHeight="1">
      <c r="B160" s="275"/>
      <c r="C160" s="278"/>
      <c r="D160" s="278"/>
      <c r="E160" s="278"/>
      <c r="F160" s="299"/>
      <c r="G160" s="278"/>
      <c r="H160" s="278"/>
      <c r="I160" s="278"/>
      <c r="J160" s="278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2"/>
      <c r="C162" s="263"/>
      <c r="D162" s="263"/>
      <c r="E162" s="263"/>
      <c r="F162" s="263"/>
      <c r="G162" s="263"/>
      <c r="H162" s="263"/>
      <c r="I162" s="263"/>
      <c r="J162" s="263"/>
      <c r="K162" s="264"/>
    </row>
    <row r="163" spans="2:11" ht="45" customHeight="1">
      <c r="B163" s="265"/>
      <c r="C163" s="266" t="s">
        <v>657</v>
      </c>
      <c r="D163" s="266"/>
      <c r="E163" s="266"/>
      <c r="F163" s="266"/>
      <c r="G163" s="266"/>
      <c r="H163" s="266"/>
      <c r="I163" s="266"/>
      <c r="J163" s="266"/>
      <c r="K163" s="267"/>
    </row>
    <row r="164" spans="2:11" ht="17.25" customHeight="1">
      <c r="B164" s="265"/>
      <c r="C164" s="292" t="s">
        <v>586</v>
      </c>
      <c r="D164" s="292"/>
      <c r="E164" s="292"/>
      <c r="F164" s="292" t="s">
        <v>587</v>
      </c>
      <c r="G164" s="329"/>
      <c r="H164" s="330" t="s">
        <v>94</v>
      </c>
      <c r="I164" s="330" t="s">
        <v>58</v>
      </c>
      <c r="J164" s="292" t="s">
        <v>588</v>
      </c>
      <c r="K164" s="267"/>
    </row>
    <row r="165" spans="2:11" ht="17.25" customHeight="1">
      <c r="B165" s="269"/>
      <c r="C165" s="294" t="s">
        <v>589</v>
      </c>
      <c r="D165" s="294"/>
      <c r="E165" s="294"/>
      <c r="F165" s="295" t="s">
        <v>590</v>
      </c>
      <c r="G165" s="331"/>
      <c r="H165" s="332"/>
      <c r="I165" s="332"/>
      <c r="J165" s="294" t="s">
        <v>591</v>
      </c>
      <c r="K165" s="271"/>
    </row>
    <row r="166" spans="2:11" ht="5.25" customHeight="1">
      <c r="B166" s="300"/>
      <c r="C166" s="297"/>
      <c r="D166" s="297"/>
      <c r="E166" s="297"/>
      <c r="F166" s="297"/>
      <c r="G166" s="298"/>
      <c r="H166" s="297"/>
      <c r="I166" s="297"/>
      <c r="J166" s="297"/>
      <c r="K166" s="321"/>
    </row>
    <row r="167" spans="2:11" ht="15" customHeight="1">
      <c r="B167" s="300"/>
      <c r="C167" s="278" t="s">
        <v>595</v>
      </c>
      <c r="D167" s="278"/>
      <c r="E167" s="278"/>
      <c r="F167" s="299" t="s">
        <v>592</v>
      </c>
      <c r="G167" s="278"/>
      <c r="H167" s="278" t="s">
        <v>631</v>
      </c>
      <c r="I167" s="278" t="s">
        <v>594</v>
      </c>
      <c r="J167" s="278">
        <v>120</v>
      </c>
      <c r="K167" s="321"/>
    </row>
    <row r="168" spans="2:11" ht="15" customHeight="1">
      <c r="B168" s="300"/>
      <c r="C168" s="278" t="s">
        <v>640</v>
      </c>
      <c r="D168" s="278"/>
      <c r="E168" s="278"/>
      <c r="F168" s="299" t="s">
        <v>592</v>
      </c>
      <c r="G168" s="278"/>
      <c r="H168" s="278" t="s">
        <v>641</v>
      </c>
      <c r="I168" s="278" t="s">
        <v>594</v>
      </c>
      <c r="J168" s="278" t="s">
        <v>642</v>
      </c>
      <c r="K168" s="321"/>
    </row>
    <row r="169" spans="2:11" ht="15" customHeight="1">
      <c r="B169" s="300"/>
      <c r="C169" s="278" t="s">
        <v>541</v>
      </c>
      <c r="D169" s="278"/>
      <c r="E169" s="278"/>
      <c r="F169" s="299" t="s">
        <v>592</v>
      </c>
      <c r="G169" s="278"/>
      <c r="H169" s="278" t="s">
        <v>658</v>
      </c>
      <c r="I169" s="278" t="s">
        <v>594</v>
      </c>
      <c r="J169" s="278" t="s">
        <v>642</v>
      </c>
      <c r="K169" s="321"/>
    </row>
    <row r="170" spans="2:11" ht="15" customHeight="1">
      <c r="B170" s="300"/>
      <c r="C170" s="278" t="s">
        <v>597</v>
      </c>
      <c r="D170" s="278"/>
      <c r="E170" s="278"/>
      <c r="F170" s="299" t="s">
        <v>598</v>
      </c>
      <c r="G170" s="278"/>
      <c r="H170" s="278" t="s">
        <v>658</v>
      </c>
      <c r="I170" s="278" t="s">
        <v>594</v>
      </c>
      <c r="J170" s="278">
        <v>50</v>
      </c>
      <c r="K170" s="321"/>
    </row>
    <row r="171" spans="2:11" ht="15" customHeight="1">
      <c r="B171" s="300"/>
      <c r="C171" s="278" t="s">
        <v>600</v>
      </c>
      <c r="D171" s="278"/>
      <c r="E171" s="278"/>
      <c r="F171" s="299" t="s">
        <v>592</v>
      </c>
      <c r="G171" s="278"/>
      <c r="H171" s="278" t="s">
        <v>658</v>
      </c>
      <c r="I171" s="278" t="s">
        <v>602</v>
      </c>
      <c r="J171" s="278"/>
      <c r="K171" s="321"/>
    </row>
    <row r="172" spans="2:11" ht="15" customHeight="1">
      <c r="B172" s="300"/>
      <c r="C172" s="278" t="s">
        <v>611</v>
      </c>
      <c r="D172" s="278"/>
      <c r="E172" s="278"/>
      <c r="F172" s="299" t="s">
        <v>598</v>
      </c>
      <c r="G172" s="278"/>
      <c r="H172" s="278" t="s">
        <v>658</v>
      </c>
      <c r="I172" s="278" t="s">
        <v>594</v>
      </c>
      <c r="J172" s="278">
        <v>50</v>
      </c>
      <c r="K172" s="321"/>
    </row>
    <row r="173" spans="2:11" ht="15" customHeight="1">
      <c r="B173" s="300"/>
      <c r="C173" s="278" t="s">
        <v>619</v>
      </c>
      <c r="D173" s="278"/>
      <c r="E173" s="278"/>
      <c r="F173" s="299" t="s">
        <v>598</v>
      </c>
      <c r="G173" s="278"/>
      <c r="H173" s="278" t="s">
        <v>658</v>
      </c>
      <c r="I173" s="278" t="s">
        <v>594</v>
      </c>
      <c r="J173" s="278">
        <v>50</v>
      </c>
      <c r="K173" s="321"/>
    </row>
    <row r="174" spans="2:11" ht="15" customHeight="1">
      <c r="B174" s="300"/>
      <c r="C174" s="278" t="s">
        <v>617</v>
      </c>
      <c r="D174" s="278"/>
      <c r="E174" s="278"/>
      <c r="F174" s="299" t="s">
        <v>598</v>
      </c>
      <c r="G174" s="278"/>
      <c r="H174" s="278" t="s">
        <v>658</v>
      </c>
      <c r="I174" s="278" t="s">
        <v>594</v>
      </c>
      <c r="J174" s="278">
        <v>50</v>
      </c>
      <c r="K174" s="321"/>
    </row>
    <row r="175" spans="2:11" ht="15" customHeight="1">
      <c r="B175" s="300"/>
      <c r="C175" s="278" t="s">
        <v>93</v>
      </c>
      <c r="D175" s="278"/>
      <c r="E175" s="278"/>
      <c r="F175" s="299" t="s">
        <v>592</v>
      </c>
      <c r="G175" s="278"/>
      <c r="H175" s="278" t="s">
        <v>659</v>
      </c>
      <c r="I175" s="278" t="s">
        <v>660</v>
      </c>
      <c r="J175" s="278"/>
      <c r="K175" s="321"/>
    </row>
    <row r="176" spans="2:11" ht="15" customHeight="1">
      <c r="B176" s="300"/>
      <c r="C176" s="278" t="s">
        <v>58</v>
      </c>
      <c r="D176" s="278"/>
      <c r="E176" s="278"/>
      <c r="F176" s="299" t="s">
        <v>592</v>
      </c>
      <c r="G176" s="278"/>
      <c r="H176" s="278" t="s">
        <v>661</v>
      </c>
      <c r="I176" s="278" t="s">
        <v>662</v>
      </c>
      <c r="J176" s="278">
        <v>1</v>
      </c>
      <c r="K176" s="321"/>
    </row>
    <row r="177" spans="2:11" ht="15" customHeight="1">
      <c r="B177" s="300"/>
      <c r="C177" s="278" t="s">
        <v>54</v>
      </c>
      <c r="D177" s="278"/>
      <c r="E177" s="278"/>
      <c r="F177" s="299" t="s">
        <v>592</v>
      </c>
      <c r="G177" s="278"/>
      <c r="H177" s="278" t="s">
        <v>663</v>
      </c>
      <c r="I177" s="278" t="s">
        <v>594</v>
      </c>
      <c r="J177" s="278">
        <v>20</v>
      </c>
      <c r="K177" s="321"/>
    </row>
    <row r="178" spans="2:11" ht="15" customHeight="1">
      <c r="B178" s="300"/>
      <c r="C178" s="278" t="s">
        <v>94</v>
      </c>
      <c r="D178" s="278"/>
      <c r="E178" s="278"/>
      <c r="F178" s="299" t="s">
        <v>592</v>
      </c>
      <c r="G178" s="278"/>
      <c r="H178" s="278" t="s">
        <v>664</v>
      </c>
      <c r="I178" s="278" t="s">
        <v>594</v>
      </c>
      <c r="J178" s="278">
        <v>255</v>
      </c>
      <c r="K178" s="321"/>
    </row>
    <row r="179" spans="2:11" ht="15" customHeight="1">
      <c r="B179" s="300"/>
      <c r="C179" s="278" t="s">
        <v>95</v>
      </c>
      <c r="D179" s="278"/>
      <c r="E179" s="278"/>
      <c r="F179" s="299" t="s">
        <v>592</v>
      </c>
      <c r="G179" s="278"/>
      <c r="H179" s="278" t="s">
        <v>557</v>
      </c>
      <c r="I179" s="278" t="s">
        <v>594</v>
      </c>
      <c r="J179" s="278">
        <v>10</v>
      </c>
      <c r="K179" s="321"/>
    </row>
    <row r="180" spans="2:11" ht="15" customHeight="1">
      <c r="B180" s="300"/>
      <c r="C180" s="278" t="s">
        <v>96</v>
      </c>
      <c r="D180" s="278"/>
      <c r="E180" s="278"/>
      <c r="F180" s="299" t="s">
        <v>592</v>
      </c>
      <c r="G180" s="278"/>
      <c r="H180" s="278" t="s">
        <v>665</v>
      </c>
      <c r="I180" s="278" t="s">
        <v>626</v>
      </c>
      <c r="J180" s="278"/>
      <c r="K180" s="321"/>
    </row>
    <row r="181" spans="2:11" ht="15" customHeight="1">
      <c r="B181" s="300"/>
      <c r="C181" s="278" t="s">
        <v>666</v>
      </c>
      <c r="D181" s="278"/>
      <c r="E181" s="278"/>
      <c r="F181" s="299" t="s">
        <v>592</v>
      </c>
      <c r="G181" s="278"/>
      <c r="H181" s="278" t="s">
        <v>667</v>
      </c>
      <c r="I181" s="278" t="s">
        <v>626</v>
      </c>
      <c r="J181" s="278"/>
      <c r="K181" s="321"/>
    </row>
    <row r="182" spans="2:11" ht="15" customHeight="1">
      <c r="B182" s="300"/>
      <c r="C182" s="278" t="s">
        <v>655</v>
      </c>
      <c r="D182" s="278"/>
      <c r="E182" s="278"/>
      <c r="F182" s="299" t="s">
        <v>592</v>
      </c>
      <c r="G182" s="278"/>
      <c r="H182" s="278" t="s">
        <v>668</v>
      </c>
      <c r="I182" s="278" t="s">
        <v>626</v>
      </c>
      <c r="J182" s="278"/>
      <c r="K182" s="321"/>
    </row>
    <row r="183" spans="2:11" ht="15" customHeight="1">
      <c r="B183" s="300"/>
      <c r="C183" s="278" t="s">
        <v>98</v>
      </c>
      <c r="D183" s="278"/>
      <c r="E183" s="278"/>
      <c r="F183" s="299" t="s">
        <v>598</v>
      </c>
      <c r="G183" s="278"/>
      <c r="H183" s="278" t="s">
        <v>669</v>
      </c>
      <c r="I183" s="278" t="s">
        <v>594</v>
      </c>
      <c r="J183" s="278">
        <v>50</v>
      </c>
      <c r="K183" s="321"/>
    </row>
    <row r="184" spans="2:11" ht="15" customHeight="1">
      <c r="B184" s="300"/>
      <c r="C184" s="278" t="s">
        <v>670</v>
      </c>
      <c r="D184" s="278"/>
      <c r="E184" s="278"/>
      <c r="F184" s="299" t="s">
        <v>598</v>
      </c>
      <c r="G184" s="278"/>
      <c r="H184" s="278" t="s">
        <v>671</v>
      </c>
      <c r="I184" s="278" t="s">
        <v>672</v>
      </c>
      <c r="J184" s="278"/>
      <c r="K184" s="321"/>
    </row>
    <row r="185" spans="2:11" ht="15" customHeight="1">
      <c r="B185" s="300"/>
      <c r="C185" s="278" t="s">
        <v>673</v>
      </c>
      <c r="D185" s="278"/>
      <c r="E185" s="278"/>
      <c r="F185" s="299" t="s">
        <v>598</v>
      </c>
      <c r="G185" s="278"/>
      <c r="H185" s="278" t="s">
        <v>674</v>
      </c>
      <c r="I185" s="278" t="s">
        <v>672</v>
      </c>
      <c r="J185" s="278"/>
      <c r="K185" s="321"/>
    </row>
    <row r="186" spans="2:11" ht="15" customHeight="1">
      <c r="B186" s="300"/>
      <c r="C186" s="278" t="s">
        <v>675</v>
      </c>
      <c r="D186" s="278"/>
      <c r="E186" s="278"/>
      <c r="F186" s="299" t="s">
        <v>598</v>
      </c>
      <c r="G186" s="278"/>
      <c r="H186" s="278" t="s">
        <v>676</v>
      </c>
      <c r="I186" s="278" t="s">
        <v>672</v>
      </c>
      <c r="J186" s="278"/>
      <c r="K186" s="321"/>
    </row>
    <row r="187" spans="2:11" ht="15" customHeight="1">
      <c r="B187" s="300"/>
      <c r="C187" s="333" t="s">
        <v>677</v>
      </c>
      <c r="D187" s="278"/>
      <c r="E187" s="278"/>
      <c r="F187" s="299" t="s">
        <v>598</v>
      </c>
      <c r="G187" s="278"/>
      <c r="H187" s="278" t="s">
        <v>678</v>
      </c>
      <c r="I187" s="278" t="s">
        <v>679</v>
      </c>
      <c r="J187" s="334" t="s">
        <v>680</v>
      </c>
      <c r="K187" s="321"/>
    </row>
    <row r="188" spans="2:11" ht="15" customHeight="1">
      <c r="B188" s="300"/>
      <c r="C188" s="284" t="s">
        <v>43</v>
      </c>
      <c r="D188" s="278"/>
      <c r="E188" s="278"/>
      <c r="F188" s="299" t="s">
        <v>592</v>
      </c>
      <c r="G188" s="278"/>
      <c r="H188" s="275" t="s">
        <v>681</v>
      </c>
      <c r="I188" s="278" t="s">
        <v>682</v>
      </c>
      <c r="J188" s="278"/>
      <c r="K188" s="321"/>
    </row>
    <row r="189" spans="2:11" ht="15" customHeight="1">
      <c r="B189" s="300"/>
      <c r="C189" s="284" t="s">
        <v>683</v>
      </c>
      <c r="D189" s="278"/>
      <c r="E189" s="278"/>
      <c r="F189" s="299" t="s">
        <v>592</v>
      </c>
      <c r="G189" s="278"/>
      <c r="H189" s="278" t="s">
        <v>684</v>
      </c>
      <c r="I189" s="278" t="s">
        <v>626</v>
      </c>
      <c r="J189" s="278"/>
      <c r="K189" s="321"/>
    </row>
    <row r="190" spans="2:11" ht="15" customHeight="1">
      <c r="B190" s="300"/>
      <c r="C190" s="284" t="s">
        <v>685</v>
      </c>
      <c r="D190" s="278"/>
      <c r="E190" s="278"/>
      <c r="F190" s="299" t="s">
        <v>592</v>
      </c>
      <c r="G190" s="278"/>
      <c r="H190" s="278" t="s">
        <v>686</v>
      </c>
      <c r="I190" s="278" t="s">
        <v>626</v>
      </c>
      <c r="J190" s="278"/>
      <c r="K190" s="321"/>
    </row>
    <row r="191" spans="2:11" ht="15" customHeight="1">
      <c r="B191" s="300"/>
      <c r="C191" s="284" t="s">
        <v>687</v>
      </c>
      <c r="D191" s="278"/>
      <c r="E191" s="278"/>
      <c r="F191" s="299" t="s">
        <v>598</v>
      </c>
      <c r="G191" s="278"/>
      <c r="H191" s="278" t="s">
        <v>688</v>
      </c>
      <c r="I191" s="278" t="s">
        <v>626</v>
      </c>
      <c r="J191" s="278"/>
      <c r="K191" s="321"/>
    </row>
    <row r="192" spans="2:11" ht="15" customHeight="1">
      <c r="B192" s="327"/>
      <c r="C192" s="335"/>
      <c r="D192" s="309"/>
      <c r="E192" s="309"/>
      <c r="F192" s="309"/>
      <c r="G192" s="309"/>
      <c r="H192" s="309"/>
      <c r="I192" s="309"/>
      <c r="J192" s="309"/>
      <c r="K192" s="328"/>
    </row>
    <row r="193" spans="2:11" ht="18.75" customHeight="1">
      <c r="B193" s="275"/>
      <c r="C193" s="278"/>
      <c r="D193" s="278"/>
      <c r="E193" s="278"/>
      <c r="F193" s="299"/>
      <c r="G193" s="278"/>
      <c r="H193" s="278"/>
      <c r="I193" s="278"/>
      <c r="J193" s="278"/>
      <c r="K193" s="275"/>
    </row>
    <row r="194" spans="2:11" ht="18.75" customHeight="1">
      <c r="B194" s="275"/>
      <c r="C194" s="278"/>
      <c r="D194" s="278"/>
      <c r="E194" s="278"/>
      <c r="F194" s="299"/>
      <c r="G194" s="278"/>
      <c r="H194" s="278"/>
      <c r="I194" s="278"/>
      <c r="J194" s="278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2"/>
      <c r="C196" s="263"/>
      <c r="D196" s="263"/>
      <c r="E196" s="263"/>
      <c r="F196" s="263"/>
      <c r="G196" s="263"/>
      <c r="H196" s="263"/>
      <c r="I196" s="263"/>
      <c r="J196" s="263"/>
      <c r="K196" s="264"/>
    </row>
    <row r="197" spans="2:11" ht="21">
      <c r="B197" s="265"/>
      <c r="C197" s="266" t="s">
        <v>689</v>
      </c>
      <c r="D197" s="266"/>
      <c r="E197" s="266"/>
      <c r="F197" s="266"/>
      <c r="G197" s="266"/>
      <c r="H197" s="266"/>
      <c r="I197" s="266"/>
      <c r="J197" s="266"/>
      <c r="K197" s="267"/>
    </row>
    <row r="198" spans="2:11" ht="25.5" customHeight="1">
      <c r="B198" s="265"/>
      <c r="C198" s="336" t="s">
        <v>690</v>
      </c>
      <c r="D198" s="336"/>
      <c r="E198" s="336"/>
      <c r="F198" s="336" t="s">
        <v>691</v>
      </c>
      <c r="G198" s="337"/>
      <c r="H198" s="338" t="s">
        <v>692</v>
      </c>
      <c r="I198" s="338"/>
      <c r="J198" s="338"/>
      <c r="K198" s="267"/>
    </row>
    <row r="199" spans="2:11" ht="5.25" customHeight="1">
      <c r="B199" s="300"/>
      <c r="C199" s="297"/>
      <c r="D199" s="297"/>
      <c r="E199" s="297"/>
      <c r="F199" s="297"/>
      <c r="G199" s="278"/>
      <c r="H199" s="297"/>
      <c r="I199" s="297"/>
      <c r="J199" s="297"/>
      <c r="K199" s="321"/>
    </row>
    <row r="200" spans="2:11" ht="15" customHeight="1">
      <c r="B200" s="300"/>
      <c r="C200" s="278" t="s">
        <v>682</v>
      </c>
      <c r="D200" s="278"/>
      <c r="E200" s="278"/>
      <c r="F200" s="299" t="s">
        <v>44</v>
      </c>
      <c r="G200" s="278"/>
      <c r="H200" s="339" t="s">
        <v>693</v>
      </c>
      <c r="I200" s="339"/>
      <c r="J200" s="339"/>
      <c r="K200" s="321"/>
    </row>
    <row r="201" spans="2:11" ht="15" customHeight="1">
      <c r="B201" s="300"/>
      <c r="C201" s="306"/>
      <c r="D201" s="278"/>
      <c r="E201" s="278"/>
      <c r="F201" s="299" t="s">
        <v>45</v>
      </c>
      <c r="G201" s="278"/>
      <c r="H201" s="339" t="s">
        <v>694</v>
      </c>
      <c r="I201" s="339"/>
      <c r="J201" s="339"/>
      <c r="K201" s="321"/>
    </row>
    <row r="202" spans="2:11" ht="15" customHeight="1">
      <c r="B202" s="300"/>
      <c r="C202" s="306"/>
      <c r="D202" s="278"/>
      <c r="E202" s="278"/>
      <c r="F202" s="299" t="s">
        <v>48</v>
      </c>
      <c r="G202" s="278"/>
      <c r="H202" s="339" t="s">
        <v>695</v>
      </c>
      <c r="I202" s="339"/>
      <c r="J202" s="339"/>
      <c r="K202" s="321"/>
    </row>
    <row r="203" spans="2:11" ht="15" customHeight="1">
      <c r="B203" s="300"/>
      <c r="C203" s="278"/>
      <c r="D203" s="278"/>
      <c r="E203" s="278"/>
      <c r="F203" s="299" t="s">
        <v>46</v>
      </c>
      <c r="G203" s="278"/>
      <c r="H203" s="339" t="s">
        <v>696</v>
      </c>
      <c r="I203" s="339"/>
      <c r="J203" s="339"/>
      <c r="K203" s="321"/>
    </row>
    <row r="204" spans="2:11" ht="15" customHeight="1">
      <c r="B204" s="300"/>
      <c r="C204" s="278"/>
      <c r="D204" s="278"/>
      <c r="E204" s="278"/>
      <c r="F204" s="299" t="s">
        <v>47</v>
      </c>
      <c r="G204" s="278"/>
      <c r="H204" s="339" t="s">
        <v>697</v>
      </c>
      <c r="I204" s="339"/>
      <c r="J204" s="339"/>
      <c r="K204" s="321"/>
    </row>
    <row r="205" spans="2:11" ht="15" customHeight="1">
      <c r="B205" s="300"/>
      <c r="C205" s="278"/>
      <c r="D205" s="278"/>
      <c r="E205" s="278"/>
      <c r="F205" s="299"/>
      <c r="G205" s="278"/>
      <c r="H205" s="278"/>
      <c r="I205" s="278"/>
      <c r="J205" s="278"/>
      <c r="K205" s="321"/>
    </row>
    <row r="206" spans="2:11" ht="15" customHeight="1">
      <c r="B206" s="300"/>
      <c r="C206" s="278" t="s">
        <v>638</v>
      </c>
      <c r="D206" s="278"/>
      <c r="E206" s="278"/>
      <c r="F206" s="299" t="s">
        <v>79</v>
      </c>
      <c r="G206" s="278"/>
      <c r="H206" s="339" t="s">
        <v>698</v>
      </c>
      <c r="I206" s="339"/>
      <c r="J206" s="339"/>
      <c r="K206" s="321"/>
    </row>
    <row r="207" spans="2:11" ht="15" customHeight="1">
      <c r="B207" s="300"/>
      <c r="C207" s="306"/>
      <c r="D207" s="278"/>
      <c r="E207" s="278"/>
      <c r="F207" s="299" t="s">
        <v>535</v>
      </c>
      <c r="G207" s="278"/>
      <c r="H207" s="339" t="s">
        <v>536</v>
      </c>
      <c r="I207" s="339"/>
      <c r="J207" s="339"/>
      <c r="K207" s="321"/>
    </row>
    <row r="208" spans="2:11" ht="15" customHeight="1">
      <c r="B208" s="300"/>
      <c r="C208" s="278"/>
      <c r="D208" s="278"/>
      <c r="E208" s="278"/>
      <c r="F208" s="299" t="s">
        <v>533</v>
      </c>
      <c r="G208" s="278"/>
      <c r="H208" s="339" t="s">
        <v>699</v>
      </c>
      <c r="I208" s="339"/>
      <c r="J208" s="339"/>
      <c r="K208" s="321"/>
    </row>
    <row r="209" spans="2:11" ht="15" customHeight="1">
      <c r="B209" s="340"/>
      <c r="C209" s="306"/>
      <c r="D209" s="306"/>
      <c r="E209" s="306"/>
      <c r="F209" s="299" t="s">
        <v>537</v>
      </c>
      <c r="G209" s="284"/>
      <c r="H209" s="341" t="s">
        <v>538</v>
      </c>
      <c r="I209" s="341"/>
      <c r="J209" s="341"/>
      <c r="K209" s="342"/>
    </row>
    <row r="210" spans="2:11" ht="15" customHeight="1">
      <c r="B210" s="340"/>
      <c r="C210" s="306"/>
      <c r="D210" s="306"/>
      <c r="E210" s="306"/>
      <c r="F210" s="299" t="s">
        <v>539</v>
      </c>
      <c r="G210" s="284"/>
      <c r="H210" s="341" t="s">
        <v>700</v>
      </c>
      <c r="I210" s="341"/>
      <c r="J210" s="341"/>
      <c r="K210" s="342"/>
    </row>
    <row r="211" spans="2:11" ht="15" customHeight="1">
      <c r="B211" s="340"/>
      <c r="C211" s="306"/>
      <c r="D211" s="306"/>
      <c r="E211" s="306"/>
      <c r="F211" s="343"/>
      <c r="G211" s="284"/>
      <c r="H211" s="344"/>
      <c r="I211" s="344"/>
      <c r="J211" s="344"/>
      <c r="K211" s="342"/>
    </row>
    <row r="212" spans="2:11" ht="15" customHeight="1">
      <c r="B212" s="340"/>
      <c r="C212" s="278" t="s">
        <v>662</v>
      </c>
      <c r="D212" s="306"/>
      <c r="E212" s="306"/>
      <c r="F212" s="299">
        <v>1</v>
      </c>
      <c r="G212" s="284"/>
      <c r="H212" s="341" t="s">
        <v>701</v>
      </c>
      <c r="I212" s="341"/>
      <c r="J212" s="341"/>
      <c r="K212" s="342"/>
    </row>
    <row r="213" spans="2:11" ht="15" customHeight="1">
      <c r="B213" s="340"/>
      <c r="C213" s="306"/>
      <c r="D213" s="306"/>
      <c r="E213" s="306"/>
      <c r="F213" s="299">
        <v>2</v>
      </c>
      <c r="G213" s="284"/>
      <c r="H213" s="341" t="s">
        <v>702</v>
      </c>
      <c r="I213" s="341"/>
      <c r="J213" s="341"/>
      <c r="K213" s="342"/>
    </row>
    <row r="214" spans="2:11" ht="15" customHeight="1">
      <c r="B214" s="340"/>
      <c r="C214" s="306"/>
      <c r="D214" s="306"/>
      <c r="E214" s="306"/>
      <c r="F214" s="299">
        <v>3</v>
      </c>
      <c r="G214" s="284"/>
      <c r="H214" s="341" t="s">
        <v>703</v>
      </c>
      <c r="I214" s="341"/>
      <c r="J214" s="341"/>
      <c r="K214" s="342"/>
    </row>
    <row r="215" spans="2:11" ht="15" customHeight="1">
      <c r="B215" s="340"/>
      <c r="C215" s="306"/>
      <c r="D215" s="306"/>
      <c r="E215" s="306"/>
      <c r="F215" s="299">
        <v>4</v>
      </c>
      <c r="G215" s="284"/>
      <c r="H215" s="341" t="s">
        <v>704</v>
      </c>
      <c r="I215" s="341"/>
      <c r="J215" s="341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2016-10-17T13:07:09Z</dcterms:created>
  <dcterms:modified xsi:type="dcterms:W3CDTF">2016-10-17T13:07:45Z</dcterms:modified>
  <cp:category/>
  <cp:version/>
  <cp:contentType/>
  <cp:contentStatus/>
</cp:coreProperties>
</file>