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630" windowWidth="28455" windowHeight="16800" activeTab="0"/>
  </bookViews>
  <sheets>
    <sheet name="Rekapitulace stavby" sheetId="1" r:id="rId1"/>
    <sheet name="D1_03_1 - Stavební" sheetId="2" r:id="rId2"/>
    <sheet name="OVN 03 - Ostatní a vedlej..." sheetId="3" r:id="rId3"/>
    <sheet name="Pokyny pro vyplnění" sheetId="4" r:id="rId4"/>
  </sheets>
  <definedNames>
    <definedName name="_xlnm._FilterDatabase" localSheetId="1" hidden="1">'D1_03_1 - Stavební'!$C$88:$K$88</definedName>
    <definedName name="_xlnm._FilterDatabase" localSheetId="2" hidden="1">'OVN 03 - Ostatní a vedlej...'!$C$80:$K$80</definedName>
    <definedName name="_xlnm.Print_Area" localSheetId="1">'D1_03_1 - Stavební'!$C$4:$J$38,'D1_03_1 - Stavební'!$C$44:$J$68,'D1_03_1 - Stavební'!$C$74:$K$134</definedName>
    <definedName name="_xlnm.Print_Area" localSheetId="2">'OVN 03 - Ostatní a vedlej...'!$C$4:$J$36,'OVN 03 - Ostatní a vedlej...'!$C$42:$J$62,'OVN 03 - Ostatní a vedlej...'!$C$68:$K$152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'D1_03_1 - Stavební'!$88:$88</definedName>
    <definedName name="_xlnm.Print_Titles" localSheetId="2">'OVN 03 - Ostatní a vedlej...'!$80:$80</definedName>
  </definedNames>
  <calcPr calcId="125725"/>
</workbook>
</file>

<file path=xl/sharedStrings.xml><?xml version="1.0" encoding="utf-8"?>
<sst xmlns="http://schemas.openxmlformats.org/spreadsheetml/2006/main" count="2046" uniqueCount="488">
  <si>
    <t>Export VZ</t>
  </si>
  <si>
    <t>List obsahuje:</t>
  </si>
  <si>
    <t>3.0</t>
  </si>
  <si>
    <t>ZAMOK</t>
  </si>
  <si>
    <t>False</t>
  </si>
  <si>
    <t>{16aaa7c5-2167-4d1c-b18e-ae19eb8f6c64}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</si>
  <si>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</si>
  <si>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</si>
  <si>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</si>
  <si>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</si>
  <si>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</si>
  <si>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</si>
  <si>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</si>
  <si>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</si>
  <si>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A42-15-P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</si>
  <si>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</si>
  <si>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</si>
  <si>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Výstavba čtyř operačních sálů a sterilizace Krajské zdravotní a.s.Nemocnice Teplice o.z.</t>
  </si>
  <si>
    <t>0,1</t>
  </si>
  <si>
    <t>KSO:</t>
  </si>
  <si>
    <t/>
  </si>
  <si>
    <t>CC-CZ:</t>
  </si>
  <si>
    <t>1</t>
  </si>
  <si>
    <t>Místo:</t>
  </si>
  <si>
    <t>Teplice</t>
  </si>
  <si>
    <t>Datum:</t>
  </si>
  <si>
    <t>12. 10. 2016</t>
  </si>
  <si>
    <t>10</t>
  </si>
  <si>
    <t>100</t>
  </si>
  <si>
    <t>Zadavatel:</t>
  </si>
  <si>
    <t>IČ:</t>
  </si>
  <si>
    <t>Krajská zdravotní a.s., Ústí nad Labem</t>
  </si>
  <si>
    <t>DIČ:</t>
  </si>
  <si>
    <t>Uchazeč:</t>
  </si>
  <si>
    <t>Vyplň údaj</t>
  </si>
  <si>
    <t>Projektant:</t>
  </si>
  <si>
    <t>Atelier Penta v.o.s., Mrštíkova 12, Jihlava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</si>
  <si>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</si>
  <si>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</si>
  <si>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</si>
  <si>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</si>
  <si>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</si>
  <si>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</si>
  <si>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</si>
  <si>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</si>
  <si>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</si>
  <si>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</si>
  <si>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</si>
  <si>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</si>
  <si>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</si>
  <si>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</si>
  <si>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</si>
  <si>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</si>
  <si>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</si>
  <si>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</si>
  <si>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</si>
  <si>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</si>
  <si>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</si>
  <si>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</si>
  <si>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</si>
  <si>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</si>
  <si>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</si>
  <si>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</si>
  <si>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</si>
  <si>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</si>
  <si>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</si>
  <si>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</si>
  <si>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</si>
  <si>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</si>
  <si>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</si>
  <si>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</si>
  <si>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</si>
  <si>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</si>
  <si>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</si>
  <si>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</si>
  <si>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</si>
  <si>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</si>
  <si>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D1_03</t>
  </si>
  <si>
    <t>Objekt bývalého zařízení staveniště</t>
  </si>
  <si>
    <t>STA</t>
  </si>
  <si>
    <t>{0251c66d-cbdd-487c-8085-62d2c4703f97}</t>
  </si>
  <si>
    <t>2</t>
  </si>
  <si>
    <t>D1_03_1</t>
  </si>
  <si>
    <t>Stavební</t>
  </si>
  <si>
    <t>Soupis</t>
  </si>
  <si>
    <t>{32f739f4-aedb-40bd-87f0-2deaf57dfbe3}</t>
  </si>
  <si>
    <t>OVN 03</t>
  </si>
  <si>
    <t>Ostatní a vedlejší náklady</t>
  </si>
  <si>
    <t>VON</t>
  </si>
  <si>
    <t>{822cf98d-7f99-4a65-a511-3c08030905c3}</t>
  </si>
  <si>
    <t>Zpět na list:</t>
  </si>
  <si>
    <t>KRYCÍ LIST SOUPISU</t>
  </si>
  <si>
    <t>Objekt:</t>
  </si>
  <si>
    <t>D1_03 - Objekt bývalého zařízení staveniště</t>
  </si>
  <si>
    <t>Soupis:</t>
  </si>
  <si>
    <t>D1_03_1 - Stavební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</si>
  <si>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</si>
  <si>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</si>
  <si>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</si>
  <si>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</si>
  <si>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</si>
  <si>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</si>
  <si>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</si>
  <si>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</si>
  <si>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</si>
  <si>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</si>
  <si>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</si>
  <si>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764 - Konstrukce klempířské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</si>
  <si>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</si>
  <si>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</si>
  <si>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</si>
  <si>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</si>
  <si>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</si>
  <si>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</si>
  <si>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</si>
  <si>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</si>
  <si>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</si>
  <si>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</si>
  <si>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</si>
  <si>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</si>
  <si>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</si>
  <si>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</si>
  <si>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</si>
  <si>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</si>
  <si>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</si>
  <si>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</si>
  <si>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</si>
  <si>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113151111</t>
  </si>
  <si>
    <t>Rozebrání zpevněných ploch ze silničních dílců</t>
  </si>
  <si>
    <t>m2</t>
  </si>
  <si>
    <t>CS ÚRS 2016 01</t>
  </si>
  <si>
    <t>4</t>
  </si>
  <si>
    <t>1279439307</t>
  </si>
  <si>
    <t>VV</t>
  </si>
  <si>
    <t>Viz PD - půdorys, řez A, Techn.zpr.</t>
  </si>
  <si>
    <t>.</t>
  </si>
  <si>
    <t>Předpokládaná tl. panelů 150 mm</t>
  </si>
  <si>
    <t>623,0</t>
  </si>
  <si>
    <t>9</t>
  </si>
  <si>
    <t>Ostatní konstrukce a práce, bourání</t>
  </si>
  <si>
    <t>981011112</t>
  </si>
  <si>
    <t>Demolice budov dřevěných ostatních oboustranně obitých nebo omítnutých postupným rozebíráním</t>
  </si>
  <si>
    <t>m3</t>
  </si>
  <si>
    <t>-263198492</t>
  </si>
  <si>
    <t>zvýšena opatrnost při práci s materiálem obsahujícím azbest</t>
  </si>
  <si>
    <t>48,3*12,25*3,09+50,3*14,25*0,8</t>
  </si>
  <si>
    <t>997</t>
  </si>
  <si>
    <t>Přesun sutě</t>
  </si>
  <si>
    <t>3</t>
  </si>
  <si>
    <t>997013211</t>
  </si>
  <si>
    <t>Vnitrostaveništní doprava suti a vybouraných hmot pro budovy v do 6 m ručně</t>
  </si>
  <si>
    <t>t</t>
  </si>
  <si>
    <t>-1671953298</t>
  </si>
  <si>
    <t>997013501</t>
  </si>
  <si>
    <t>Odvoz suti a vybouraných hmot na skládku nebo meziskládku do 1 km se složením</t>
  </si>
  <si>
    <t>-1950506585</t>
  </si>
  <si>
    <t>5</t>
  </si>
  <si>
    <t>997013509</t>
  </si>
  <si>
    <t>Příplatek k odvozu suti a vybouraných hmot na skládku ZKD 1 km přes 1 km</t>
  </si>
  <si>
    <t>-884316127</t>
  </si>
  <si>
    <t>6</t>
  </si>
  <si>
    <t>997013802</t>
  </si>
  <si>
    <t>Poplatek za uložení stavebního železobetonového odpadu na skládce (skládkovné)</t>
  </si>
  <si>
    <t>1669262359</t>
  </si>
  <si>
    <t>Hmotnost sutě pol.č.113151111</t>
  </si>
  <si>
    <t>Panely</t>
  </si>
  <si>
    <t>221,165</t>
  </si>
  <si>
    <t>7</t>
  </si>
  <si>
    <t>997013804</t>
  </si>
  <si>
    <t>Poplatek za uložení stavebního odpadu ze skla na skládce (skládkovné)</t>
  </si>
  <si>
    <t>1854829977</t>
  </si>
  <si>
    <t>4,0</t>
  </si>
  <si>
    <t>8</t>
  </si>
  <si>
    <t>997013811</t>
  </si>
  <si>
    <t>Poplatek za uložení stavebního dřevěného odpadu na skládce (skládkovné)</t>
  </si>
  <si>
    <t>-1528579556</t>
  </si>
  <si>
    <t>Dřevěné konstrukce - odpočet asfaltových izolací a skla</t>
  </si>
  <si>
    <t>533,177*0,7-6,0-4,0</t>
  </si>
  <si>
    <t>997013814</t>
  </si>
  <si>
    <t>Poplatek za uložení stavebního odpadu z izolačních hmot na skládce (skládkovné)</t>
  </si>
  <si>
    <t>-1912555392</t>
  </si>
  <si>
    <t>6,0</t>
  </si>
  <si>
    <t>997013821</t>
  </si>
  <si>
    <t>Poplatek za uložení stavebního odpadu s azbestem na skládce (skládkovné)</t>
  </si>
  <si>
    <t>-163199439</t>
  </si>
  <si>
    <t>Škvára + obkladové desky stěn</t>
  </si>
  <si>
    <t>84,105 + 533,177*0,3</t>
  </si>
  <si>
    <t>11</t>
  </si>
  <si>
    <t>997013831</t>
  </si>
  <si>
    <t>Poplatek za uložení stavebního směsného odpadu na skládce (skládkovné)</t>
  </si>
  <si>
    <t>1596500708</t>
  </si>
  <si>
    <t>Plechová krytina</t>
  </si>
  <si>
    <t>4,258</t>
  </si>
  <si>
    <t>PSV</t>
  </si>
  <si>
    <t>Práce a dodávky PSV</t>
  </si>
  <si>
    <t>713</t>
  </si>
  <si>
    <t>Izolace tepelné</t>
  </si>
  <si>
    <t>12</t>
  </si>
  <si>
    <t>713190813</t>
  </si>
  <si>
    <t>Odstranění tepelné izolace škvárového lože tloušťky do 150 mm</t>
  </si>
  <si>
    <t>16</t>
  </si>
  <si>
    <t>-1933088250</t>
  </si>
  <si>
    <t>764</t>
  </si>
  <si>
    <t>Konstrukce klempířské</t>
  </si>
  <si>
    <t>13</t>
  </si>
  <si>
    <t>764001821</t>
  </si>
  <si>
    <t>Demontáž krytiny ze svitků nebo tabulí do suti</t>
  </si>
  <si>
    <t>29439830</t>
  </si>
  <si>
    <t>50,3*14,25</t>
  </si>
  <si>
    <t>OVN 03 - Ostatní a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</si>
  <si>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</si>
  <si>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</si>
  <si>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</si>
  <si>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</si>
  <si>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</si>
  <si>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</si>
  <si>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</si>
  <si>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</si>
  <si>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</si>
  <si>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VRN1003-R</t>
  </si>
  <si>
    <t xml:space="preserve">Vytýčení vedení a rozvodů inženýrských sítí. </t>
  </si>
  <si>
    <t>Kč</t>
  </si>
  <si>
    <t>1024</t>
  </si>
  <si>
    <t>1675297685</t>
  </si>
  <si>
    <t xml:space="preserve">"- Detekce a vytýčení známých a předpokládaných vnitřních </t>
  </si>
  <si>
    <t xml:space="preserve">"a vnějších, podzemních a nadzemních, povrchových a </t>
  </si>
  <si>
    <t>"podpovrchových vedení a rozvodů inženýrských sítí.</t>
  </si>
  <si>
    <t>VRN3</t>
  </si>
  <si>
    <t>Zařízení staveniště</t>
  </si>
  <si>
    <t>VRN3003-R</t>
  </si>
  <si>
    <t>1947425426</t>
  </si>
  <si>
    <t xml:space="preserve">"- Vybudování, provoz a odstranění zařízení staveniště, včetně </t>
  </si>
  <si>
    <t>"zřízení připojení na energie a zajištění měření jejich spotřeby,</t>
  </si>
  <si>
    <t xml:space="preserve">"včetně zřízení sociálních zařízení. </t>
  </si>
  <si>
    <t xml:space="preserve">"- Zhotovitel zajistí na vlastní náklady veškerá potřebná povolení </t>
  </si>
  <si>
    <t xml:space="preserve">"k užívání veřejných ploch, včetně záboru veřejného prostranství </t>
  </si>
  <si>
    <t>"na náklady zhotovitele, bude-li stavba vyžadovat.</t>
  </si>
  <si>
    <t xml:space="preserve">"- Zhotovitel zajistí na vlastní náklady zabezpečení provádění díla tak, </t>
  </si>
  <si>
    <t xml:space="preserve">"aby v souvislosti s prováděním díla nedošlo ke zranění osob </t>
  </si>
  <si>
    <t xml:space="preserve">"a škodám na majetku osob a subjektů užívajících objekty a </t>
  </si>
  <si>
    <t xml:space="preserve">"pozemky dotčené stavbou, k poškození stávajících staveb, </t>
  </si>
  <si>
    <t>"jejich součástí, zařízení a přilehlých nemovitostí.</t>
  </si>
  <si>
    <t>VRN3006-R</t>
  </si>
  <si>
    <t>Dočasné využití ploch</t>
  </si>
  <si>
    <t>-900179533</t>
  </si>
  <si>
    <t xml:space="preserve">"- Úpravy ploch areálu pro potřebu stavby, oplocení a </t>
  </si>
  <si>
    <t xml:space="preserve">"po skončení stavby oprava poškozených míst </t>
  </si>
  <si>
    <t>VRN3007-R</t>
  </si>
  <si>
    <t>Zajištění místnosti pro umožnění výkonu činnosti TDS, AD, koordinátora BOZP.</t>
  </si>
  <si>
    <t>1529984098</t>
  </si>
  <si>
    <t xml:space="preserve">"- Poskytnutí místnosti nebo její části včetně vybavení pracovním </t>
  </si>
  <si>
    <t xml:space="preserve">"stolem a židlemi pro konání kontrolních dnů,   </t>
  </si>
  <si>
    <t xml:space="preserve">"případně pro umožnění činnosti TDS, AD, SÚ. </t>
  </si>
  <si>
    <t>VRN3009-R</t>
  </si>
  <si>
    <t>Vyklizení prostoru staveniště</t>
  </si>
  <si>
    <t>190138593</t>
  </si>
  <si>
    <t xml:space="preserve">"- Vystěhování, vyklizení a vyčištění místností a komunikačních tras </t>
  </si>
  <si>
    <t xml:space="preserve">"ve všech podlažích dotčených navrženými stavebními úpravami, </t>
  </si>
  <si>
    <t xml:space="preserve">"demontáž a zpětné nastěhování, montáž a seřízení vystěhovaného </t>
  </si>
  <si>
    <t>"zařízení, vybavení a dekorací, včetně zajištění jejich ochrany před</t>
  </si>
  <si>
    <t xml:space="preserve">"včetně zajištění jejich ochrany před poškozením, které nelze </t>
  </si>
  <si>
    <t xml:space="preserve">"demontovat nebo vystěhovat. </t>
  </si>
  <si>
    <t xml:space="preserve">"- Odpojení technologických celků a spotřebičů energií v dotčených </t>
  </si>
  <si>
    <t>"místnostech objektu, případně jejich přemístění.</t>
  </si>
  <si>
    <t>VRN3011-R</t>
  </si>
  <si>
    <t>Závěrečný úklid staveniště a komunikačních tras</t>
  </si>
  <si>
    <t>-844167328</t>
  </si>
  <si>
    <t xml:space="preserve">"Po provedení stavebních prací bude proveden kompletní </t>
  </si>
  <si>
    <t xml:space="preserve">"závěrečný úklid staveniště a komunikačních tras. </t>
  </si>
  <si>
    <t>"Poškozené zatravněné plochy budou ozeleněny a upraveny.</t>
  </si>
  <si>
    <t xml:space="preserve">"Ostatní dotčené plochy a konstrukce budou uvedeny do </t>
  </si>
  <si>
    <t>"původního stavu na náklady zhotovitele.</t>
  </si>
  <si>
    <t>VRN4</t>
  </si>
  <si>
    <t>Inženýrská činnost</t>
  </si>
  <si>
    <t>VRN4002-R</t>
  </si>
  <si>
    <t>Zpracování harmonogramu</t>
  </si>
  <si>
    <t>216214116</t>
  </si>
  <si>
    <t xml:space="preserve">"Náklady na předložení a aktualizaci podrobného časového </t>
  </si>
  <si>
    <t>"harmonogramu prací a plnění</t>
  </si>
  <si>
    <t>VRN7</t>
  </si>
  <si>
    <t>Provozní vlivy</t>
  </si>
  <si>
    <t>VRN7001-R</t>
  </si>
  <si>
    <t>Dočasné dopravní opatření.</t>
  </si>
  <si>
    <t>1747264770</t>
  </si>
  <si>
    <t xml:space="preserve">"Náklady na vyhotovení návrhu dočasného dopravního značení, </t>
  </si>
  <si>
    <t>"jeho projednání a odsouhlasení s dotčenými orgány a organizacemi,</t>
  </si>
  <si>
    <t xml:space="preserve">"dodání dopravních značek a světelné signalizace, jejich rozmístění a </t>
  </si>
  <si>
    <t>"přemísťování a jejich údržba v průběhu výstavby včetně následného odstranění.</t>
  </si>
  <si>
    <t>VRN7002-R</t>
  </si>
  <si>
    <t>-1918754820</t>
  </si>
  <si>
    <t xml:space="preserve">"- Tato kategorie nákladů vyjadřuje ztížené podmínky provádění tam, </t>
  </si>
  <si>
    <t xml:space="preserve">"kde jsou stavební práce zcela nebo zčásti omezovány </t>
  </si>
  <si>
    <t xml:space="preserve">"provozem jiných osob. Jde zejména o zvýšené náklady související s </t>
  </si>
  <si>
    <t xml:space="preserve">"omezeným provozem v areálu objednatele nebo o náklady v důsledku </t>
  </si>
  <si>
    <t xml:space="preserve">"nezbytného respektování stávající dopravy v okolí stavby ovlivňující </t>
  </si>
  <si>
    <t>"stavební práce.</t>
  </si>
  <si>
    <t xml:space="preserve">"- Do této položky patří dále náklady na ztížené provádění stavebních prací </t>
  </si>
  <si>
    <t xml:space="preserve">"v důsledku provozu zařízení </t>
  </si>
  <si>
    <t xml:space="preserve">"(nutnost ochranných konstrukcí, ochranných zábradlí a hrazení, </t>
  </si>
  <si>
    <t>"záchytných sítí mimo sítě na lešení, stříšek, apod.)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</si>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</sst>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3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1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34" fillId="2" borderId="0" xfId="20" applyFill="1" applyAlignment="1" applyProtection="1">
      <alignment/>
      <protection/>
    </xf>
    <xf numFmtId="0" fontId="35" fillId="0" borderId="0" xfId="20" applyFont="1" applyAlignment="1" applyProtection="1">
      <alignment horizontal="center" vertical="center"/>
      <protection/>
    </xf>
    <xf numFmtId="0" fontId="3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7" fillId="2" borderId="0" xfId="2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6" fillId="2" borderId="0" xfId="0" applyFont="1" applyFill="1" applyAlignment="1" applyProtection="1">
      <alignment horizontal="left" vertical="center"/>
      <protection/>
    </xf>
    <xf numFmtId="0" fontId="37" fillId="2" borderId="0" xfId="2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3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5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5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6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3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5" fillId="0" borderId="33" xfId="21" applyFont="1" applyBorder="1" applyAlignment="1" applyProtection="1">
      <alignment horizontal="left" vertical="center"/>
      <protection locked="0"/>
    </xf>
    <xf numFmtId="0" fontId="25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19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6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5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5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5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5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F3616.tmp" descr="D:\KROSPlus\KROSplusData\System\Temp\radF361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89D9B.tmp" descr="D:\KROSPlus\KROSplusData\System\Temp\rad89D9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395B9.tmp" descr="D:\KROSPlus\KROSplusData\System\Temp\rad395B9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86" t="s">
        <v>0</v>
      </c>
      <c r="B1" s="287"/>
      <c r="C1" s="287"/>
      <c r="D1" s="288" t="s">
        <v>1</v>
      </c>
      <c r="E1" s="287"/>
      <c r="F1" s="287"/>
      <c r="G1" s="287"/>
      <c r="H1" s="287"/>
      <c r="I1" s="287"/>
      <c r="J1" s="287"/>
      <c r="K1" s="285" t="s">
        <v>300</v>
      </c>
      <c r="L1" s="285"/>
      <c r="M1" s="285"/>
      <c r="N1" s="285"/>
      <c r="O1" s="285"/>
      <c r="P1" s="285"/>
      <c r="Q1" s="285"/>
      <c r="R1" s="285"/>
      <c r="S1" s="285"/>
      <c r="T1" s="287"/>
      <c r="U1" s="287"/>
      <c r="V1" s="287"/>
      <c r="W1" s="285" t="s">
        <v>301</v>
      </c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1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95" customHeight="1"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4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38" t="s">
        <v>14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2"/>
      <c r="AQ5" s="24"/>
      <c r="BE5" s="234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240" t="s">
        <v>17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2"/>
      <c r="AQ6" s="24"/>
      <c r="BE6" s="235"/>
      <c r="BS6" s="17" t="s">
        <v>18</v>
      </c>
    </row>
    <row r="7" spans="2:71" ht="14.4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235"/>
      <c r="BS7" s="17" t="s">
        <v>22</v>
      </c>
    </row>
    <row r="8" spans="2:71" ht="14.4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35"/>
      <c r="BS8" s="17" t="s">
        <v>27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35"/>
      <c r="BS9" s="17" t="s">
        <v>28</v>
      </c>
    </row>
    <row r="10" spans="2:71" ht="14.4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20</v>
      </c>
      <c r="AO10" s="22"/>
      <c r="AP10" s="22"/>
      <c r="AQ10" s="24"/>
      <c r="BE10" s="235"/>
      <c r="BS10" s="17" t="s">
        <v>18</v>
      </c>
    </row>
    <row r="11" spans="2:71" ht="18.4" customHeight="1">
      <c r="B11" s="21"/>
      <c r="C11" s="22"/>
      <c r="D11" s="22"/>
      <c r="E11" s="28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</v>
      </c>
      <c r="AL11" s="22"/>
      <c r="AM11" s="22"/>
      <c r="AN11" s="28" t="s">
        <v>20</v>
      </c>
      <c r="AO11" s="22"/>
      <c r="AP11" s="22"/>
      <c r="AQ11" s="24"/>
      <c r="BE11" s="235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35"/>
      <c r="BS12" s="17" t="s">
        <v>18</v>
      </c>
    </row>
    <row r="13" spans="2:71" ht="14.45" customHeight="1">
      <c r="B13" s="21"/>
      <c r="C13" s="22"/>
      <c r="D13" s="30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34</v>
      </c>
      <c r="AO13" s="22"/>
      <c r="AP13" s="22"/>
      <c r="AQ13" s="24"/>
      <c r="BE13" s="235"/>
      <c r="BS13" s="17" t="s">
        <v>18</v>
      </c>
    </row>
    <row r="14" spans="2:71" ht="13.5">
      <c r="B14" s="21"/>
      <c r="C14" s="22"/>
      <c r="D14" s="22"/>
      <c r="E14" s="241" t="s">
        <v>34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30" t="s">
        <v>32</v>
      </c>
      <c r="AL14" s="22"/>
      <c r="AM14" s="22"/>
      <c r="AN14" s="32" t="s">
        <v>34</v>
      </c>
      <c r="AO14" s="22"/>
      <c r="AP14" s="22"/>
      <c r="AQ14" s="24"/>
      <c r="BE14" s="235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35"/>
      <c r="BS15" s="17" t="s">
        <v>4</v>
      </c>
    </row>
    <row r="16" spans="2:71" ht="14.45" customHeight="1">
      <c r="B16" s="21"/>
      <c r="C16" s="22"/>
      <c r="D16" s="30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20</v>
      </c>
      <c r="AO16" s="22"/>
      <c r="AP16" s="22"/>
      <c r="AQ16" s="24"/>
      <c r="BE16" s="235"/>
      <c r="BS16" s="17" t="s">
        <v>4</v>
      </c>
    </row>
    <row r="17" spans="2:71" ht="18.4" customHeight="1">
      <c r="B17" s="21"/>
      <c r="C17" s="22"/>
      <c r="D17" s="22"/>
      <c r="E17" s="28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</v>
      </c>
      <c r="AL17" s="22"/>
      <c r="AM17" s="22"/>
      <c r="AN17" s="28" t="s">
        <v>20</v>
      </c>
      <c r="AO17" s="22"/>
      <c r="AP17" s="22"/>
      <c r="AQ17" s="24"/>
      <c r="BE17" s="235"/>
      <c r="BS17" s="17" t="s">
        <v>37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35"/>
      <c r="BS18" s="17" t="s">
        <v>6</v>
      </c>
    </row>
    <row r="19" spans="2:71" ht="14.45" customHeight="1">
      <c r="B19" s="21"/>
      <c r="C19" s="22"/>
      <c r="D19" s="30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35"/>
      <c r="BS19" s="17" t="s">
        <v>6</v>
      </c>
    </row>
    <row r="20" spans="2:71" ht="22.5" customHeight="1">
      <c r="B20" s="21"/>
      <c r="C20" s="22"/>
      <c r="D20" s="22"/>
      <c r="E20" s="242" t="s">
        <v>20</v>
      </c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2"/>
      <c r="AP20" s="22"/>
      <c r="AQ20" s="24"/>
      <c r="BE20" s="235"/>
      <c r="BS20" s="17" t="s">
        <v>37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35"/>
    </row>
    <row r="22" spans="2:57" ht="6.9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35"/>
    </row>
    <row r="23" spans="2:57" s="1" customFormat="1" ht="25.9" customHeight="1">
      <c r="B23" s="34"/>
      <c r="C23" s="35"/>
      <c r="D23" s="36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43">
        <f>ROUND(AG51,2)</f>
        <v>0</v>
      </c>
      <c r="AL23" s="244"/>
      <c r="AM23" s="244"/>
      <c r="AN23" s="244"/>
      <c r="AO23" s="244"/>
      <c r="AP23" s="35"/>
      <c r="AQ23" s="38"/>
      <c r="BE23" s="236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36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45" t="s">
        <v>40</v>
      </c>
      <c r="M25" s="246"/>
      <c r="N25" s="246"/>
      <c r="O25" s="246"/>
      <c r="P25" s="35"/>
      <c r="Q25" s="35"/>
      <c r="R25" s="35"/>
      <c r="S25" s="35"/>
      <c r="T25" s="35"/>
      <c r="U25" s="35"/>
      <c r="V25" s="35"/>
      <c r="W25" s="245" t="s">
        <v>41</v>
      </c>
      <c r="X25" s="246"/>
      <c r="Y25" s="246"/>
      <c r="Z25" s="246"/>
      <c r="AA25" s="246"/>
      <c r="AB25" s="246"/>
      <c r="AC25" s="246"/>
      <c r="AD25" s="246"/>
      <c r="AE25" s="246"/>
      <c r="AF25" s="35"/>
      <c r="AG25" s="35"/>
      <c r="AH25" s="35"/>
      <c r="AI25" s="35"/>
      <c r="AJ25" s="35"/>
      <c r="AK25" s="245" t="s">
        <v>42</v>
      </c>
      <c r="AL25" s="246"/>
      <c r="AM25" s="246"/>
      <c r="AN25" s="246"/>
      <c r="AO25" s="246"/>
      <c r="AP25" s="35"/>
      <c r="AQ25" s="38"/>
      <c r="BE25" s="236"/>
    </row>
    <row r="26" spans="2:57" s="2" customFormat="1" ht="14.45" customHeight="1">
      <c r="B26" s="40"/>
      <c r="C26" s="41"/>
      <c r="D26" s="42" t="s">
        <v>43</v>
      </c>
      <c r="E26" s="41"/>
      <c r="F26" s="42" t="s">
        <v>44</v>
      </c>
      <c r="G26" s="41"/>
      <c r="H26" s="41"/>
      <c r="I26" s="41"/>
      <c r="J26" s="41"/>
      <c r="K26" s="41"/>
      <c r="L26" s="247">
        <v>0.21</v>
      </c>
      <c r="M26" s="248"/>
      <c r="N26" s="248"/>
      <c r="O26" s="248"/>
      <c r="P26" s="41"/>
      <c r="Q26" s="41"/>
      <c r="R26" s="41"/>
      <c r="S26" s="41"/>
      <c r="T26" s="41"/>
      <c r="U26" s="41"/>
      <c r="V26" s="41"/>
      <c r="W26" s="249">
        <f>ROUND(AZ51,2)</f>
        <v>0</v>
      </c>
      <c r="X26" s="248"/>
      <c r="Y26" s="248"/>
      <c r="Z26" s="248"/>
      <c r="AA26" s="248"/>
      <c r="AB26" s="248"/>
      <c r="AC26" s="248"/>
      <c r="AD26" s="248"/>
      <c r="AE26" s="248"/>
      <c r="AF26" s="41"/>
      <c r="AG26" s="41"/>
      <c r="AH26" s="41"/>
      <c r="AI26" s="41"/>
      <c r="AJ26" s="41"/>
      <c r="AK26" s="249">
        <f>ROUND(AV51,2)</f>
        <v>0</v>
      </c>
      <c r="AL26" s="248"/>
      <c r="AM26" s="248"/>
      <c r="AN26" s="248"/>
      <c r="AO26" s="248"/>
      <c r="AP26" s="41"/>
      <c r="AQ26" s="43"/>
      <c r="BE26" s="237"/>
    </row>
    <row r="27" spans="2:57" s="2" customFormat="1" ht="14.45" customHeight="1">
      <c r="B27" s="40"/>
      <c r="C27" s="41"/>
      <c r="D27" s="41"/>
      <c r="E27" s="41"/>
      <c r="F27" s="42" t="s">
        <v>45</v>
      </c>
      <c r="G27" s="41"/>
      <c r="H27" s="41"/>
      <c r="I27" s="41"/>
      <c r="J27" s="41"/>
      <c r="K27" s="41"/>
      <c r="L27" s="247">
        <v>0.15</v>
      </c>
      <c r="M27" s="248"/>
      <c r="N27" s="248"/>
      <c r="O27" s="248"/>
      <c r="P27" s="41"/>
      <c r="Q27" s="41"/>
      <c r="R27" s="41"/>
      <c r="S27" s="41"/>
      <c r="T27" s="41"/>
      <c r="U27" s="41"/>
      <c r="V27" s="41"/>
      <c r="W27" s="249">
        <f>ROUND(BA51,2)</f>
        <v>0</v>
      </c>
      <c r="X27" s="248"/>
      <c r="Y27" s="248"/>
      <c r="Z27" s="248"/>
      <c r="AA27" s="248"/>
      <c r="AB27" s="248"/>
      <c r="AC27" s="248"/>
      <c r="AD27" s="248"/>
      <c r="AE27" s="248"/>
      <c r="AF27" s="41"/>
      <c r="AG27" s="41"/>
      <c r="AH27" s="41"/>
      <c r="AI27" s="41"/>
      <c r="AJ27" s="41"/>
      <c r="AK27" s="249">
        <f>ROUND(AW51,2)</f>
        <v>0</v>
      </c>
      <c r="AL27" s="248"/>
      <c r="AM27" s="248"/>
      <c r="AN27" s="248"/>
      <c r="AO27" s="248"/>
      <c r="AP27" s="41"/>
      <c r="AQ27" s="43"/>
      <c r="BE27" s="237"/>
    </row>
    <row r="28" spans="2:57" s="2" customFormat="1" ht="14.45" customHeight="1" hidden="1">
      <c r="B28" s="40"/>
      <c r="C28" s="41"/>
      <c r="D28" s="41"/>
      <c r="E28" s="41"/>
      <c r="F28" s="42" t="s">
        <v>46</v>
      </c>
      <c r="G28" s="41"/>
      <c r="H28" s="41"/>
      <c r="I28" s="41"/>
      <c r="J28" s="41"/>
      <c r="K28" s="41"/>
      <c r="L28" s="247">
        <v>0.21</v>
      </c>
      <c r="M28" s="248"/>
      <c r="N28" s="248"/>
      <c r="O28" s="248"/>
      <c r="P28" s="41"/>
      <c r="Q28" s="41"/>
      <c r="R28" s="41"/>
      <c r="S28" s="41"/>
      <c r="T28" s="41"/>
      <c r="U28" s="41"/>
      <c r="V28" s="41"/>
      <c r="W28" s="249">
        <f>ROUND(BB51,2)</f>
        <v>0</v>
      </c>
      <c r="X28" s="248"/>
      <c r="Y28" s="248"/>
      <c r="Z28" s="248"/>
      <c r="AA28" s="248"/>
      <c r="AB28" s="248"/>
      <c r="AC28" s="248"/>
      <c r="AD28" s="248"/>
      <c r="AE28" s="248"/>
      <c r="AF28" s="41"/>
      <c r="AG28" s="41"/>
      <c r="AH28" s="41"/>
      <c r="AI28" s="41"/>
      <c r="AJ28" s="41"/>
      <c r="AK28" s="249">
        <v>0</v>
      </c>
      <c r="AL28" s="248"/>
      <c r="AM28" s="248"/>
      <c r="AN28" s="248"/>
      <c r="AO28" s="248"/>
      <c r="AP28" s="41"/>
      <c r="AQ28" s="43"/>
      <c r="BE28" s="237"/>
    </row>
    <row r="29" spans="2:57" s="2" customFormat="1" ht="14.45" customHeight="1" hidden="1">
      <c r="B29" s="40"/>
      <c r="C29" s="41"/>
      <c r="D29" s="41"/>
      <c r="E29" s="41"/>
      <c r="F29" s="42" t="s">
        <v>47</v>
      </c>
      <c r="G29" s="41"/>
      <c r="H29" s="41"/>
      <c r="I29" s="41"/>
      <c r="J29" s="41"/>
      <c r="K29" s="41"/>
      <c r="L29" s="247">
        <v>0.15</v>
      </c>
      <c r="M29" s="248"/>
      <c r="N29" s="248"/>
      <c r="O29" s="248"/>
      <c r="P29" s="41"/>
      <c r="Q29" s="41"/>
      <c r="R29" s="41"/>
      <c r="S29" s="41"/>
      <c r="T29" s="41"/>
      <c r="U29" s="41"/>
      <c r="V29" s="41"/>
      <c r="W29" s="249">
        <f>ROUND(BC51,2)</f>
        <v>0</v>
      </c>
      <c r="X29" s="248"/>
      <c r="Y29" s="248"/>
      <c r="Z29" s="248"/>
      <c r="AA29" s="248"/>
      <c r="AB29" s="248"/>
      <c r="AC29" s="248"/>
      <c r="AD29" s="248"/>
      <c r="AE29" s="248"/>
      <c r="AF29" s="41"/>
      <c r="AG29" s="41"/>
      <c r="AH29" s="41"/>
      <c r="AI29" s="41"/>
      <c r="AJ29" s="41"/>
      <c r="AK29" s="249">
        <v>0</v>
      </c>
      <c r="AL29" s="248"/>
      <c r="AM29" s="248"/>
      <c r="AN29" s="248"/>
      <c r="AO29" s="248"/>
      <c r="AP29" s="41"/>
      <c r="AQ29" s="43"/>
      <c r="BE29" s="237"/>
    </row>
    <row r="30" spans="2:57" s="2" customFormat="1" ht="14.45" customHeight="1" hidden="1">
      <c r="B30" s="40"/>
      <c r="C30" s="41"/>
      <c r="D30" s="41"/>
      <c r="E30" s="41"/>
      <c r="F30" s="42" t="s">
        <v>48</v>
      </c>
      <c r="G30" s="41"/>
      <c r="H30" s="41"/>
      <c r="I30" s="41"/>
      <c r="J30" s="41"/>
      <c r="K30" s="41"/>
      <c r="L30" s="247">
        <v>0</v>
      </c>
      <c r="M30" s="248"/>
      <c r="N30" s="248"/>
      <c r="O30" s="248"/>
      <c r="P30" s="41"/>
      <c r="Q30" s="41"/>
      <c r="R30" s="41"/>
      <c r="S30" s="41"/>
      <c r="T30" s="41"/>
      <c r="U30" s="41"/>
      <c r="V30" s="41"/>
      <c r="W30" s="249">
        <f>ROUND(BD51,2)</f>
        <v>0</v>
      </c>
      <c r="X30" s="248"/>
      <c r="Y30" s="248"/>
      <c r="Z30" s="248"/>
      <c r="AA30" s="248"/>
      <c r="AB30" s="248"/>
      <c r="AC30" s="248"/>
      <c r="AD30" s="248"/>
      <c r="AE30" s="248"/>
      <c r="AF30" s="41"/>
      <c r="AG30" s="41"/>
      <c r="AH30" s="41"/>
      <c r="AI30" s="41"/>
      <c r="AJ30" s="41"/>
      <c r="AK30" s="249">
        <v>0</v>
      </c>
      <c r="AL30" s="248"/>
      <c r="AM30" s="248"/>
      <c r="AN30" s="248"/>
      <c r="AO30" s="248"/>
      <c r="AP30" s="41"/>
      <c r="AQ30" s="43"/>
      <c r="BE30" s="237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36"/>
    </row>
    <row r="32" spans="2:57" s="1" customFormat="1" ht="25.9" customHeight="1">
      <c r="B32" s="34"/>
      <c r="C32" s="44"/>
      <c r="D32" s="45" t="s">
        <v>49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50</v>
      </c>
      <c r="U32" s="46"/>
      <c r="V32" s="46"/>
      <c r="W32" s="46"/>
      <c r="X32" s="250" t="s">
        <v>51</v>
      </c>
      <c r="Y32" s="251"/>
      <c r="Z32" s="251"/>
      <c r="AA32" s="251"/>
      <c r="AB32" s="251"/>
      <c r="AC32" s="46"/>
      <c r="AD32" s="46"/>
      <c r="AE32" s="46"/>
      <c r="AF32" s="46"/>
      <c r="AG32" s="46"/>
      <c r="AH32" s="46"/>
      <c r="AI32" s="46"/>
      <c r="AJ32" s="46"/>
      <c r="AK32" s="252">
        <f>SUM(AK23:AK30)</f>
        <v>0</v>
      </c>
      <c r="AL32" s="251"/>
      <c r="AM32" s="251"/>
      <c r="AN32" s="251"/>
      <c r="AO32" s="253"/>
      <c r="AP32" s="44"/>
      <c r="AQ32" s="48"/>
      <c r="BE32" s="236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1" customFormat="1" ht="36.95" customHeight="1">
      <c r="B39" s="34"/>
      <c r="C39" s="55" t="s">
        <v>52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1" customFormat="1" ht="6.95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3" customFormat="1" ht="14.45" customHeight="1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A42-15-P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44" s="4" customFormat="1" ht="36.95" customHeight="1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254" t="str">
        <f>K6</f>
        <v>Výstavba čtyř operačních sálů a sterilizace Krajské zdravotní a.s.Nemocnice Teplice o.z.</v>
      </c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63"/>
      <c r="AQ42" s="63"/>
      <c r="AR42" s="64"/>
    </row>
    <row r="43" spans="2:44" s="1" customFormat="1" ht="6.95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1" customFormat="1" ht="13.5">
      <c r="B44" s="34"/>
      <c r="C44" s="58" t="s">
        <v>23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Teplice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25</v>
      </c>
      <c r="AJ44" s="56"/>
      <c r="AK44" s="56"/>
      <c r="AL44" s="56"/>
      <c r="AM44" s="256" t="str">
        <f>IF(AN8="","",AN8)</f>
        <v>12. 10. 2016</v>
      </c>
      <c r="AN44" s="257"/>
      <c r="AO44" s="56"/>
      <c r="AP44" s="56"/>
      <c r="AQ44" s="56"/>
      <c r="AR44" s="54"/>
    </row>
    <row r="45" spans="2:44" s="1" customFormat="1" ht="6.95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3.5">
      <c r="B46" s="34"/>
      <c r="C46" s="58" t="s">
        <v>29</v>
      </c>
      <c r="D46" s="56"/>
      <c r="E46" s="56"/>
      <c r="F46" s="56"/>
      <c r="G46" s="56"/>
      <c r="H46" s="56"/>
      <c r="I46" s="56"/>
      <c r="J46" s="56"/>
      <c r="K46" s="56"/>
      <c r="L46" s="59" t="str">
        <f>IF(E11="","",E11)</f>
        <v>Krajská zdravotní a.s., Ústí nad Labem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35</v>
      </c>
      <c r="AJ46" s="56"/>
      <c r="AK46" s="56"/>
      <c r="AL46" s="56"/>
      <c r="AM46" s="258" t="str">
        <f>IF(E17="","",E17)</f>
        <v>Atelier Penta v.o.s., Mrštíkova 12, Jihlava</v>
      </c>
      <c r="AN46" s="257"/>
      <c r="AO46" s="257"/>
      <c r="AP46" s="257"/>
      <c r="AQ46" s="56"/>
      <c r="AR46" s="54"/>
      <c r="AS46" s="259" t="s">
        <v>53</v>
      </c>
      <c r="AT46" s="260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34"/>
      <c r="C47" s="58" t="s">
        <v>33</v>
      </c>
      <c r="D47" s="56"/>
      <c r="E47" s="56"/>
      <c r="F47" s="56"/>
      <c r="G47" s="56"/>
      <c r="H47" s="56"/>
      <c r="I47" s="56"/>
      <c r="J47" s="56"/>
      <c r="K47" s="56"/>
      <c r="L47" s="59" t="str">
        <f>IF(E14="Vyplň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261"/>
      <c r="AT47" s="262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263"/>
      <c r="AT48" s="246"/>
      <c r="AU48" s="35"/>
      <c r="AV48" s="35"/>
      <c r="AW48" s="35"/>
      <c r="AX48" s="35"/>
      <c r="AY48" s="35"/>
      <c r="AZ48" s="35"/>
      <c r="BA48" s="35"/>
      <c r="BB48" s="35"/>
      <c r="BC48" s="35"/>
      <c r="BD48" s="71"/>
    </row>
    <row r="49" spans="2:56" s="1" customFormat="1" ht="29.25" customHeight="1">
      <c r="B49" s="34"/>
      <c r="C49" s="264" t="s">
        <v>54</v>
      </c>
      <c r="D49" s="265"/>
      <c r="E49" s="265"/>
      <c r="F49" s="265"/>
      <c r="G49" s="265"/>
      <c r="H49" s="72"/>
      <c r="I49" s="266" t="s">
        <v>55</v>
      </c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7" t="s">
        <v>56</v>
      </c>
      <c r="AH49" s="265"/>
      <c r="AI49" s="265"/>
      <c r="AJ49" s="265"/>
      <c r="AK49" s="265"/>
      <c r="AL49" s="265"/>
      <c r="AM49" s="265"/>
      <c r="AN49" s="266" t="s">
        <v>57</v>
      </c>
      <c r="AO49" s="265"/>
      <c r="AP49" s="265"/>
      <c r="AQ49" s="73" t="s">
        <v>58</v>
      </c>
      <c r="AR49" s="54"/>
      <c r="AS49" s="74" t="s">
        <v>59</v>
      </c>
      <c r="AT49" s="75" t="s">
        <v>60</v>
      </c>
      <c r="AU49" s="75" t="s">
        <v>61</v>
      </c>
      <c r="AV49" s="75" t="s">
        <v>62</v>
      </c>
      <c r="AW49" s="75" t="s">
        <v>63</v>
      </c>
      <c r="AX49" s="75" t="s">
        <v>64</v>
      </c>
      <c r="AY49" s="75" t="s">
        <v>65</v>
      </c>
      <c r="AZ49" s="75" t="s">
        <v>66</v>
      </c>
      <c r="BA49" s="75" t="s">
        <v>67</v>
      </c>
      <c r="BB49" s="75" t="s">
        <v>68</v>
      </c>
      <c r="BC49" s="75" t="s">
        <v>69</v>
      </c>
      <c r="BD49" s="76" t="s">
        <v>70</v>
      </c>
    </row>
    <row r="50" spans="2:56" s="1" customFormat="1" ht="10.9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5" customHeight="1">
      <c r="B51" s="61"/>
      <c r="C51" s="80" t="s">
        <v>71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75">
        <f>ROUND(AG52+AG54,2)</f>
        <v>0</v>
      </c>
      <c r="AH51" s="275"/>
      <c r="AI51" s="275"/>
      <c r="AJ51" s="275"/>
      <c r="AK51" s="275"/>
      <c r="AL51" s="275"/>
      <c r="AM51" s="275"/>
      <c r="AN51" s="276">
        <f>SUM(AG51,AT51)</f>
        <v>0</v>
      </c>
      <c r="AO51" s="276"/>
      <c r="AP51" s="276"/>
      <c r="AQ51" s="82" t="s">
        <v>20</v>
      </c>
      <c r="AR51" s="64"/>
      <c r="AS51" s="83">
        <f>ROUND(AS52+AS54,2)</f>
        <v>0</v>
      </c>
      <c r="AT51" s="84">
        <f>ROUND(SUM(AV51:AW51),2)</f>
        <v>0</v>
      </c>
      <c r="AU51" s="85">
        <f>ROUND(AU52+AU54,5)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ROUND(AZ52+AZ54,2)</f>
        <v>0</v>
      </c>
      <c r="BA51" s="84">
        <f>ROUND(BA52+BA54,2)</f>
        <v>0</v>
      </c>
      <c r="BB51" s="84">
        <f>ROUND(BB52+BB54,2)</f>
        <v>0</v>
      </c>
      <c r="BC51" s="84">
        <f>ROUND(BC52+BC54,2)</f>
        <v>0</v>
      </c>
      <c r="BD51" s="86">
        <f>ROUND(BD52+BD54,2)</f>
        <v>0</v>
      </c>
      <c r="BS51" s="87" t="s">
        <v>72</v>
      </c>
      <c r="BT51" s="87" t="s">
        <v>73</v>
      </c>
      <c r="BU51" s="88" t="s">
        <v>74</v>
      </c>
      <c r="BV51" s="87" t="s">
        <v>75</v>
      </c>
      <c r="BW51" s="87" t="s">
        <v>5</v>
      </c>
      <c r="BX51" s="87" t="s">
        <v>76</v>
      </c>
      <c r="CL51" s="87" t="s">
        <v>20</v>
      </c>
    </row>
    <row r="52" spans="2:91" s="5" customFormat="1" ht="22.5" customHeight="1">
      <c r="B52" s="89"/>
      <c r="C52" s="90"/>
      <c r="D52" s="271" t="s">
        <v>77</v>
      </c>
      <c r="E52" s="269"/>
      <c r="F52" s="269"/>
      <c r="G52" s="269"/>
      <c r="H52" s="269"/>
      <c r="I52" s="91"/>
      <c r="J52" s="271" t="s">
        <v>78</v>
      </c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70">
        <f>ROUND(AG53,2)</f>
        <v>0</v>
      </c>
      <c r="AH52" s="269"/>
      <c r="AI52" s="269"/>
      <c r="AJ52" s="269"/>
      <c r="AK52" s="269"/>
      <c r="AL52" s="269"/>
      <c r="AM52" s="269"/>
      <c r="AN52" s="268">
        <f>SUM(AG52,AT52)</f>
        <v>0</v>
      </c>
      <c r="AO52" s="269"/>
      <c r="AP52" s="269"/>
      <c r="AQ52" s="92" t="s">
        <v>79</v>
      </c>
      <c r="AR52" s="93"/>
      <c r="AS52" s="94">
        <f>ROUND(AS53,2)</f>
        <v>0</v>
      </c>
      <c r="AT52" s="95">
        <f>ROUND(SUM(AV52:AW52),2)</f>
        <v>0</v>
      </c>
      <c r="AU52" s="96">
        <f>ROUND(AU53,5)</f>
        <v>0</v>
      </c>
      <c r="AV52" s="95">
        <f>ROUND(AZ52*L26,2)</f>
        <v>0</v>
      </c>
      <c r="AW52" s="95">
        <f>ROUND(BA52*L27,2)</f>
        <v>0</v>
      </c>
      <c r="AX52" s="95">
        <f>ROUND(BB52*L26,2)</f>
        <v>0</v>
      </c>
      <c r="AY52" s="95">
        <f>ROUND(BC52*L27,2)</f>
        <v>0</v>
      </c>
      <c r="AZ52" s="95">
        <f>ROUND(AZ53,2)</f>
        <v>0</v>
      </c>
      <c r="BA52" s="95">
        <f>ROUND(BA53,2)</f>
        <v>0</v>
      </c>
      <c r="BB52" s="95">
        <f>ROUND(BB53,2)</f>
        <v>0</v>
      </c>
      <c r="BC52" s="95">
        <f>ROUND(BC53,2)</f>
        <v>0</v>
      </c>
      <c r="BD52" s="97">
        <f>ROUND(BD53,2)</f>
        <v>0</v>
      </c>
      <c r="BS52" s="98" t="s">
        <v>72</v>
      </c>
      <c r="BT52" s="98" t="s">
        <v>22</v>
      </c>
      <c r="BU52" s="98" t="s">
        <v>74</v>
      </c>
      <c r="BV52" s="98" t="s">
        <v>75</v>
      </c>
      <c r="BW52" s="98" t="s">
        <v>80</v>
      </c>
      <c r="BX52" s="98" t="s">
        <v>5</v>
      </c>
      <c r="CL52" s="98" t="s">
        <v>20</v>
      </c>
      <c r="CM52" s="98" t="s">
        <v>81</v>
      </c>
    </row>
    <row r="53" spans="1:90" s="6" customFormat="1" ht="22.5" customHeight="1">
      <c r="A53" s="282" t="s">
        <v>302</v>
      </c>
      <c r="B53" s="99"/>
      <c r="C53" s="100"/>
      <c r="D53" s="100"/>
      <c r="E53" s="274" t="s">
        <v>82</v>
      </c>
      <c r="F53" s="273"/>
      <c r="G53" s="273"/>
      <c r="H53" s="273"/>
      <c r="I53" s="273"/>
      <c r="J53" s="100"/>
      <c r="K53" s="274" t="s">
        <v>83</v>
      </c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2">
        <f>'D1_03_1 - Stavební'!J29</f>
        <v>0</v>
      </c>
      <c r="AH53" s="273"/>
      <c r="AI53" s="273"/>
      <c r="AJ53" s="273"/>
      <c r="AK53" s="273"/>
      <c r="AL53" s="273"/>
      <c r="AM53" s="273"/>
      <c r="AN53" s="272">
        <f>SUM(AG53,AT53)</f>
        <v>0</v>
      </c>
      <c r="AO53" s="273"/>
      <c r="AP53" s="273"/>
      <c r="AQ53" s="101" t="s">
        <v>84</v>
      </c>
      <c r="AR53" s="102"/>
      <c r="AS53" s="103">
        <v>0</v>
      </c>
      <c r="AT53" s="104">
        <f>ROUND(SUM(AV53:AW53),2)</f>
        <v>0</v>
      </c>
      <c r="AU53" s="105">
        <f>'D1_03_1 - Stavební'!P89</f>
        <v>0</v>
      </c>
      <c r="AV53" s="104">
        <f>'D1_03_1 - Stavební'!J32</f>
        <v>0</v>
      </c>
      <c r="AW53" s="104">
        <f>'D1_03_1 - Stavební'!J33</f>
        <v>0</v>
      </c>
      <c r="AX53" s="104">
        <f>'D1_03_1 - Stavební'!J34</f>
        <v>0</v>
      </c>
      <c r="AY53" s="104">
        <f>'D1_03_1 - Stavební'!J35</f>
        <v>0</v>
      </c>
      <c r="AZ53" s="104">
        <f>'D1_03_1 - Stavební'!F32</f>
        <v>0</v>
      </c>
      <c r="BA53" s="104">
        <f>'D1_03_1 - Stavební'!F33</f>
        <v>0</v>
      </c>
      <c r="BB53" s="104">
        <f>'D1_03_1 - Stavební'!F34</f>
        <v>0</v>
      </c>
      <c r="BC53" s="104">
        <f>'D1_03_1 - Stavební'!F35</f>
        <v>0</v>
      </c>
      <c r="BD53" s="106">
        <f>'D1_03_1 - Stavební'!F36</f>
        <v>0</v>
      </c>
      <c r="BT53" s="107" t="s">
        <v>81</v>
      </c>
      <c r="BV53" s="107" t="s">
        <v>75</v>
      </c>
      <c r="BW53" s="107" t="s">
        <v>85</v>
      </c>
      <c r="BX53" s="107" t="s">
        <v>80</v>
      </c>
      <c r="CL53" s="107" t="s">
        <v>20</v>
      </c>
    </row>
    <row r="54" spans="1:91" s="5" customFormat="1" ht="22.5" customHeight="1">
      <c r="A54" s="282" t="s">
        <v>302</v>
      </c>
      <c r="B54" s="89"/>
      <c r="C54" s="90"/>
      <c r="D54" s="271" t="s">
        <v>86</v>
      </c>
      <c r="E54" s="269"/>
      <c r="F54" s="269"/>
      <c r="G54" s="269"/>
      <c r="H54" s="269"/>
      <c r="I54" s="91"/>
      <c r="J54" s="271" t="s">
        <v>87</v>
      </c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8">
        <f>'OVN 03 - Ostatní a vedlej...'!J27</f>
        <v>0</v>
      </c>
      <c r="AH54" s="269"/>
      <c r="AI54" s="269"/>
      <c r="AJ54" s="269"/>
      <c r="AK54" s="269"/>
      <c r="AL54" s="269"/>
      <c r="AM54" s="269"/>
      <c r="AN54" s="268">
        <f>SUM(AG54,AT54)</f>
        <v>0</v>
      </c>
      <c r="AO54" s="269"/>
      <c r="AP54" s="269"/>
      <c r="AQ54" s="92" t="s">
        <v>88</v>
      </c>
      <c r="AR54" s="93"/>
      <c r="AS54" s="108">
        <v>0</v>
      </c>
      <c r="AT54" s="109">
        <f>ROUND(SUM(AV54:AW54),2)</f>
        <v>0</v>
      </c>
      <c r="AU54" s="110">
        <f>'OVN 03 - Ostatní a vedlej...'!P81</f>
        <v>0</v>
      </c>
      <c r="AV54" s="109">
        <f>'OVN 03 - Ostatní a vedlej...'!J30</f>
        <v>0</v>
      </c>
      <c r="AW54" s="109">
        <f>'OVN 03 - Ostatní a vedlej...'!J31</f>
        <v>0</v>
      </c>
      <c r="AX54" s="109">
        <f>'OVN 03 - Ostatní a vedlej...'!J32</f>
        <v>0</v>
      </c>
      <c r="AY54" s="109">
        <f>'OVN 03 - Ostatní a vedlej...'!J33</f>
        <v>0</v>
      </c>
      <c r="AZ54" s="109">
        <f>'OVN 03 - Ostatní a vedlej...'!F30</f>
        <v>0</v>
      </c>
      <c r="BA54" s="109">
        <f>'OVN 03 - Ostatní a vedlej...'!F31</f>
        <v>0</v>
      </c>
      <c r="BB54" s="109">
        <f>'OVN 03 - Ostatní a vedlej...'!F32</f>
        <v>0</v>
      </c>
      <c r="BC54" s="109">
        <f>'OVN 03 - Ostatní a vedlej...'!F33</f>
        <v>0</v>
      </c>
      <c r="BD54" s="111">
        <f>'OVN 03 - Ostatní a vedlej...'!F34</f>
        <v>0</v>
      </c>
      <c r="BT54" s="98" t="s">
        <v>22</v>
      </c>
      <c r="BV54" s="98" t="s">
        <v>75</v>
      </c>
      <c r="BW54" s="98" t="s">
        <v>89</v>
      </c>
      <c r="BX54" s="98" t="s">
        <v>5</v>
      </c>
      <c r="CL54" s="98" t="s">
        <v>20</v>
      </c>
      <c r="CM54" s="98" t="s">
        <v>81</v>
      </c>
    </row>
    <row r="55" spans="2:44" s="1" customFormat="1" ht="30" customHeight="1">
      <c r="B55" s="34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4"/>
    </row>
    <row r="56" spans="2:44" s="1" customFormat="1" ht="6.95" customHeight="1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4"/>
    </row>
  </sheetData>
  <sheetProtection password="CC35" sheet="1" objects="1" scenarios="1" formatColumns="0" formatRows="0" sort="0" autoFilter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D1_03_1 - Stavební'!C2" tooltip="D1_03_1 - Stavební" display="/"/>
    <hyperlink ref="A54" location="'OVN 03 - Ostatní a vedlej...'!C2" tooltip="OVN 03 - Ostatní a vedlej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84"/>
      <c r="C1" s="284"/>
      <c r="D1" s="283" t="s">
        <v>1</v>
      </c>
      <c r="E1" s="284"/>
      <c r="F1" s="285" t="s">
        <v>303</v>
      </c>
      <c r="G1" s="289" t="s">
        <v>304</v>
      </c>
      <c r="H1" s="289"/>
      <c r="I1" s="290"/>
      <c r="J1" s="285" t="s">
        <v>305</v>
      </c>
      <c r="K1" s="283" t="s">
        <v>90</v>
      </c>
      <c r="L1" s="285" t="s">
        <v>306</v>
      </c>
      <c r="M1" s="285"/>
      <c r="N1" s="285"/>
      <c r="O1" s="285"/>
      <c r="P1" s="285"/>
      <c r="Q1" s="285"/>
      <c r="R1" s="285"/>
      <c r="S1" s="285"/>
      <c r="T1" s="285"/>
      <c r="U1" s="281"/>
      <c r="V1" s="28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13"/>
      <c r="J3" s="19"/>
      <c r="K3" s="20"/>
      <c r="AT3" s="17" t="s">
        <v>81</v>
      </c>
    </row>
    <row r="4" spans="2:46" ht="36.95" customHeight="1">
      <c r="B4" s="21"/>
      <c r="C4" s="22"/>
      <c r="D4" s="23" t="s">
        <v>91</v>
      </c>
      <c r="E4" s="22"/>
      <c r="F4" s="22"/>
      <c r="G4" s="22"/>
      <c r="H4" s="22"/>
      <c r="I4" s="114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14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14"/>
      <c r="J6" s="22"/>
      <c r="K6" s="24"/>
    </row>
    <row r="7" spans="2:11" ht="22.5" customHeight="1">
      <c r="B7" s="21"/>
      <c r="C7" s="22"/>
      <c r="D7" s="22"/>
      <c r="E7" s="277" t="str">
        <f>'Rekapitulace stavby'!K6</f>
        <v>Výstavba čtyř operačních sálů a sterilizace Krajské zdravotní a.s.Nemocnice Teplice o.z.</v>
      </c>
      <c r="F7" s="239"/>
      <c r="G7" s="239"/>
      <c r="H7" s="239"/>
      <c r="I7" s="114"/>
      <c r="J7" s="22"/>
      <c r="K7" s="24"/>
    </row>
    <row r="8" spans="2:11" ht="13.5">
      <c r="B8" s="21"/>
      <c r="C8" s="22"/>
      <c r="D8" s="30" t="s">
        <v>92</v>
      </c>
      <c r="E8" s="22"/>
      <c r="F8" s="22"/>
      <c r="G8" s="22"/>
      <c r="H8" s="22"/>
      <c r="I8" s="114"/>
      <c r="J8" s="22"/>
      <c r="K8" s="24"/>
    </row>
    <row r="9" spans="2:11" s="1" customFormat="1" ht="22.5" customHeight="1">
      <c r="B9" s="34"/>
      <c r="C9" s="35"/>
      <c r="D9" s="35"/>
      <c r="E9" s="277" t="s">
        <v>93</v>
      </c>
      <c r="F9" s="246"/>
      <c r="G9" s="246"/>
      <c r="H9" s="246"/>
      <c r="I9" s="115"/>
      <c r="J9" s="35"/>
      <c r="K9" s="38"/>
    </row>
    <row r="10" spans="2:11" s="1" customFormat="1" ht="13.5">
      <c r="B10" s="34"/>
      <c r="C10" s="35"/>
      <c r="D10" s="30" t="s">
        <v>94</v>
      </c>
      <c r="E10" s="35"/>
      <c r="F10" s="35"/>
      <c r="G10" s="35"/>
      <c r="H10" s="35"/>
      <c r="I10" s="115"/>
      <c r="J10" s="35"/>
      <c r="K10" s="38"/>
    </row>
    <row r="11" spans="2:11" s="1" customFormat="1" ht="36.95" customHeight="1">
      <c r="B11" s="34"/>
      <c r="C11" s="35"/>
      <c r="D11" s="35"/>
      <c r="E11" s="278" t="s">
        <v>95</v>
      </c>
      <c r="F11" s="246"/>
      <c r="G11" s="246"/>
      <c r="H11" s="246"/>
      <c r="I11" s="115"/>
      <c r="J11" s="35"/>
      <c r="K11" s="38"/>
    </row>
    <row r="12" spans="2:11" s="1" customFormat="1" ht="13.5">
      <c r="B12" s="34"/>
      <c r="C12" s="35"/>
      <c r="D12" s="35"/>
      <c r="E12" s="35"/>
      <c r="F12" s="35"/>
      <c r="G12" s="35"/>
      <c r="H12" s="35"/>
      <c r="I12" s="115"/>
      <c r="J12" s="35"/>
      <c r="K12" s="38"/>
    </row>
    <row r="13" spans="2:11" s="1" customFormat="1" ht="14.45" customHeight="1">
      <c r="B13" s="34"/>
      <c r="C13" s="35"/>
      <c r="D13" s="30" t="s">
        <v>19</v>
      </c>
      <c r="E13" s="35"/>
      <c r="F13" s="28" t="s">
        <v>20</v>
      </c>
      <c r="G13" s="35"/>
      <c r="H13" s="35"/>
      <c r="I13" s="116" t="s">
        <v>21</v>
      </c>
      <c r="J13" s="28" t="s">
        <v>20</v>
      </c>
      <c r="K13" s="38"/>
    </row>
    <row r="14" spans="2:11" s="1" customFormat="1" ht="14.45" customHeight="1">
      <c r="B14" s="34"/>
      <c r="C14" s="35"/>
      <c r="D14" s="30" t="s">
        <v>23</v>
      </c>
      <c r="E14" s="35"/>
      <c r="F14" s="28" t="s">
        <v>24</v>
      </c>
      <c r="G14" s="35"/>
      <c r="H14" s="35"/>
      <c r="I14" s="116" t="s">
        <v>25</v>
      </c>
      <c r="J14" s="117" t="str">
        <f>'Rekapitulace stavby'!AN8</f>
        <v>12. 10. 2016</v>
      </c>
      <c r="K14" s="38"/>
    </row>
    <row r="15" spans="2:11" s="1" customFormat="1" ht="10.9" customHeight="1">
      <c r="B15" s="34"/>
      <c r="C15" s="35"/>
      <c r="D15" s="35"/>
      <c r="E15" s="35"/>
      <c r="F15" s="35"/>
      <c r="G15" s="35"/>
      <c r="H15" s="35"/>
      <c r="I15" s="115"/>
      <c r="J15" s="35"/>
      <c r="K15" s="38"/>
    </row>
    <row r="16" spans="2:11" s="1" customFormat="1" ht="14.45" customHeight="1">
      <c r="B16" s="34"/>
      <c r="C16" s="35"/>
      <c r="D16" s="30" t="s">
        <v>29</v>
      </c>
      <c r="E16" s="35"/>
      <c r="F16" s="35"/>
      <c r="G16" s="35"/>
      <c r="H16" s="35"/>
      <c r="I16" s="116" t="s">
        <v>30</v>
      </c>
      <c r="J16" s="28" t="s">
        <v>20</v>
      </c>
      <c r="K16" s="38"/>
    </row>
    <row r="17" spans="2:11" s="1" customFormat="1" ht="18" customHeight="1">
      <c r="B17" s="34"/>
      <c r="C17" s="35"/>
      <c r="D17" s="35"/>
      <c r="E17" s="28" t="s">
        <v>31</v>
      </c>
      <c r="F17" s="35"/>
      <c r="G17" s="35"/>
      <c r="H17" s="35"/>
      <c r="I17" s="116" t="s">
        <v>32</v>
      </c>
      <c r="J17" s="28" t="s">
        <v>20</v>
      </c>
      <c r="K17" s="38"/>
    </row>
    <row r="18" spans="2:11" s="1" customFormat="1" ht="6.95" customHeight="1">
      <c r="B18" s="34"/>
      <c r="C18" s="35"/>
      <c r="D18" s="35"/>
      <c r="E18" s="35"/>
      <c r="F18" s="35"/>
      <c r="G18" s="35"/>
      <c r="H18" s="35"/>
      <c r="I18" s="115"/>
      <c r="J18" s="35"/>
      <c r="K18" s="38"/>
    </row>
    <row r="19" spans="2:11" s="1" customFormat="1" ht="14.45" customHeight="1">
      <c r="B19" s="34"/>
      <c r="C19" s="35"/>
      <c r="D19" s="30" t="s">
        <v>33</v>
      </c>
      <c r="E19" s="35"/>
      <c r="F19" s="35"/>
      <c r="G19" s="35"/>
      <c r="H19" s="35"/>
      <c r="I19" s="116" t="s">
        <v>30</v>
      </c>
      <c r="J19" s="28" t="str">
        <f>IF('Rekapitulace stavby'!AN13="Vyplň údaj","",IF('Rekapitulace stavby'!AN13="","",'Rekapitulace stavby'!AN13))</f>
        <v/>
      </c>
      <c r="K19" s="38"/>
    </row>
    <row r="20" spans="2:11" s="1" customFormat="1" ht="18" customHeight="1">
      <c r="B20" s="34"/>
      <c r="C20" s="35"/>
      <c r="D20" s="35"/>
      <c r="E20" s="28" t="str">
        <f>IF('Rekapitulace stavby'!E14="Vyplň údaj","",IF('Rekapitulace stavby'!E14="","",'Rekapitulace stavby'!E14))</f>
        <v/>
      </c>
      <c r="F20" s="35"/>
      <c r="G20" s="35"/>
      <c r="H20" s="35"/>
      <c r="I20" s="116" t="s">
        <v>32</v>
      </c>
      <c r="J20" s="28" t="str">
        <f>IF('Rekapitulace stavby'!AN14="Vyplň údaj","",IF('Rekapitulace stavby'!AN14="","",'Rekapitulace stavby'!AN14))</f>
        <v/>
      </c>
      <c r="K20" s="38"/>
    </row>
    <row r="21" spans="2:11" s="1" customFormat="1" ht="6.95" customHeight="1">
      <c r="B21" s="34"/>
      <c r="C21" s="35"/>
      <c r="D21" s="35"/>
      <c r="E21" s="35"/>
      <c r="F21" s="35"/>
      <c r="G21" s="35"/>
      <c r="H21" s="35"/>
      <c r="I21" s="115"/>
      <c r="J21" s="35"/>
      <c r="K21" s="38"/>
    </row>
    <row r="22" spans="2:11" s="1" customFormat="1" ht="14.45" customHeight="1">
      <c r="B22" s="34"/>
      <c r="C22" s="35"/>
      <c r="D22" s="30" t="s">
        <v>35</v>
      </c>
      <c r="E22" s="35"/>
      <c r="F22" s="35"/>
      <c r="G22" s="35"/>
      <c r="H22" s="35"/>
      <c r="I22" s="116" t="s">
        <v>30</v>
      </c>
      <c r="J22" s="28" t="s">
        <v>20</v>
      </c>
      <c r="K22" s="38"/>
    </row>
    <row r="23" spans="2:11" s="1" customFormat="1" ht="18" customHeight="1">
      <c r="B23" s="34"/>
      <c r="C23" s="35"/>
      <c r="D23" s="35"/>
      <c r="E23" s="28" t="s">
        <v>36</v>
      </c>
      <c r="F23" s="35"/>
      <c r="G23" s="35"/>
      <c r="H23" s="35"/>
      <c r="I23" s="116" t="s">
        <v>32</v>
      </c>
      <c r="J23" s="28" t="s">
        <v>20</v>
      </c>
      <c r="K23" s="38"/>
    </row>
    <row r="24" spans="2:11" s="1" customFormat="1" ht="6.95" customHeight="1">
      <c r="B24" s="34"/>
      <c r="C24" s="35"/>
      <c r="D24" s="35"/>
      <c r="E24" s="35"/>
      <c r="F24" s="35"/>
      <c r="G24" s="35"/>
      <c r="H24" s="35"/>
      <c r="I24" s="115"/>
      <c r="J24" s="35"/>
      <c r="K24" s="38"/>
    </row>
    <row r="25" spans="2:11" s="1" customFormat="1" ht="14.45" customHeight="1">
      <c r="B25" s="34"/>
      <c r="C25" s="35"/>
      <c r="D25" s="30" t="s">
        <v>38</v>
      </c>
      <c r="E25" s="35"/>
      <c r="F25" s="35"/>
      <c r="G25" s="35"/>
      <c r="H25" s="35"/>
      <c r="I25" s="115"/>
      <c r="J25" s="35"/>
      <c r="K25" s="38"/>
    </row>
    <row r="26" spans="2:11" s="7" customFormat="1" ht="22.5" customHeight="1">
      <c r="B26" s="118"/>
      <c r="C26" s="119"/>
      <c r="D26" s="119"/>
      <c r="E26" s="242" t="s">
        <v>20</v>
      </c>
      <c r="F26" s="279"/>
      <c r="G26" s="279"/>
      <c r="H26" s="279"/>
      <c r="I26" s="120"/>
      <c r="J26" s="119"/>
      <c r="K26" s="121"/>
    </row>
    <row r="27" spans="2:11" s="1" customFormat="1" ht="6.95" customHeight="1">
      <c r="B27" s="34"/>
      <c r="C27" s="35"/>
      <c r="D27" s="35"/>
      <c r="E27" s="35"/>
      <c r="F27" s="35"/>
      <c r="G27" s="35"/>
      <c r="H27" s="35"/>
      <c r="I27" s="115"/>
      <c r="J27" s="35"/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22"/>
      <c r="J28" s="78"/>
      <c r="K28" s="123"/>
    </row>
    <row r="29" spans="2:11" s="1" customFormat="1" ht="25.35" customHeight="1">
      <c r="B29" s="34"/>
      <c r="C29" s="35"/>
      <c r="D29" s="124" t="s">
        <v>39</v>
      </c>
      <c r="E29" s="35"/>
      <c r="F29" s="35"/>
      <c r="G29" s="35"/>
      <c r="H29" s="35"/>
      <c r="I29" s="115"/>
      <c r="J29" s="125">
        <f>ROUND(J89,2)</f>
        <v>0</v>
      </c>
      <c r="K29" s="38"/>
    </row>
    <row r="30" spans="2:11" s="1" customFormat="1" ht="6.95" customHeight="1">
      <c r="B30" s="34"/>
      <c r="C30" s="35"/>
      <c r="D30" s="78"/>
      <c r="E30" s="78"/>
      <c r="F30" s="78"/>
      <c r="G30" s="78"/>
      <c r="H30" s="78"/>
      <c r="I30" s="122"/>
      <c r="J30" s="78"/>
      <c r="K30" s="123"/>
    </row>
    <row r="31" spans="2:11" s="1" customFormat="1" ht="14.45" customHeight="1">
      <c r="B31" s="34"/>
      <c r="C31" s="35"/>
      <c r="D31" s="35"/>
      <c r="E31" s="35"/>
      <c r="F31" s="39" t="s">
        <v>41</v>
      </c>
      <c r="G31" s="35"/>
      <c r="H31" s="35"/>
      <c r="I31" s="126" t="s">
        <v>40</v>
      </c>
      <c r="J31" s="39" t="s">
        <v>42</v>
      </c>
      <c r="K31" s="38"/>
    </row>
    <row r="32" spans="2:11" s="1" customFormat="1" ht="14.45" customHeight="1">
      <c r="B32" s="34"/>
      <c r="C32" s="35"/>
      <c r="D32" s="42" t="s">
        <v>43</v>
      </c>
      <c r="E32" s="42" t="s">
        <v>44</v>
      </c>
      <c r="F32" s="127">
        <f>ROUND(SUM(BE89:BE134),2)</f>
        <v>0</v>
      </c>
      <c r="G32" s="35"/>
      <c r="H32" s="35"/>
      <c r="I32" s="128">
        <v>0.21</v>
      </c>
      <c r="J32" s="127">
        <f>ROUND(ROUND((SUM(BE89:BE134)),2)*I32,2)</f>
        <v>0</v>
      </c>
      <c r="K32" s="38"/>
    </row>
    <row r="33" spans="2:11" s="1" customFormat="1" ht="14.45" customHeight="1">
      <c r="B33" s="34"/>
      <c r="C33" s="35"/>
      <c r="D33" s="35"/>
      <c r="E33" s="42" t="s">
        <v>45</v>
      </c>
      <c r="F33" s="127">
        <f>ROUND(SUM(BF89:BF134),2)</f>
        <v>0</v>
      </c>
      <c r="G33" s="35"/>
      <c r="H33" s="35"/>
      <c r="I33" s="128">
        <v>0.15</v>
      </c>
      <c r="J33" s="127">
        <f>ROUND(ROUND((SUM(BF89:BF134)),2)*I33,2)</f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27">
        <f>ROUND(SUM(BG89:BG134),2)</f>
        <v>0</v>
      </c>
      <c r="G34" s="35"/>
      <c r="H34" s="35"/>
      <c r="I34" s="128">
        <v>0.21</v>
      </c>
      <c r="J34" s="127">
        <v>0</v>
      </c>
      <c r="K34" s="38"/>
    </row>
    <row r="35" spans="2:11" s="1" customFormat="1" ht="14.45" customHeight="1" hidden="1">
      <c r="B35" s="34"/>
      <c r="C35" s="35"/>
      <c r="D35" s="35"/>
      <c r="E35" s="42" t="s">
        <v>47</v>
      </c>
      <c r="F35" s="127">
        <f>ROUND(SUM(BH89:BH134),2)</f>
        <v>0</v>
      </c>
      <c r="G35" s="35"/>
      <c r="H35" s="35"/>
      <c r="I35" s="128">
        <v>0.15</v>
      </c>
      <c r="J35" s="127">
        <v>0</v>
      </c>
      <c r="K35" s="38"/>
    </row>
    <row r="36" spans="2:11" s="1" customFormat="1" ht="14.45" customHeight="1" hidden="1">
      <c r="B36" s="34"/>
      <c r="C36" s="35"/>
      <c r="D36" s="35"/>
      <c r="E36" s="42" t="s">
        <v>48</v>
      </c>
      <c r="F36" s="127">
        <f>ROUND(SUM(BI89:BI134),2)</f>
        <v>0</v>
      </c>
      <c r="G36" s="35"/>
      <c r="H36" s="35"/>
      <c r="I36" s="128">
        <v>0</v>
      </c>
      <c r="J36" s="127">
        <v>0</v>
      </c>
      <c r="K36" s="38"/>
    </row>
    <row r="37" spans="2:11" s="1" customFormat="1" ht="6.95" customHeight="1">
      <c r="B37" s="34"/>
      <c r="C37" s="35"/>
      <c r="D37" s="35"/>
      <c r="E37" s="35"/>
      <c r="F37" s="35"/>
      <c r="G37" s="35"/>
      <c r="H37" s="35"/>
      <c r="I37" s="115"/>
      <c r="J37" s="35"/>
      <c r="K37" s="38"/>
    </row>
    <row r="38" spans="2:11" s="1" customFormat="1" ht="25.35" customHeight="1">
      <c r="B38" s="34"/>
      <c r="C38" s="129"/>
      <c r="D38" s="130" t="s">
        <v>49</v>
      </c>
      <c r="E38" s="72"/>
      <c r="F38" s="72"/>
      <c r="G38" s="131" t="s">
        <v>50</v>
      </c>
      <c r="H38" s="132" t="s">
        <v>51</v>
      </c>
      <c r="I38" s="133"/>
      <c r="J38" s="134">
        <f>SUM(J29:J36)</f>
        <v>0</v>
      </c>
      <c r="K38" s="135"/>
    </row>
    <row r="39" spans="2:11" s="1" customFormat="1" ht="14.45" customHeight="1">
      <c r="B39" s="49"/>
      <c r="C39" s="50"/>
      <c r="D39" s="50"/>
      <c r="E39" s="50"/>
      <c r="F39" s="50"/>
      <c r="G39" s="50"/>
      <c r="H39" s="50"/>
      <c r="I39" s="136"/>
      <c r="J39" s="50"/>
      <c r="K39" s="51"/>
    </row>
    <row r="43" spans="2:11" s="1" customFormat="1" ht="6.95" customHeight="1">
      <c r="B43" s="137"/>
      <c r="C43" s="138"/>
      <c r="D43" s="138"/>
      <c r="E43" s="138"/>
      <c r="F43" s="138"/>
      <c r="G43" s="138"/>
      <c r="H43" s="138"/>
      <c r="I43" s="139"/>
      <c r="J43" s="138"/>
      <c r="K43" s="140"/>
    </row>
    <row r="44" spans="2:11" s="1" customFormat="1" ht="36.95" customHeight="1">
      <c r="B44" s="34"/>
      <c r="C44" s="23" t="s">
        <v>96</v>
      </c>
      <c r="D44" s="35"/>
      <c r="E44" s="35"/>
      <c r="F44" s="35"/>
      <c r="G44" s="35"/>
      <c r="H44" s="35"/>
      <c r="I44" s="115"/>
      <c r="J44" s="35"/>
      <c r="K44" s="38"/>
    </row>
    <row r="45" spans="2:11" s="1" customFormat="1" ht="6.95" customHeight="1">
      <c r="B45" s="34"/>
      <c r="C45" s="35"/>
      <c r="D45" s="35"/>
      <c r="E45" s="35"/>
      <c r="F45" s="35"/>
      <c r="G45" s="35"/>
      <c r="H45" s="35"/>
      <c r="I45" s="115"/>
      <c r="J45" s="35"/>
      <c r="K45" s="38"/>
    </row>
    <row r="46" spans="2:11" s="1" customFormat="1" ht="14.45" customHeight="1">
      <c r="B46" s="34"/>
      <c r="C46" s="30" t="s">
        <v>16</v>
      </c>
      <c r="D46" s="35"/>
      <c r="E46" s="35"/>
      <c r="F46" s="35"/>
      <c r="G46" s="35"/>
      <c r="H46" s="35"/>
      <c r="I46" s="115"/>
      <c r="J46" s="35"/>
      <c r="K46" s="38"/>
    </row>
    <row r="47" spans="2:11" s="1" customFormat="1" ht="22.5" customHeight="1">
      <c r="B47" s="34"/>
      <c r="C47" s="35"/>
      <c r="D47" s="35"/>
      <c r="E47" s="277" t="str">
        <f>E7</f>
        <v>Výstavba čtyř operačních sálů a sterilizace Krajské zdravotní a.s.Nemocnice Teplice o.z.</v>
      </c>
      <c r="F47" s="246"/>
      <c r="G47" s="246"/>
      <c r="H47" s="246"/>
      <c r="I47" s="115"/>
      <c r="J47" s="35"/>
      <c r="K47" s="38"/>
    </row>
    <row r="48" spans="2:11" ht="13.5">
      <c r="B48" s="21"/>
      <c r="C48" s="30" t="s">
        <v>92</v>
      </c>
      <c r="D48" s="22"/>
      <c r="E48" s="22"/>
      <c r="F48" s="22"/>
      <c r="G48" s="22"/>
      <c r="H48" s="22"/>
      <c r="I48" s="114"/>
      <c r="J48" s="22"/>
      <c r="K48" s="24"/>
    </row>
    <row r="49" spans="2:11" s="1" customFormat="1" ht="22.5" customHeight="1">
      <c r="B49" s="34"/>
      <c r="C49" s="35"/>
      <c r="D49" s="35"/>
      <c r="E49" s="277" t="s">
        <v>93</v>
      </c>
      <c r="F49" s="246"/>
      <c r="G49" s="246"/>
      <c r="H49" s="246"/>
      <c r="I49" s="115"/>
      <c r="J49" s="35"/>
      <c r="K49" s="38"/>
    </row>
    <row r="50" spans="2:11" s="1" customFormat="1" ht="14.45" customHeight="1">
      <c r="B50" s="34"/>
      <c r="C50" s="30" t="s">
        <v>94</v>
      </c>
      <c r="D50" s="35"/>
      <c r="E50" s="35"/>
      <c r="F50" s="35"/>
      <c r="G50" s="35"/>
      <c r="H50" s="35"/>
      <c r="I50" s="115"/>
      <c r="J50" s="35"/>
      <c r="K50" s="38"/>
    </row>
    <row r="51" spans="2:11" s="1" customFormat="1" ht="23.25" customHeight="1">
      <c r="B51" s="34"/>
      <c r="C51" s="35"/>
      <c r="D51" s="35"/>
      <c r="E51" s="278" t="str">
        <f>E11</f>
        <v>D1_03_1 - Stavební</v>
      </c>
      <c r="F51" s="246"/>
      <c r="G51" s="246"/>
      <c r="H51" s="246"/>
      <c r="I51" s="115"/>
      <c r="J51" s="35"/>
      <c r="K51" s="38"/>
    </row>
    <row r="52" spans="2:11" s="1" customFormat="1" ht="6.95" customHeight="1">
      <c r="B52" s="34"/>
      <c r="C52" s="35"/>
      <c r="D52" s="35"/>
      <c r="E52" s="35"/>
      <c r="F52" s="35"/>
      <c r="G52" s="35"/>
      <c r="H52" s="35"/>
      <c r="I52" s="115"/>
      <c r="J52" s="35"/>
      <c r="K52" s="38"/>
    </row>
    <row r="53" spans="2:11" s="1" customFormat="1" ht="18" customHeight="1">
      <c r="B53" s="34"/>
      <c r="C53" s="30" t="s">
        <v>23</v>
      </c>
      <c r="D53" s="35"/>
      <c r="E53" s="35"/>
      <c r="F53" s="28" t="str">
        <f>F14</f>
        <v>Teplice</v>
      </c>
      <c r="G53" s="35"/>
      <c r="H53" s="35"/>
      <c r="I53" s="116" t="s">
        <v>25</v>
      </c>
      <c r="J53" s="117" t="str">
        <f>IF(J14="","",J14)</f>
        <v>12. 10. 2016</v>
      </c>
      <c r="K53" s="38"/>
    </row>
    <row r="54" spans="2:11" s="1" customFormat="1" ht="6.95" customHeight="1">
      <c r="B54" s="34"/>
      <c r="C54" s="35"/>
      <c r="D54" s="35"/>
      <c r="E54" s="35"/>
      <c r="F54" s="35"/>
      <c r="G54" s="35"/>
      <c r="H54" s="35"/>
      <c r="I54" s="115"/>
      <c r="J54" s="35"/>
      <c r="K54" s="38"/>
    </row>
    <row r="55" spans="2:11" s="1" customFormat="1" ht="13.5">
      <c r="B55" s="34"/>
      <c r="C55" s="30" t="s">
        <v>29</v>
      </c>
      <c r="D55" s="35"/>
      <c r="E55" s="35"/>
      <c r="F55" s="28" t="str">
        <f>E17</f>
        <v>Krajská zdravotní a.s., Ústí nad Labem</v>
      </c>
      <c r="G55" s="35"/>
      <c r="H55" s="35"/>
      <c r="I55" s="116" t="s">
        <v>35</v>
      </c>
      <c r="J55" s="28" t="str">
        <f>E23</f>
        <v>Atelier Penta v.o.s., Mrštíkova 12, Jihlava</v>
      </c>
      <c r="K55" s="38"/>
    </row>
    <row r="56" spans="2:11" s="1" customFormat="1" ht="14.45" customHeight="1">
      <c r="B56" s="34"/>
      <c r="C56" s="30" t="s">
        <v>33</v>
      </c>
      <c r="D56" s="35"/>
      <c r="E56" s="35"/>
      <c r="F56" s="28" t="str">
        <f>IF(E20="","",E20)</f>
        <v/>
      </c>
      <c r="G56" s="35"/>
      <c r="H56" s="35"/>
      <c r="I56" s="115"/>
      <c r="J56" s="35"/>
      <c r="K56" s="38"/>
    </row>
    <row r="57" spans="2:11" s="1" customFormat="1" ht="10.35" customHeight="1">
      <c r="B57" s="34"/>
      <c r="C57" s="35"/>
      <c r="D57" s="35"/>
      <c r="E57" s="35"/>
      <c r="F57" s="35"/>
      <c r="G57" s="35"/>
      <c r="H57" s="35"/>
      <c r="I57" s="115"/>
      <c r="J57" s="35"/>
      <c r="K57" s="38"/>
    </row>
    <row r="58" spans="2:11" s="1" customFormat="1" ht="29.25" customHeight="1">
      <c r="B58" s="34"/>
      <c r="C58" s="141" t="s">
        <v>97</v>
      </c>
      <c r="D58" s="129"/>
      <c r="E58" s="129"/>
      <c r="F58" s="129"/>
      <c r="G58" s="129"/>
      <c r="H58" s="129"/>
      <c r="I58" s="142"/>
      <c r="J58" s="143" t="s">
        <v>98</v>
      </c>
      <c r="K58" s="144"/>
    </row>
    <row r="59" spans="2:11" s="1" customFormat="1" ht="10.35" customHeight="1">
      <c r="B59" s="34"/>
      <c r="C59" s="35"/>
      <c r="D59" s="35"/>
      <c r="E59" s="35"/>
      <c r="F59" s="35"/>
      <c r="G59" s="35"/>
      <c r="H59" s="35"/>
      <c r="I59" s="115"/>
      <c r="J59" s="35"/>
      <c r="K59" s="38"/>
    </row>
    <row r="60" spans="2:47" s="1" customFormat="1" ht="29.25" customHeight="1">
      <c r="B60" s="34"/>
      <c r="C60" s="145" t="s">
        <v>99</v>
      </c>
      <c r="D60" s="35"/>
      <c r="E60" s="35"/>
      <c r="F60" s="35"/>
      <c r="G60" s="35"/>
      <c r="H60" s="35"/>
      <c r="I60" s="115"/>
      <c r="J60" s="125">
        <f>J89</f>
        <v>0</v>
      </c>
      <c r="K60" s="38"/>
      <c r="AU60" s="17" t="s">
        <v>100</v>
      </c>
    </row>
    <row r="61" spans="2:11" s="8" customFormat="1" ht="24.95" customHeight="1">
      <c r="B61" s="146"/>
      <c r="C61" s="147"/>
      <c r="D61" s="148" t="s">
        <v>101</v>
      </c>
      <c r="E61" s="149"/>
      <c r="F61" s="149"/>
      <c r="G61" s="149"/>
      <c r="H61" s="149"/>
      <c r="I61" s="150"/>
      <c r="J61" s="151">
        <f>J90</f>
        <v>0</v>
      </c>
      <c r="K61" s="152"/>
    </row>
    <row r="62" spans="2:11" s="9" customFormat="1" ht="19.9" customHeight="1">
      <c r="B62" s="153"/>
      <c r="C62" s="154"/>
      <c r="D62" s="155" t="s">
        <v>102</v>
      </c>
      <c r="E62" s="156"/>
      <c r="F62" s="156"/>
      <c r="G62" s="156"/>
      <c r="H62" s="156"/>
      <c r="I62" s="157"/>
      <c r="J62" s="158">
        <f>J91</f>
        <v>0</v>
      </c>
      <c r="K62" s="159"/>
    </row>
    <row r="63" spans="2:11" s="9" customFormat="1" ht="19.9" customHeight="1">
      <c r="B63" s="153"/>
      <c r="C63" s="154"/>
      <c r="D63" s="155" t="s">
        <v>103</v>
      </c>
      <c r="E63" s="156"/>
      <c r="F63" s="156"/>
      <c r="G63" s="156"/>
      <c r="H63" s="156"/>
      <c r="I63" s="157"/>
      <c r="J63" s="158">
        <f>J97</f>
        <v>0</v>
      </c>
      <c r="K63" s="159"/>
    </row>
    <row r="64" spans="2:11" s="9" customFormat="1" ht="19.9" customHeight="1">
      <c r="B64" s="153"/>
      <c r="C64" s="154"/>
      <c r="D64" s="155" t="s">
        <v>104</v>
      </c>
      <c r="E64" s="156"/>
      <c r="F64" s="156"/>
      <c r="G64" s="156"/>
      <c r="H64" s="156"/>
      <c r="I64" s="157"/>
      <c r="J64" s="158">
        <f>J103</f>
        <v>0</v>
      </c>
      <c r="K64" s="159"/>
    </row>
    <row r="65" spans="2:11" s="8" customFormat="1" ht="24.95" customHeight="1">
      <c r="B65" s="146"/>
      <c r="C65" s="147"/>
      <c r="D65" s="148" t="s">
        <v>105</v>
      </c>
      <c r="E65" s="149"/>
      <c r="F65" s="149"/>
      <c r="G65" s="149"/>
      <c r="H65" s="149"/>
      <c r="I65" s="150"/>
      <c r="J65" s="151">
        <f>J124</f>
        <v>0</v>
      </c>
      <c r="K65" s="152"/>
    </row>
    <row r="66" spans="2:11" s="9" customFormat="1" ht="19.9" customHeight="1">
      <c r="B66" s="153"/>
      <c r="C66" s="154"/>
      <c r="D66" s="155" t="s">
        <v>106</v>
      </c>
      <c r="E66" s="156"/>
      <c r="F66" s="156"/>
      <c r="G66" s="156"/>
      <c r="H66" s="156"/>
      <c r="I66" s="157"/>
      <c r="J66" s="158">
        <f>J125</f>
        <v>0</v>
      </c>
      <c r="K66" s="159"/>
    </row>
    <row r="67" spans="2:11" s="9" customFormat="1" ht="19.9" customHeight="1">
      <c r="B67" s="153"/>
      <c r="C67" s="154"/>
      <c r="D67" s="155" t="s">
        <v>107</v>
      </c>
      <c r="E67" s="156"/>
      <c r="F67" s="156"/>
      <c r="G67" s="156"/>
      <c r="H67" s="156"/>
      <c r="I67" s="157"/>
      <c r="J67" s="158">
        <f>J130</f>
        <v>0</v>
      </c>
      <c r="K67" s="159"/>
    </row>
    <row r="68" spans="2:11" s="1" customFormat="1" ht="21.75" customHeight="1">
      <c r="B68" s="34"/>
      <c r="C68" s="35"/>
      <c r="D68" s="35"/>
      <c r="E68" s="35"/>
      <c r="F68" s="35"/>
      <c r="G68" s="35"/>
      <c r="H68" s="35"/>
      <c r="I68" s="115"/>
      <c r="J68" s="35"/>
      <c r="K68" s="38"/>
    </row>
    <row r="69" spans="2:11" s="1" customFormat="1" ht="6.95" customHeight="1">
      <c r="B69" s="49"/>
      <c r="C69" s="50"/>
      <c r="D69" s="50"/>
      <c r="E69" s="50"/>
      <c r="F69" s="50"/>
      <c r="G69" s="50"/>
      <c r="H69" s="50"/>
      <c r="I69" s="136"/>
      <c r="J69" s="50"/>
      <c r="K69" s="51"/>
    </row>
    <row r="73" spans="2:12" s="1" customFormat="1" ht="6.95" customHeight="1">
      <c r="B73" s="52"/>
      <c r="C73" s="53"/>
      <c r="D73" s="53"/>
      <c r="E73" s="53"/>
      <c r="F73" s="53"/>
      <c r="G73" s="53"/>
      <c r="H73" s="53"/>
      <c r="I73" s="139"/>
      <c r="J73" s="53"/>
      <c r="K73" s="53"/>
      <c r="L73" s="54"/>
    </row>
    <row r="74" spans="2:12" s="1" customFormat="1" ht="36.95" customHeight="1">
      <c r="B74" s="34"/>
      <c r="C74" s="55" t="s">
        <v>108</v>
      </c>
      <c r="D74" s="56"/>
      <c r="E74" s="56"/>
      <c r="F74" s="56"/>
      <c r="G74" s="56"/>
      <c r="H74" s="56"/>
      <c r="I74" s="160"/>
      <c r="J74" s="56"/>
      <c r="K74" s="56"/>
      <c r="L74" s="54"/>
    </row>
    <row r="75" spans="2:12" s="1" customFormat="1" ht="6.95" customHeight="1">
      <c r="B75" s="34"/>
      <c r="C75" s="56"/>
      <c r="D75" s="56"/>
      <c r="E75" s="56"/>
      <c r="F75" s="56"/>
      <c r="G75" s="56"/>
      <c r="H75" s="56"/>
      <c r="I75" s="160"/>
      <c r="J75" s="56"/>
      <c r="K75" s="56"/>
      <c r="L75" s="54"/>
    </row>
    <row r="76" spans="2:12" s="1" customFormat="1" ht="14.45" customHeight="1">
      <c r="B76" s="34"/>
      <c r="C76" s="58" t="s">
        <v>16</v>
      </c>
      <c r="D76" s="56"/>
      <c r="E76" s="56"/>
      <c r="F76" s="56"/>
      <c r="G76" s="56"/>
      <c r="H76" s="56"/>
      <c r="I76" s="160"/>
      <c r="J76" s="56"/>
      <c r="K76" s="56"/>
      <c r="L76" s="54"/>
    </row>
    <row r="77" spans="2:12" s="1" customFormat="1" ht="22.5" customHeight="1">
      <c r="B77" s="34"/>
      <c r="C77" s="56"/>
      <c r="D77" s="56"/>
      <c r="E77" s="280" t="str">
        <f>E7</f>
        <v>Výstavba čtyř operačních sálů a sterilizace Krajské zdravotní a.s.Nemocnice Teplice o.z.</v>
      </c>
      <c r="F77" s="257"/>
      <c r="G77" s="257"/>
      <c r="H77" s="257"/>
      <c r="I77" s="160"/>
      <c r="J77" s="56"/>
      <c r="K77" s="56"/>
      <c r="L77" s="54"/>
    </row>
    <row r="78" spans="2:12" ht="13.5">
      <c r="B78" s="21"/>
      <c r="C78" s="58" t="s">
        <v>92</v>
      </c>
      <c r="D78" s="161"/>
      <c r="E78" s="161"/>
      <c r="F78" s="161"/>
      <c r="G78" s="161"/>
      <c r="H78" s="161"/>
      <c r="J78" s="161"/>
      <c r="K78" s="161"/>
      <c r="L78" s="162"/>
    </row>
    <row r="79" spans="2:12" s="1" customFormat="1" ht="22.5" customHeight="1">
      <c r="B79" s="34"/>
      <c r="C79" s="56"/>
      <c r="D79" s="56"/>
      <c r="E79" s="280" t="s">
        <v>93</v>
      </c>
      <c r="F79" s="257"/>
      <c r="G79" s="257"/>
      <c r="H79" s="257"/>
      <c r="I79" s="160"/>
      <c r="J79" s="56"/>
      <c r="K79" s="56"/>
      <c r="L79" s="54"/>
    </row>
    <row r="80" spans="2:12" s="1" customFormat="1" ht="14.45" customHeight="1">
      <c r="B80" s="34"/>
      <c r="C80" s="58" t="s">
        <v>94</v>
      </c>
      <c r="D80" s="56"/>
      <c r="E80" s="56"/>
      <c r="F80" s="56"/>
      <c r="G80" s="56"/>
      <c r="H80" s="56"/>
      <c r="I80" s="160"/>
      <c r="J80" s="56"/>
      <c r="K80" s="56"/>
      <c r="L80" s="54"/>
    </row>
    <row r="81" spans="2:12" s="1" customFormat="1" ht="23.25" customHeight="1">
      <c r="B81" s="34"/>
      <c r="C81" s="56"/>
      <c r="D81" s="56"/>
      <c r="E81" s="254" t="str">
        <f>E11</f>
        <v>D1_03_1 - Stavební</v>
      </c>
      <c r="F81" s="257"/>
      <c r="G81" s="257"/>
      <c r="H81" s="257"/>
      <c r="I81" s="160"/>
      <c r="J81" s="56"/>
      <c r="K81" s="56"/>
      <c r="L81" s="54"/>
    </row>
    <row r="82" spans="2:12" s="1" customFormat="1" ht="6.95" customHeight="1">
      <c r="B82" s="34"/>
      <c r="C82" s="56"/>
      <c r="D82" s="56"/>
      <c r="E82" s="56"/>
      <c r="F82" s="56"/>
      <c r="G82" s="56"/>
      <c r="H82" s="56"/>
      <c r="I82" s="160"/>
      <c r="J82" s="56"/>
      <c r="K82" s="56"/>
      <c r="L82" s="54"/>
    </row>
    <row r="83" spans="2:12" s="1" customFormat="1" ht="18" customHeight="1">
      <c r="B83" s="34"/>
      <c r="C83" s="58" t="s">
        <v>23</v>
      </c>
      <c r="D83" s="56"/>
      <c r="E83" s="56"/>
      <c r="F83" s="163" t="str">
        <f>F14</f>
        <v>Teplice</v>
      </c>
      <c r="G83" s="56"/>
      <c r="H83" s="56"/>
      <c r="I83" s="164" t="s">
        <v>25</v>
      </c>
      <c r="J83" s="66" t="str">
        <f>IF(J14="","",J14)</f>
        <v>12. 10. 2016</v>
      </c>
      <c r="K83" s="56"/>
      <c r="L83" s="54"/>
    </row>
    <row r="84" spans="2:12" s="1" customFormat="1" ht="6.95" customHeight="1">
      <c r="B84" s="34"/>
      <c r="C84" s="56"/>
      <c r="D84" s="56"/>
      <c r="E84" s="56"/>
      <c r="F84" s="56"/>
      <c r="G84" s="56"/>
      <c r="H84" s="56"/>
      <c r="I84" s="160"/>
      <c r="J84" s="56"/>
      <c r="K84" s="56"/>
      <c r="L84" s="54"/>
    </row>
    <row r="85" spans="2:12" s="1" customFormat="1" ht="13.5">
      <c r="B85" s="34"/>
      <c r="C85" s="58" t="s">
        <v>29</v>
      </c>
      <c r="D85" s="56"/>
      <c r="E85" s="56"/>
      <c r="F85" s="163" t="str">
        <f>E17</f>
        <v>Krajská zdravotní a.s., Ústí nad Labem</v>
      </c>
      <c r="G85" s="56"/>
      <c r="H85" s="56"/>
      <c r="I85" s="164" t="s">
        <v>35</v>
      </c>
      <c r="J85" s="163" t="str">
        <f>E23</f>
        <v>Atelier Penta v.o.s., Mrštíkova 12, Jihlava</v>
      </c>
      <c r="K85" s="56"/>
      <c r="L85" s="54"/>
    </row>
    <row r="86" spans="2:12" s="1" customFormat="1" ht="14.45" customHeight="1">
      <c r="B86" s="34"/>
      <c r="C86" s="58" t="s">
        <v>33</v>
      </c>
      <c r="D86" s="56"/>
      <c r="E86" s="56"/>
      <c r="F86" s="163" t="str">
        <f>IF(E20="","",E20)</f>
        <v/>
      </c>
      <c r="G86" s="56"/>
      <c r="H86" s="56"/>
      <c r="I86" s="160"/>
      <c r="J86" s="56"/>
      <c r="K86" s="56"/>
      <c r="L86" s="54"/>
    </row>
    <row r="87" spans="2:12" s="1" customFormat="1" ht="10.35" customHeight="1">
      <c r="B87" s="34"/>
      <c r="C87" s="56"/>
      <c r="D87" s="56"/>
      <c r="E87" s="56"/>
      <c r="F87" s="56"/>
      <c r="G87" s="56"/>
      <c r="H87" s="56"/>
      <c r="I87" s="160"/>
      <c r="J87" s="56"/>
      <c r="K87" s="56"/>
      <c r="L87" s="54"/>
    </row>
    <row r="88" spans="2:20" s="10" customFormat="1" ht="29.25" customHeight="1">
      <c r="B88" s="165"/>
      <c r="C88" s="166" t="s">
        <v>109</v>
      </c>
      <c r="D88" s="167" t="s">
        <v>58</v>
      </c>
      <c r="E88" s="167" t="s">
        <v>54</v>
      </c>
      <c r="F88" s="167" t="s">
        <v>110</v>
      </c>
      <c r="G88" s="167" t="s">
        <v>111</v>
      </c>
      <c r="H88" s="167" t="s">
        <v>112</v>
      </c>
      <c r="I88" s="168" t="s">
        <v>113</v>
      </c>
      <c r="J88" s="167" t="s">
        <v>98</v>
      </c>
      <c r="K88" s="169" t="s">
        <v>114</v>
      </c>
      <c r="L88" s="170"/>
      <c r="M88" s="74" t="s">
        <v>115</v>
      </c>
      <c r="N88" s="75" t="s">
        <v>43</v>
      </c>
      <c r="O88" s="75" t="s">
        <v>116</v>
      </c>
      <c r="P88" s="75" t="s">
        <v>117</v>
      </c>
      <c r="Q88" s="75" t="s">
        <v>118</v>
      </c>
      <c r="R88" s="75" t="s">
        <v>119</v>
      </c>
      <c r="S88" s="75" t="s">
        <v>120</v>
      </c>
      <c r="T88" s="76" t="s">
        <v>121</v>
      </c>
    </row>
    <row r="89" spans="2:63" s="1" customFormat="1" ht="29.25" customHeight="1">
      <c r="B89" s="34"/>
      <c r="C89" s="80" t="s">
        <v>99</v>
      </c>
      <c r="D89" s="56"/>
      <c r="E89" s="56"/>
      <c r="F89" s="56"/>
      <c r="G89" s="56"/>
      <c r="H89" s="56"/>
      <c r="I89" s="160"/>
      <c r="J89" s="171">
        <f>BK89</f>
        <v>0</v>
      </c>
      <c r="K89" s="56"/>
      <c r="L89" s="54"/>
      <c r="M89" s="77"/>
      <c r="N89" s="78"/>
      <c r="O89" s="78"/>
      <c r="P89" s="172">
        <f>P90+P124</f>
        <v>0</v>
      </c>
      <c r="Q89" s="78"/>
      <c r="R89" s="172">
        <f>R90+R124</f>
        <v>0</v>
      </c>
      <c r="S89" s="78"/>
      <c r="T89" s="173">
        <f>T90+T124</f>
        <v>842.7041555</v>
      </c>
      <c r="AT89" s="17" t="s">
        <v>72</v>
      </c>
      <c r="AU89" s="17" t="s">
        <v>100</v>
      </c>
      <c r="BK89" s="174">
        <f>BK90+BK124</f>
        <v>0</v>
      </c>
    </row>
    <row r="90" spans="2:63" s="11" customFormat="1" ht="37.35" customHeight="1">
      <c r="B90" s="175"/>
      <c r="C90" s="176"/>
      <c r="D90" s="177" t="s">
        <v>72</v>
      </c>
      <c r="E90" s="178" t="s">
        <v>122</v>
      </c>
      <c r="F90" s="178" t="s">
        <v>123</v>
      </c>
      <c r="G90" s="176"/>
      <c r="H90" s="176"/>
      <c r="I90" s="179"/>
      <c r="J90" s="180">
        <f>BK90</f>
        <v>0</v>
      </c>
      <c r="K90" s="176"/>
      <c r="L90" s="181"/>
      <c r="M90" s="182"/>
      <c r="N90" s="183"/>
      <c r="O90" s="183"/>
      <c r="P90" s="184">
        <f>P91+P97+P103</f>
        <v>0</v>
      </c>
      <c r="Q90" s="183"/>
      <c r="R90" s="184">
        <f>R91+R97+R103</f>
        <v>0</v>
      </c>
      <c r="S90" s="183"/>
      <c r="T90" s="185">
        <f>T91+T97+T103</f>
        <v>754.341512</v>
      </c>
      <c r="AR90" s="186" t="s">
        <v>22</v>
      </c>
      <c r="AT90" s="187" t="s">
        <v>72</v>
      </c>
      <c r="AU90" s="187" t="s">
        <v>73</v>
      </c>
      <c r="AY90" s="186" t="s">
        <v>124</v>
      </c>
      <c r="BK90" s="188">
        <f>BK91+BK97+BK103</f>
        <v>0</v>
      </c>
    </row>
    <row r="91" spans="2:63" s="11" customFormat="1" ht="19.9" customHeight="1">
      <c r="B91" s="175"/>
      <c r="C91" s="176"/>
      <c r="D91" s="189" t="s">
        <v>72</v>
      </c>
      <c r="E91" s="190" t="s">
        <v>22</v>
      </c>
      <c r="F91" s="190" t="s">
        <v>125</v>
      </c>
      <c r="G91" s="176"/>
      <c r="H91" s="176"/>
      <c r="I91" s="179"/>
      <c r="J91" s="191">
        <f>BK91</f>
        <v>0</v>
      </c>
      <c r="K91" s="176"/>
      <c r="L91" s="181"/>
      <c r="M91" s="182"/>
      <c r="N91" s="183"/>
      <c r="O91" s="183"/>
      <c r="P91" s="184">
        <f>SUM(P92:P96)</f>
        <v>0</v>
      </c>
      <c r="Q91" s="183"/>
      <c r="R91" s="184">
        <f>SUM(R92:R96)</f>
        <v>0</v>
      </c>
      <c r="S91" s="183"/>
      <c r="T91" s="185">
        <f>SUM(T92:T96)</f>
        <v>221.165</v>
      </c>
      <c r="AR91" s="186" t="s">
        <v>22</v>
      </c>
      <c r="AT91" s="187" t="s">
        <v>72</v>
      </c>
      <c r="AU91" s="187" t="s">
        <v>22</v>
      </c>
      <c r="AY91" s="186" t="s">
        <v>124</v>
      </c>
      <c r="BK91" s="188">
        <f>SUM(BK92:BK96)</f>
        <v>0</v>
      </c>
    </row>
    <row r="92" spans="2:65" s="1" customFormat="1" ht="22.5" customHeight="1">
      <c r="B92" s="34"/>
      <c r="C92" s="192" t="s">
        <v>22</v>
      </c>
      <c r="D92" s="192" t="s">
        <v>126</v>
      </c>
      <c r="E92" s="193" t="s">
        <v>127</v>
      </c>
      <c r="F92" s="194" t="s">
        <v>128</v>
      </c>
      <c r="G92" s="195" t="s">
        <v>129</v>
      </c>
      <c r="H92" s="196">
        <v>623</v>
      </c>
      <c r="I92" s="197"/>
      <c r="J92" s="198">
        <f>ROUND(I92*H92,2)</f>
        <v>0</v>
      </c>
      <c r="K92" s="194" t="s">
        <v>130</v>
      </c>
      <c r="L92" s="54"/>
      <c r="M92" s="199" t="s">
        <v>20</v>
      </c>
      <c r="N92" s="200" t="s">
        <v>44</v>
      </c>
      <c r="O92" s="35"/>
      <c r="P92" s="201">
        <f>O92*H92</f>
        <v>0</v>
      </c>
      <c r="Q92" s="201">
        <v>0</v>
      </c>
      <c r="R92" s="201">
        <f>Q92*H92</f>
        <v>0</v>
      </c>
      <c r="S92" s="201">
        <v>0.355</v>
      </c>
      <c r="T92" s="202">
        <f>S92*H92</f>
        <v>221.165</v>
      </c>
      <c r="AR92" s="17" t="s">
        <v>131</v>
      </c>
      <c r="AT92" s="17" t="s">
        <v>126</v>
      </c>
      <c r="AU92" s="17" t="s">
        <v>81</v>
      </c>
      <c r="AY92" s="17" t="s">
        <v>124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7" t="s">
        <v>22</v>
      </c>
      <c r="BK92" s="203">
        <f>ROUND(I92*H92,2)</f>
        <v>0</v>
      </c>
      <c r="BL92" s="17" t="s">
        <v>131</v>
      </c>
      <c r="BM92" s="17" t="s">
        <v>132</v>
      </c>
    </row>
    <row r="93" spans="2:51" s="12" customFormat="1" ht="13.5">
      <c r="B93" s="204"/>
      <c r="C93" s="205"/>
      <c r="D93" s="206" t="s">
        <v>133</v>
      </c>
      <c r="E93" s="207" t="s">
        <v>20</v>
      </c>
      <c r="F93" s="208" t="s">
        <v>134</v>
      </c>
      <c r="G93" s="205"/>
      <c r="H93" s="209" t="s">
        <v>20</v>
      </c>
      <c r="I93" s="210"/>
      <c r="J93" s="205"/>
      <c r="K93" s="205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133</v>
      </c>
      <c r="AU93" s="215" t="s">
        <v>81</v>
      </c>
      <c r="AV93" s="12" t="s">
        <v>22</v>
      </c>
      <c r="AW93" s="12" t="s">
        <v>37</v>
      </c>
      <c r="AX93" s="12" t="s">
        <v>73</v>
      </c>
      <c r="AY93" s="215" t="s">
        <v>124</v>
      </c>
    </row>
    <row r="94" spans="2:51" s="12" customFormat="1" ht="13.5">
      <c r="B94" s="204"/>
      <c r="C94" s="205"/>
      <c r="D94" s="206" t="s">
        <v>133</v>
      </c>
      <c r="E94" s="207" t="s">
        <v>20</v>
      </c>
      <c r="F94" s="208" t="s">
        <v>135</v>
      </c>
      <c r="G94" s="205"/>
      <c r="H94" s="209" t="s">
        <v>20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133</v>
      </c>
      <c r="AU94" s="215" t="s">
        <v>81</v>
      </c>
      <c r="AV94" s="12" t="s">
        <v>22</v>
      </c>
      <c r="AW94" s="12" t="s">
        <v>37</v>
      </c>
      <c r="AX94" s="12" t="s">
        <v>73</v>
      </c>
      <c r="AY94" s="215" t="s">
        <v>124</v>
      </c>
    </row>
    <row r="95" spans="2:51" s="12" customFormat="1" ht="13.5">
      <c r="B95" s="204"/>
      <c r="C95" s="205"/>
      <c r="D95" s="206" t="s">
        <v>133</v>
      </c>
      <c r="E95" s="207" t="s">
        <v>20</v>
      </c>
      <c r="F95" s="208" t="s">
        <v>136</v>
      </c>
      <c r="G95" s="205"/>
      <c r="H95" s="209" t="s">
        <v>20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133</v>
      </c>
      <c r="AU95" s="215" t="s">
        <v>81</v>
      </c>
      <c r="AV95" s="12" t="s">
        <v>22</v>
      </c>
      <c r="AW95" s="12" t="s">
        <v>37</v>
      </c>
      <c r="AX95" s="12" t="s">
        <v>73</v>
      </c>
      <c r="AY95" s="215" t="s">
        <v>124</v>
      </c>
    </row>
    <row r="96" spans="2:51" s="13" customFormat="1" ht="13.5">
      <c r="B96" s="216"/>
      <c r="C96" s="217"/>
      <c r="D96" s="206" t="s">
        <v>133</v>
      </c>
      <c r="E96" s="218" t="s">
        <v>20</v>
      </c>
      <c r="F96" s="219" t="s">
        <v>137</v>
      </c>
      <c r="G96" s="217"/>
      <c r="H96" s="220">
        <v>623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133</v>
      </c>
      <c r="AU96" s="226" t="s">
        <v>81</v>
      </c>
      <c r="AV96" s="13" t="s">
        <v>81</v>
      </c>
      <c r="AW96" s="13" t="s">
        <v>37</v>
      </c>
      <c r="AX96" s="13" t="s">
        <v>73</v>
      </c>
      <c r="AY96" s="226" t="s">
        <v>124</v>
      </c>
    </row>
    <row r="97" spans="2:63" s="11" customFormat="1" ht="29.85" customHeight="1">
      <c r="B97" s="175"/>
      <c r="C97" s="176"/>
      <c r="D97" s="189" t="s">
        <v>72</v>
      </c>
      <c r="E97" s="190" t="s">
        <v>138</v>
      </c>
      <c r="F97" s="190" t="s">
        <v>139</v>
      </c>
      <c r="G97" s="176"/>
      <c r="H97" s="176"/>
      <c r="I97" s="179"/>
      <c r="J97" s="191">
        <f>BK97</f>
        <v>0</v>
      </c>
      <c r="K97" s="176"/>
      <c r="L97" s="181"/>
      <c r="M97" s="182"/>
      <c r="N97" s="183"/>
      <c r="O97" s="183"/>
      <c r="P97" s="184">
        <f>SUM(P98:P102)</f>
        <v>0</v>
      </c>
      <c r="Q97" s="183"/>
      <c r="R97" s="184">
        <f>SUM(R98:R102)</f>
        <v>0</v>
      </c>
      <c r="S97" s="183"/>
      <c r="T97" s="185">
        <f>SUM(T98:T102)</f>
        <v>533.176512</v>
      </c>
      <c r="AR97" s="186" t="s">
        <v>22</v>
      </c>
      <c r="AT97" s="187" t="s">
        <v>72</v>
      </c>
      <c r="AU97" s="187" t="s">
        <v>22</v>
      </c>
      <c r="AY97" s="186" t="s">
        <v>124</v>
      </c>
      <c r="BK97" s="188">
        <f>SUM(BK98:BK102)</f>
        <v>0</v>
      </c>
    </row>
    <row r="98" spans="2:65" s="1" customFormat="1" ht="31.5" customHeight="1">
      <c r="B98" s="34"/>
      <c r="C98" s="192" t="s">
        <v>81</v>
      </c>
      <c r="D98" s="192" t="s">
        <v>126</v>
      </c>
      <c r="E98" s="193" t="s">
        <v>140</v>
      </c>
      <c r="F98" s="194" t="s">
        <v>141</v>
      </c>
      <c r="G98" s="195" t="s">
        <v>142</v>
      </c>
      <c r="H98" s="196">
        <v>2401.696</v>
      </c>
      <c r="I98" s="197"/>
      <c r="J98" s="198">
        <f>ROUND(I98*H98,2)</f>
        <v>0</v>
      </c>
      <c r="K98" s="194" t="s">
        <v>130</v>
      </c>
      <c r="L98" s="54"/>
      <c r="M98" s="199" t="s">
        <v>20</v>
      </c>
      <c r="N98" s="200" t="s">
        <v>44</v>
      </c>
      <c r="O98" s="35"/>
      <c r="P98" s="201">
        <f>O98*H98</f>
        <v>0</v>
      </c>
      <c r="Q98" s="201">
        <v>0</v>
      </c>
      <c r="R98" s="201">
        <f>Q98*H98</f>
        <v>0</v>
      </c>
      <c r="S98" s="201">
        <v>0.222</v>
      </c>
      <c r="T98" s="202">
        <f>S98*H98</f>
        <v>533.176512</v>
      </c>
      <c r="AR98" s="17" t="s">
        <v>131</v>
      </c>
      <c r="AT98" s="17" t="s">
        <v>126</v>
      </c>
      <c r="AU98" s="17" t="s">
        <v>81</v>
      </c>
      <c r="AY98" s="17" t="s">
        <v>124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7" t="s">
        <v>22</v>
      </c>
      <c r="BK98" s="203">
        <f>ROUND(I98*H98,2)</f>
        <v>0</v>
      </c>
      <c r="BL98" s="17" t="s">
        <v>131</v>
      </c>
      <c r="BM98" s="17" t="s">
        <v>143</v>
      </c>
    </row>
    <row r="99" spans="2:51" s="12" customFormat="1" ht="13.5">
      <c r="B99" s="204"/>
      <c r="C99" s="205"/>
      <c r="D99" s="206" t="s">
        <v>133</v>
      </c>
      <c r="E99" s="207" t="s">
        <v>20</v>
      </c>
      <c r="F99" s="208" t="s">
        <v>134</v>
      </c>
      <c r="G99" s="205"/>
      <c r="H99" s="209" t="s">
        <v>20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133</v>
      </c>
      <c r="AU99" s="215" t="s">
        <v>81</v>
      </c>
      <c r="AV99" s="12" t="s">
        <v>22</v>
      </c>
      <c r="AW99" s="12" t="s">
        <v>37</v>
      </c>
      <c r="AX99" s="12" t="s">
        <v>73</v>
      </c>
      <c r="AY99" s="215" t="s">
        <v>124</v>
      </c>
    </row>
    <row r="100" spans="2:51" s="12" customFormat="1" ht="13.5">
      <c r="B100" s="204"/>
      <c r="C100" s="205"/>
      <c r="D100" s="206" t="s">
        <v>133</v>
      </c>
      <c r="E100" s="207" t="s">
        <v>20</v>
      </c>
      <c r="F100" s="208" t="s">
        <v>135</v>
      </c>
      <c r="G100" s="205"/>
      <c r="H100" s="209" t="s">
        <v>20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133</v>
      </c>
      <c r="AU100" s="215" t="s">
        <v>81</v>
      </c>
      <c r="AV100" s="12" t="s">
        <v>22</v>
      </c>
      <c r="AW100" s="12" t="s">
        <v>37</v>
      </c>
      <c r="AX100" s="12" t="s">
        <v>73</v>
      </c>
      <c r="AY100" s="215" t="s">
        <v>124</v>
      </c>
    </row>
    <row r="101" spans="2:51" s="12" customFormat="1" ht="13.5">
      <c r="B101" s="204"/>
      <c r="C101" s="205"/>
      <c r="D101" s="206" t="s">
        <v>133</v>
      </c>
      <c r="E101" s="207" t="s">
        <v>20</v>
      </c>
      <c r="F101" s="208" t="s">
        <v>144</v>
      </c>
      <c r="G101" s="205"/>
      <c r="H101" s="209" t="s">
        <v>20</v>
      </c>
      <c r="I101" s="210"/>
      <c r="J101" s="205"/>
      <c r="K101" s="205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133</v>
      </c>
      <c r="AU101" s="215" t="s">
        <v>81</v>
      </c>
      <c r="AV101" s="12" t="s">
        <v>22</v>
      </c>
      <c r="AW101" s="12" t="s">
        <v>37</v>
      </c>
      <c r="AX101" s="12" t="s">
        <v>73</v>
      </c>
      <c r="AY101" s="215" t="s">
        <v>124</v>
      </c>
    </row>
    <row r="102" spans="2:51" s="13" customFormat="1" ht="13.5">
      <c r="B102" s="216"/>
      <c r="C102" s="217"/>
      <c r="D102" s="206" t="s">
        <v>133</v>
      </c>
      <c r="E102" s="218" t="s">
        <v>20</v>
      </c>
      <c r="F102" s="219" t="s">
        <v>145</v>
      </c>
      <c r="G102" s="217"/>
      <c r="H102" s="220">
        <v>2401.696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133</v>
      </c>
      <c r="AU102" s="226" t="s">
        <v>81</v>
      </c>
      <c r="AV102" s="13" t="s">
        <v>81</v>
      </c>
      <c r="AW102" s="13" t="s">
        <v>37</v>
      </c>
      <c r="AX102" s="13" t="s">
        <v>22</v>
      </c>
      <c r="AY102" s="226" t="s">
        <v>124</v>
      </c>
    </row>
    <row r="103" spans="2:63" s="11" customFormat="1" ht="29.85" customHeight="1">
      <c r="B103" s="175"/>
      <c r="C103" s="176"/>
      <c r="D103" s="189" t="s">
        <v>72</v>
      </c>
      <c r="E103" s="190" t="s">
        <v>146</v>
      </c>
      <c r="F103" s="190" t="s">
        <v>147</v>
      </c>
      <c r="G103" s="176"/>
      <c r="H103" s="176"/>
      <c r="I103" s="179"/>
      <c r="J103" s="191">
        <f>BK103</f>
        <v>0</v>
      </c>
      <c r="K103" s="176"/>
      <c r="L103" s="181"/>
      <c r="M103" s="182"/>
      <c r="N103" s="183"/>
      <c r="O103" s="183"/>
      <c r="P103" s="184">
        <f>SUM(P104:P123)</f>
        <v>0</v>
      </c>
      <c r="Q103" s="183"/>
      <c r="R103" s="184">
        <f>SUM(R104:R123)</f>
        <v>0</v>
      </c>
      <c r="S103" s="183"/>
      <c r="T103" s="185">
        <f>SUM(T104:T123)</f>
        <v>0</v>
      </c>
      <c r="AR103" s="186" t="s">
        <v>22</v>
      </c>
      <c r="AT103" s="187" t="s">
        <v>72</v>
      </c>
      <c r="AU103" s="187" t="s">
        <v>22</v>
      </c>
      <c r="AY103" s="186" t="s">
        <v>124</v>
      </c>
      <c r="BK103" s="188">
        <f>SUM(BK104:BK123)</f>
        <v>0</v>
      </c>
    </row>
    <row r="104" spans="2:65" s="1" customFormat="1" ht="22.5" customHeight="1">
      <c r="B104" s="34"/>
      <c r="C104" s="192" t="s">
        <v>148</v>
      </c>
      <c r="D104" s="192" t="s">
        <v>126</v>
      </c>
      <c r="E104" s="193" t="s">
        <v>149</v>
      </c>
      <c r="F104" s="194" t="s">
        <v>150</v>
      </c>
      <c r="G104" s="195" t="s">
        <v>151</v>
      </c>
      <c r="H104" s="196">
        <v>842.704</v>
      </c>
      <c r="I104" s="197"/>
      <c r="J104" s="198">
        <f>ROUND(I104*H104,2)</f>
        <v>0</v>
      </c>
      <c r="K104" s="194" t="s">
        <v>130</v>
      </c>
      <c r="L104" s="54"/>
      <c r="M104" s="199" t="s">
        <v>20</v>
      </c>
      <c r="N104" s="200" t="s">
        <v>44</v>
      </c>
      <c r="O104" s="35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17" t="s">
        <v>131</v>
      </c>
      <c r="AT104" s="17" t="s">
        <v>126</v>
      </c>
      <c r="AU104" s="17" t="s">
        <v>81</v>
      </c>
      <c r="AY104" s="17" t="s">
        <v>124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7" t="s">
        <v>22</v>
      </c>
      <c r="BK104" s="203">
        <f>ROUND(I104*H104,2)</f>
        <v>0</v>
      </c>
      <c r="BL104" s="17" t="s">
        <v>131</v>
      </c>
      <c r="BM104" s="17" t="s">
        <v>152</v>
      </c>
    </row>
    <row r="105" spans="2:65" s="1" customFormat="1" ht="22.5" customHeight="1">
      <c r="B105" s="34"/>
      <c r="C105" s="192" t="s">
        <v>131</v>
      </c>
      <c r="D105" s="192" t="s">
        <v>126</v>
      </c>
      <c r="E105" s="193" t="s">
        <v>153</v>
      </c>
      <c r="F105" s="194" t="s">
        <v>154</v>
      </c>
      <c r="G105" s="195" t="s">
        <v>151</v>
      </c>
      <c r="H105" s="196">
        <v>842.704</v>
      </c>
      <c r="I105" s="197"/>
      <c r="J105" s="198">
        <f>ROUND(I105*H105,2)</f>
        <v>0</v>
      </c>
      <c r="K105" s="194" t="s">
        <v>130</v>
      </c>
      <c r="L105" s="54"/>
      <c r="M105" s="199" t="s">
        <v>20</v>
      </c>
      <c r="N105" s="200" t="s">
        <v>44</v>
      </c>
      <c r="O105" s="35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17" t="s">
        <v>131</v>
      </c>
      <c r="AT105" s="17" t="s">
        <v>126</v>
      </c>
      <c r="AU105" s="17" t="s">
        <v>81</v>
      </c>
      <c r="AY105" s="17" t="s">
        <v>124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7" t="s">
        <v>22</v>
      </c>
      <c r="BK105" s="203">
        <f>ROUND(I105*H105,2)</f>
        <v>0</v>
      </c>
      <c r="BL105" s="17" t="s">
        <v>131</v>
      </c>
      <c r="BM105" s="17" t="s">
        <v>155</v>
      </c>
    </row>
    <row r="106" spans="2:65" s="1" customFormat="1" ht="22.5" customHeight="1">
      <c r="B106" s="34"/>
      <c r="C106" s="192" t="s">
        <v>156</v>
      </c>
      <c r="D106" s="192" t="s">
        <v>126</v>
      </c>
      <c r="E106" s="193" t="s">
        <v>157</v>
      </c>
      <c r="F106" s="194" t="s">
        <v>158</v>
      </c>
      <c r="G106" s="195" t="s">
        <v>151</v>
      </c>
      <c r="H106" s="196">
        <v>842.704</v>
      </c>
      <c r="I106" s="197"/>
      <c r="J106" s="198">
        <f>ROUND(I106*H106,2)</f>
        <v>0</v>
      </c>
      <c r="K106" s="194" t="s">
        <v>130</v>
      </c>
      <c r="L106" s="54"/>
      <c r="M106" s="199" t="s">
        <v>20</v>
      </c>
      <c r="N106" s="200" t="s">
        <v>44</v>
      </c>
      <c r="O106" s="35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17" t="s">
        <v>131</v>
      </c>
      <c r="AT106" s="17" t="s">
        <v>126</v>
      </c>
      <c r="AU106" s="17" t="s">
        <v>81</v>
      </c>
      <c r="AY106" s="17" t="s">
        <v>124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7" t="s">
        <v>22</v>
      </c>
      <c r="BK106" s="203">
        <f>ROUND(I106*H106,2)</f>
        <v>0</v>
      </c>
      <c r="BL106" s="17" t="s">
        <v>131</v>
      </c>
      <c r="BM106" s="17" t="s">
        <v>159</v>
      </c>
    </row>
    <row r="107" spans="2:65" s="1" customFormat="1" ht="22.5" customHeight="1">
      <c r="B107" s="34"/>
      <c r="C107" s="192" t="s">
        <v>160</v>
      </c>
      <c r="D107" s="192" t="s">
        <v>126</v>
      </c>
      <c r="E107" s="193" t="s">
        <v>161</v>
      </c>
      <c r="F107" s="194" t="s">
        <v>162</v>
      </c>
      <c r="G107" s="195" t="s">
        <v>151</v>
      </c>
      <c r="H107" s="196">
        <v>221.165</v>
      </c>
      <c r="I107" s="197"/>
      <c r="J107" s="198">
        <f>ROUND(I107*H107,2)</f>
        <v>0</v>
      </c>
      <c r="K107" s="194" t="s">
        <v>130</v>
      </c>
      <c r="L107" s="54"/>
      <c r="M107" s="199" t="s">
        <v>20</v>
      </c>
      <c r="N107" s="200" t="s">
        <v>44</v>
      </c>
      <c r="O107" s="35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17" t="s">
        <v>131</v>
      </c>
      <c r="AT107" s="17" t="s">
        <v>126</v>
      </c>
      <c r="AU107" s="17" t="s">
        <v>81</v>
      </c>
      <c r="AY107" s="17" t="s">
        <v>124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7" t="s">
        <v>22</v>
      </c>
      <c r="BK107" s="203">
        <f>ROUND(I107*H107,2)</f>
        <v>0</v>
      </c>
      <c r="BL107" s="17" t="s">
        <v>131</v>
      </c>
      <c r="BM107" s="17" t="s">
        <v>163</v>
      </c>
    </row>
    <row r="108" spans="2:51" s="12" customFormat="1" ht="13.5">
      <c r="B108" s="204"/>
      <c r="C108" s="205"/>
      <c r="D108" s="206" t="s">
        <v>133</v>
      </c>
      <c r="E108" s="207" t="s">
        <v>20</v>
      </c>
      <c r="F108" s="208" t="s">
        <v>164</v>
      </c>
      <c r="G108" s="205"/>
      <c r="H108" s="209" t="s">
        <v>20</v>
      </c>
      <c r="I108" s="210"/>
      <c r="J108" s="205"/>
      <c r="K108" s="205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133</v>
      </c>
      <c r="AU108" s="215" t="s">
        <v>81</v>
      </c>
      <c r="AV108" s="12" t="s">
        <v>22</v>
      </c>
      <c r="AW108" s="12" t="s">
        <v>37</v>
      </c>
      <c r="AX108" s="12" t="s">
        <v>73</v>
      </c>
      <c r="AY108" s="215" t="s">
        <v>124</v>
      </c>
    </row>
    <row r="109" spans="2:51" s="12" customFormat="1" ht="13.5">
      <c r="B109" s="204"/>
      <c r="C109" s="205"/>
      <c r="D109" s="206" t="s">
        <v>133</v>
      </c>
      <c r="E109" s="207" t="s">
        <v>20</v>
      </c>
      <c r="F109" s="208" t="s">
        <v>165</v>
      </c>
      <c r="G109" s="205"/>
      <c r="H109" s="209" t="s">
        <v>20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133</v>
      </c>
      <c r="AU109" s="215" t="s">
        <v>81</v>
      </c>
      <c r="AV109" s="12" t="s">
        <v>22</v>
      </c>
      <c r="AW109" s="12" t="s">
        <v>37</v>
      </c>
      <c r="AX109" s="12" t="s">
        <v>73</v>
      </c>
      <c r="AY109" s="215" t="s">
        <v>124</v>
      </c>
    </row>
    <row r="110" spans="2:51" s="13" customFormat="1" ht="13.5">
      <c r="B110" s="216"/>
      <c r="C110" s="217"/>
      <c r="D110" s="227" t="s">
        <v>133</v>
      </c>
      <c r="E110" s="228" t="s">
        <v>20</v>
      </c>
      <c r="F110" s="229" t="s">
        <v>166</v>
      </c>
      <c r="G110" s="217"/>
      <c r="H110" s="230">
        <v>221.165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133</v>
      </c>
      <c r="AU110" s="226" t="s">
        <v>81</v>
      </c>
      <c r="AV110" s="13" t="s">
        <v>81</v>
      </c>
      <c r="AW110" s="13" t="s">
        <v>37</v>
      </c>
      <c r="AX110" s="13" t="s">
        <v>22</v>
      </c>
      <c r="AY110" s="226" t="s">
        <v>124</v>
      </c>
    </row>
    <row r="111" spans="2:65" s="1" customFormat="1" ht="22.5" customHeight="1">
      <c r="B111" s="34"/>
      <c r="C111" s="192" t="s">
        <v>167</v>
      </c>
      <c r="D111" s="192" t="s">
        <v>126</v>
      </c>
      <c r="E111" s="193" t="s">
        <v>168</v>
      </c>
      <c r="F111" s="194" t="s">
        <v>169</v>
      </c>
      <c r="G111" s="195" t="s">
        <v>151</v>
      </c>
      <c r="H111" s="196">
        <v>4</v>
      </c>
      <c r="I111" s="197"/>
      <c r="J111" s="198">
        <f>ROUND(I111*H111,2)</f>
        <v>0</v>
      </c>
      <c r="K111" s="194" t="s">
        <v>130</v>
      </c>
      <c r="L111" s="54"/>
      <c r="M111" s="199" t="s">
        <v>20</v>
      </c>
      <c r="N111" s="200" t="s">
        <v>44</v>
      </c>
      <c r="O111" s="35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17" t="s">
        <v>131</v>
      </c>
      <c r="AT111" s="17" t="s">
        <v>126</v>
      </c>
      <c r="AU111" s="17" t="s">
        <v>81</v>
      </c>
      <c r="AY111" s="17" t="s">
        <v>124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7" t="s">
        <v>22</v>
      </c>
      <c r="BK111" s="203">
        <f>ROUND(I111*H111,2)</f>
        <v>0</v>
      </c>
      <c r="BL111" s="17" t="s">
        <v>131</v>
      </c>
      <c r="BM111" s="17" t="s">
        <v>170</v>
      </c>
    </row>
    <row r="112" spans="2:51" s="13" customFormat="1" ht="13.5">
      <c r="B112" s="216"/>
      <c r="C112" s="217"/>
      <c r="D112" s="227" t="s">
        <v>133</v>
      </c>
      <c r="E112" s="228" t="s">
        <v>20</v>
      </c>
      <c r="F112" s="229" t="s">
        <v>171</v>
      </c>
      <c r="G112" s="217"/>
      <c r="H112" s="230">
        <v>4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133</v>
      </c>
      <c r="AU112" s="226" t="s">
        <v>81</v>
      </c>
      <c r="AV112" s="13" t="s">
        <v>81</v>
      </c>
      <c r="AW112" s="13" t="s">
        <v>37</v>
      </c>
      <c r="AX112" s="13" t="s">
        <v>22</v>
      </c>
      <c r="AY112" s="226" t="s">
        <v>124</v>
      </c>
    </row>
    <row r="113" spans="2:65" s="1" customFormat="1" ht="22.5" customHeight="1">
      <c r="B113" s="34"/>
      <c r="C113" s="192" t="s">
        <v>172</v>
      </c>
      <c r="D113" s="192" t="s">
        <v>126</v>
      </c>
      <c r="E113" s="193" t="s">
        <v>173</v>
      </c>
      <c r="F113" s="194" t="s">
        <v>174</v>
      </c>
      <c r="G113" s="195" t="s">
        <v>151</v>
      </c>
      <c r="H113" s="196">
        <v>363.224</v>
      </c>
      <c r="I113" s="197"/>
      <c r="J113" s="198">
        <f>ROUND(I113*H113,2)</f>
        <v>0</v>
      </c>
      <c r="K113" s="194" t="s">
        <v>130</v>
      </c>
      <c r="L113" s="54"/>
      <c r="M113" s="199" t="s">
        <v>20</v>
      </c>
      <c r="N113" s="200" t="s">
        <v>44</v>
      </c>
      <c r="O113" s="35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7" t="s">
        <v>131</v>
      </c>
      <c r="AT113" s="17" t="s">
        <v>126</v>
      </c>
      <c r="AU113" s="17" t="s">
        <v>81</v>
      </c>
      <c r="AY113" s="17" t="s">
        <v>124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7" t="s">
        <v>22</v>
      </c>
      <c r="BK113" s="203">
        <f>ROUND(I113*H113,2)</f>
        <v>0</v>
      </c>
      <c r="BL113" s="17" t="s">
        <v>131</v>
      </c>
      <c r="BM113" s="17" t="s">
        <v>175</v>
      </c>
    </row>
    <row r="114" spans="2:51" s="12" customFormat="1" ht="13.5">
      <c r="B114" s="204"/>
      <c r="C114" s="205"/>
      <c r="D114" s="206" t="s">
        <v>133</v>
      </c>
      <c r="E114" s="207" t="s">
        <v>20</v>
      </c>
      <c r="F114" s="208" t="s">
        <v>176</v>
      </c>
      <c r="G114" s="205"/>
      <c r="H114" s="209" t="s">
        <v>20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133</v>
      </c>
      <c r="AU114" s="215" t="s">
        <v>81</v>
      </c>
      <c r="AV114" s="12" t="s">
        <v>22</v>
      </c>
      <c r="AW114" s="12" t="s">
        <v>37</v>
      </c>
      <c r="AX114" s="12" t="s">
        <v>73</v>
      </c>
      <c r="AY114" s="215" t="s">
        <v>124</v>
      </c>
    </row>
    <row r="115" spans="2:51" s="13" customFormat="1" ht="13.5">
      <c r="B115" s="216"/>
      <c r="C115" s="217"/>
      <c r="D115" s="227" t="s">
        <v>133</v>
      </c>
      <c r="E115" s="228" t="s">
        <v>20</v>
      </c>
      <c r="F115" s="229" t="s">
        <v>177</v>
      </c>
      <c r="G115" s="217"/>
      <c r="H115" s="230">
        <v>363.224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133</v>
      </c>
      <c r="AU115" s="226" t="s">
        <v>81</v>
      </c>
      <c r="AV115" s="13" t="s">
        <v>81</v>
      </c>
      <c r="AW115" s="13" t="s">
        <v>37</v>
      </c>
      <c r="AX115" s="13" t="s">
        <v>22</v>
      </c>
      <c r="AY115" s="226" t="s">
        <v>124</v>
      </c>
    </row>
    <row r="116" spans="2:65" s="1" customFormat="1" ht="22.5" customHeight="1">
      <c r="B116" s="34"/>
      <c r="C116" s="192" t="s">
        <v>138</v>
      </c>
      <c r="D116" s="192" t="s">
        <v>126</v>
      </c>
      <c r="E116" s="193" t="s">
        <v>178</v>
      </c>
      <c r="F116" s="194" t="s">
        <v>179</v>
      </c>
      <c r="G116" s="195" t="s">
        <v>151</v>
      </c>
      <c r="H116" s="196">
        <v>6</v>
      </c>
      <c r="I116" s="197"/>
      <c r="J116" s="198">
        <f>ROUND(I116*H116,2)</f>
        <v>0</v>
      </c>
      <c r="K116" s="194" t="s">
        <v>130</v>
      </c>
      <c r="L116" s="54"/>
      <c r="M116" s="199" t="s">
        <v>20</v>
      </c>
      <c r="N116" s="200" t="s">
        <v>44</v>
      </c>
      <c r="O116" s="35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17" t="s">
        <v>131</v>
      </c>
      <c r="AT116" s="17" t="s">
        <v>126</v>
      </c>
      <c r="AU116" s="17" t="s">
        <v>81</v>
      </c>
      <c r="AY116" s="17" t="s">
        <v>124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7" t="s">
        <v>22</v>
      </c>
      <c r="BK116" s="203">
        <f>ROUND(I116*H116,2)</f>
        <v>0</v>
      </c>
      <c r="BL116" s="17" t="s">
        <v>131</v>
      </c>
      <c r="BM116" s="17" t="s">
        <v>180</v>
      </c>
    </row>
    <row r="117" spans="2:51" s="13" customFormat="1" ht="13.5">
      <c r="B117" s="216"/>
      <c r="C117" s="217"/>
      <c r="D117" s="227" t="s">
        <v>133</v>
      </c>
      <c r="E117" s="228" t="s">
        <v>20</v>
      </c>
      <c r="F117" s="229" t="s">
        <v>181</v>
      </c>
      <c r="G117" s="217"/>
      <c r="H117" s="230">
        <v>6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133</v>
      </c>
      <c r="AU117" s="226" t="s">
        <v>81</v>
      </c>
      <c r="AV117" s="13" t="s">
        <v>81</v>
      </c>
      <c r="AW117" s="13" t="s">
        <v>37</v>
      </c>
      <c r="AX117" s="13" t="s">
        <v>22</v>
      </c>
      <c r="AY117" s="226" t="s">
        <v>124</v>
      </c>
    </row>
    <row r="118" spans="2:65" s="1" customFormat="1" ht="22.5" customHeight="1">
      <c r="B118" s="34"/>
      <c r="C118" s="192" t="s">
        <v>27</v>
      </c>
      <c r="D118" s="192" t="s">
        <v>126</v>
      </c>
      <c r="E118" s="193" t="s">
        <v>182</v>
      </c>
      <c r="F118" s="194" t="s">
        <v>183</v>
      </c>
      <c r="G118" s="195" t="s">
        <v>151</v>
      </c>
      <c r="H118" s="196">
        <v>244.058</v>
      </c>
      <c r="I118" s="197"/>
      <c r="J118" s="198">
        <f>ROUND(I118*H118,2)</f>
        <v>0</v>
      </c>
      <c r="K118" s="194" t="s">
        <v>130</v>
      </c>
      <c r="L118" s="54"/>
      <c r="M118" s="199" t="s">
        <v>20</v>
      </c>
      <c r="N118" s="200" t="s">
        <v>44</v>
      </c>
      <c r="O118" s="35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17" t="s">
        <v>131</v>
      </c>
      <c r="AT118" s="17" t="s">
        <v>126</v>
      </c>
      <c r="AU118" s="17" t="s">
        <v>81</v>
      </c>
      <c r="AY118" s="17" t="s">
        <v>124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7" t="s">
        <v>22</v>
      </c>
      <c r="BK118" s="203">
        <f>ROUND(I118*H118,2)</f>
        <v>0</v>
      </c>
      <c r="BL118" s="17" t="s">
        <v>131</v>
      </c>
      <c r="BM118" s="17" t="s">
        <v>184</v>
      </c>
    </row>
    <row r="119" spans="2:51" s="12" customFormat="1" ht="13.5">
      <c r="B119" s="204"/>
      <c r="C119" s="205"/>
      <c r="D119" s="206" t="s">
        <v>133</v>
      </c>
      <c r="E119" s="207" t="s">
        <v>20</v>
      </c>
      <c r="F119" s="208" t="s">
        <v>185</v>
      </c>
      <c r="G119" s="205"/>
      <c r="H119" s="209" t="s">
        <v>20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133</v>
      </c>
      <c r="AU119" s="215" t="s">
        <v>81</v>
      </c>
      <c r="AV119" s="12" t="s">
        <v>22</v>
      </c>
      <c r="AW119" s="12" t="s">
        <v>37</v>
      </c>
      <c r="AX119" s="12" t="s">
        <v>73</v>
      </c>
      <c r="AY119" s="215" t="s">
        <v>124</v>
      </c>
    </row>
    <row r="120" spans="2:51" s="13" customFormat="1" ht="13.5">
      <c r="B120" s="216"/>
      <c r="C120" s="217"/>
      <c r="D120" s="227" t="s">
        <v>133</v>
      </c>
      <c r="E120" s="228" t="s">
        <v>20</v>
      </c>
      <c r="F120" s="229" t="s">
        <v>186</v>
      </c>
      <c r="G120" s="217"/>
      <c r="H120" s="230">
        <v>244.058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133</v>
      </c>
      <c r="AU120" s="226" t="s">
        <v>81</v>
      </c>
      <c r="AV120" s="13" t="s">
        <v>81</v>
      </c>
      <c r="AW120" s="13" t="s">
        <v>37</v>
      </c>
      <c r="AX120" s="13" t="s">
        <v>22</v>
      </c>
      <c r="AY120" s="226" t="s">
        <v>124</v>
      </c>
    </row>
    <row r="121" spans="2:65" s="1" customFormat="1" ht="22.5" customHeight="1">
      <c r="B121" s="34"/>
      <c r="C121" s="192" t="s">
        <v>187</v>
      </c>
      <c r="D121" s="192" t="s">
        <v>126</v>
      </c>
      <c r="E121" s="193" t="s">
        <v>188</v>
      </c>
      <c r="F121" s="194" t="s">
        <v>189</v>
      </c>
      <c r="G121" s="195" t="s">
        <v>151</v>
      </c>
      <c r="H121" s="196">
        <v>4.258</v>
      </c>
      <c r="I121" s="197"/>
      <c r="J121" s="198">
        <f>ROUND(I121*H121,2)</f>
        <v>0</v>
      </c>
      <c r="K121" s="194" t="s">
        <v>130</v>
      </c>
      <c r="L121" s="54"/>
      <c r="M121" s="199" t="s">
        <v>20</v>
      </c>
      <c r="N121" s="200" t="s">
        <v>44</v>
      </c>
      <c r="O121" s="35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17" t="s">
        <v>131</v>
      </c>
      <c r="AT121" s="17" t="s">
        <v>126</v>
      </c>
      <c r="AU121" s="17" t="s">
        <v>81</v>
      </c>
      <c r="AY121" s="17" t="s">
        <v>124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7" t="s">
        <v>22</v>
      </c>
      <c r="BK121" s="203">
        <f>ROUND(I121*H121,2)</f>
        <v>0</v>
      </c>
      <c r="BL121" s="17" t="s">
        <v>131</v>
      </c>
      <c r="BM121" s="17" t="s">
        <v>190</v>
      </c>
    </row>
    <row r="122" spans="2:51" s="12" customFormat="1" ht="13.5">
      <c r="B122" s="204"/>
      <c r="C122" s="205"/>
      <c r="D122" s="206" t="s">
        <v>133</v>
      </c>
      <c r="E122" s="207" t="s">
        <v>20</v>
      </c>
      <c r="F122" s="208" t="s">
        <v>191</v>
      </c>
      <c r="G122" s="205"/>
      <c r="H122" s="209" t="s">
        <v>20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133</v>
      </c>
      <c r="AU122" s="215" t="s">
        <v>81</v>
      </c>
      <c r="AV122" s="12" t="s">
        <v>22</v>
      </c>
      <c r="AW122" s="12" t="s">
        <v>37</v>
      </c>
      <c r="AX122" s="12" t="s">
        <v>73</v>
      </c>
      <c r="AY122" s="215" t="s">
        <v>124</v>
      </c>
    </row>
    <row r="123" spans="2:51" s="13" customFormat="1" ht="13.5">
      <c r="B123" s="216"/>
      <c r="C123" s="217"/>
      <c r="D123" s="206" t="s">
        <v>133</v>
      </c>
      <c r="E123" s="218" t="s">
        <v>20</v>
      </c>
      <c r="F123" s="219" t="s">
        <v>192</v>
      </c>
      <c r="G123" s="217"/>
      <c r="H123" s="220">
        <v>4.258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133</v>
      </c>
      <c r="AU123" s="226" t="s">
        <v>81</v>
      </c>
      <c r="AV123" s="13" t="s">
        <v>81</v>
      </c>
      <c r="AW123" s="13" t="s">
        <v>37</v>
      </c>
      <c r="AX123" s="13" t="s">
        <v>22</v>
      </c>
      <c r="AY123" s="226" t="s">
        <v>124</v>
      </c>
    </row>
    <row r="124" spans="2:63" s="11" customFormat="1" ht="37.35" customHeight="1">
      <c r="B124" s="175"/>
      <c r="C124" s="176"/>
      <c r="D124" s="177" t="s">
        <v>72</v>
      </c>
      <c r="E124" s="178" t="s">
        <v>193</v>
      </c>
      <c r="F124" s="178" t="s">
        <v>194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P125+P130</f>
        <v>0</v>
      </c>
      <c r="Q124" s="183"/>
      <c r="R124" s="184">
        <f>R125+R130</f>
        <v>0</v>
      </c>
      <c r="S124" s="183"/>
      <c r="T124" s="185">
        <f>T125+T130</f>
        <v>88.3626435</v>
      </c>
      <c r="AR124" s="186" t="s">
        <v>81</v>
      </c>
      <c r="AT124" s="187" t="s">
        <v>72</v>
      </c>
      <c r="AU124" s="187" t="s">
        <v>73</v>
      </c>
      <c r="AY124" s="186" t="s">
        <v>124</v>
      </c>
      <c r="BK124" s="188">
        <f>BK125+BK130</f>
        <v>0</v>
      </c>
    </row>
    <row r="125" spans="2:63" s="11" customFormat="1" ht="19.9" customHeight="1">
      <c r="B125" s="175"/>
      <c r="C125" s="176"/>
      <c r="D125" s="189" t="s">
        <v>72</v>
      </c>
      <c r="E125" s="190" t="s">
        <v>195</v>
      </c>
      <c r="F125" s="190" t="s">
        <v>196</v>
      </c>
      <c r="G125" s="176"/>
      <c r="H125" s="176"/>
      <c r="I125" s="179"/>
      <c r="J125" s="191">
        <f>BK125</f>
        <v>0</v>
      </c>
      <c r="K125" s="176"/>
      <c r="L125" s="181"/>
      <c r="M125" s="182"/>
      <c r="N125" s="183"/>
      <c r="O125" s="183"/>
      <c r="P125" s="184">
        <f>SUM(P126:P129)</f>
        <v>0</v>
      </c>
      <c r="Q125" s="183"/>
      <c r="R125" s="184">
        <f>SUM(R126:R129)</f>
        <v>0</v>
      </c>
      <c r="S125" s="183"/>
      <c r="T125" s="185">
        <f>SUM(T126:T129)</f>
        <v>84.105</v>
      </c>
      <c r="AR125" s="186" t="s">
        <v>81</v>
      </c>
      <c r="AT125" s="187" t="s">
        <v>72</v>
      </c>
      <c r="AU125" s="187" t="s">
        <v>22</v>
      </c>
      <c r="AY125" s="186" t="s">
        <v>124</v>
      </c>
      <c r="BK125" s="188">
        <f>SUM(BK126:BK129)</f>
        <v>0</v>
      </c>
    </row>
    <row r="126" spans="2:65" s="1" customFormat="1" ht="22.5" customHeight="1">
      <c r="B126" s="34"/>
      <c r="C126" s="192" t="s">
        <v>197</v>
      </c>
      <c r="D126" s="192" t="s">
        <v>126</v>
      </c>
      <c r="E126" s="193" t="s">
        <v>198</v>
      </c>
      <c r="F126" s="194" t="s">
        <v>199</v>
      </c>
      <c r="G126" s="195" t="s">
        <v>129</v>
      </c>
      <c r="H126" s="196">
        <v>623</v>
      </c>
      <c r="I126" s="197"/>
      <c r="J126" s="198">
        <f>ROUND(I126*H126,2)</f>
        <v>0</v>
      </c>
      <c r="K126" s="194" t="s">
        <v>130</v>
      </c>
      <c r="L126" s="54"/>
      <c r="M126" s="199" t="s">
        <v>20</v>
      </c>
      <c r="N126" s="200" t="s">
        <v>44</v>
      </c>
      <c r="O126" s="35"/>
      <c r="P126" s="201">
        <f>O126*H126</f>
        <v>0</v>
      </c>
      <c r="Q126" s="201">
        <v>0</v>
      </c>
      <c r="R126" s="201">
        <f>Q126*H126</f>
        <v>0</v>
      </c>
      <c r="S126" s="201">
        <v>0.135</v>
      </c>
      <c r="T126" s="202">
        <f>S126*H126</f>
        <v>84.105</v>
      </c>
      <c r="AR126" s="17" t="s">
        <v>200</v>
      </c>
      <c r="AT126" s="17" t="s">
        <v>126</v>
      </c>
      <c r="AU126" s="17" t="s">
        <v>81</v>
      </c>
      <c r="AY126" s="17" t="s">
        <v>124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22</v>
      </c>
      <c r="BK126" s="203">
        <f>ROUND(I126*H126,2)</f>
        <v>0</v>
      </c>
      <c r="BL126" s="17" t="s">
        <v>200</v>
      </c>
      <c r="BM126" s="17" t="s">
        <v>201</v>
      </c>
    </row>
    <row r="127" spans="2:51" s="12" customFormat="1" ht="13.5">
      <c r="B127" s="204"/>
      <c r="C127" s="205"/>
      <c r="D127" s="206" t="s">
        <v>133</v>
      </c>
      <c r="E127" s="207" t="s">
        <v>20</v>
      </c>
      <c r="F127" s="208" t="s">
        <v>134</v>
      </c>
      <c r="G127" s="205"/>
      <c r="H127" s="209" t="s">
        <v>20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133</v>
      </c>
      <c r="AU127" s="215" t="s">
        <v>81</v>
      </c>
      <c r="AV127" s="12" t="s">
        <v>22</v>
      </c>
      <c r="AW127" s="12" t="s">
        <v>37</v>
      </c>
      <c r="AX127" s="12" t="s">
        <v>73</v>
      </c>
      <c r="AY127" s="215" t="s">
        <v>124</v>
      </c>
    </row>
    <row r="128" spans="2:51" s="12" customFormat="1" ht="13.5">
      <c r="B128" s="204"/>
      <c r="C128" s="205"/>
      <c r="D128" s="206" t="s">
        <v>133</v>
      </c>
      <c r="E128" s="207" t="s">
        <v>20</v>
      </c>
      <c r="F128" s="208" t="s">
        <v>135</v>
      </c>
      <c r="G128" s="205"/>
      <c r="H128" s="209" t="s">
        <v>20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133</v>
      </c>
      <c r="AU128" s="215" t="s">
        <v>81</v>
      </c>
      <c r="AV128" s="12" t="s">
        <v>22</v>
      </c>
      <c r="AW128" s="12" t="s">
        <v>37</v>
      </c>
      <c r="AX128" s="12" t="s">
        <v>73</v>
      </c>
      <c r="AY128" s="215" t="s">
        <v>124</v>
      </c>
    </row>
    <row r="129" spans="2:51" s="13" customFormat="1" ht="13.5">
      <c r="B129" s="216"/>
      <c r="C129" s="217"/>
      <c r="D129" s="206" t="s">
        <v>133</v>
      </c>
      <c r="E129" s="218" t="s">
        <v>20</v>
      </c>
      <c r="F129" s="219" t="s">
        <v>137</v>
      </c>
      <c r="G129" s="217"/>
      <c r="H129" s="220">
        <v>623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133</v>
      </c>
      <c r="AU129" s="226" t="s">
        <v>81</v>
      </c>
      <c r="AV129" s="13" t="s">
        <v>81</v>
      </c>
      <c r="AW129" s="13" t="s">
        <v>37</v>
      </c>
      <c r="AX129" s="13" t="s">
        <v>73</v>
      </c>
      <c r="AY129" s="226" t="s">
        <v>124</v>
      </c>
    </row>
    <row r="130" spans="2:63" s="11" customFormat="1" ht="29.85" customHeight="1">
      <c r="B130" s="175"/>
      <c r="C130" s="176"/>
      <c r="D130" s="189" t="s">
        <v>72</v>
      </c>
      <c r="E130" s="190" t="s">
        <v>202</v>
      </c>
      <c r="F130" s="190" t="s">
        <v>203</v>
      </c>
      <c r="G130" s="176"/>
      <c r="H130" s="176"/>
      <c r="I130" s="179"/>
      <c r="J130" s="191">
        <f>BK130</f>
        <v>0</v>
      </c>
      <c r="K130" s="176"/>
      <c r="L130" s="181"/>
      <c r="M130" s="182"/>
      <c r="N130" s="183"/>
      <c r="O130" s="183"/>
      <c r="P130" s="184">
        <f>SUM(P131:P134)</f>
        <v>0</v>
      </c>
      <c r="Q130" s="183"/>
      <c r="R130" s="184">
        <f>SUM(R131:R134)</f>
        <v>0</v>
      </c>
      <c r="S130" s="183"/>
      <c r="T130" s="185">
        <f>SUM(T131:T134)</f>
        <v>4.2576434999999995</v>
      </c>
      <c r="AR130" s="186" t="s">
        <v>81</v>
      </c>
      <c r="AT130" s="187" t="s">
        <v>72</v>
      </c>
      <c r="AU130" s="187" t="s">
        <v>22</v>
      </c>
      <c r="AY130" s="186" t="s">
        <v>124</v>
      </c>
      <c r="BK130" s="188">
        <f>SUM(BK131:BK134)</f>
        <v>0</v>
      </c>
    </row>
    <row r="131" spans="2:65" s="1" customFormat="1" ht="22.5" customHeight="1">
      <c r="B131" s="34"/>
      <c r="C131" s="192" t="s">
        <v>204</v>
      </c>
      <c r="D131" s="192" t="s">
        <v>126</v>
      </c>
      <c r="E131" s="193" t="s">
        <v>205</v>
      </c>
      <c r="F131" s="194" t="s">
        <v>206</v>
      </c>
      <c r="G131" s="195" t="s">
        <v>129</v>
      </c>
      <c r="H131" s="196">
        <v>716.775</v>
      </c>
      <c r="I131" s="197"/>
      <c r="J131" s="198">
        <f>ROUND(I131*H131,2)</f>
        <v>0</v>
      </c>
      <c r="K131" s="194" t="s">
        <v>130</v>
      </c>
      <c r="L131" s="54"/>
      <c r="M131" s="199" t="s">
        <v>20</v>
      </c>
      <c r="N131" s="200" t="s">
        <v>44</v>
      </c>
      <c r="O131" s="35"/>
      <c r="P131" s="201">
        <f>O131*H131</f>
        <v>0</v>
      </c>
      <c r="Q131" s="201">
        <v>0</v>
      </c>
      <c r="R131" s="201">
        <f>Q131*H131</f>
        <v>0</v>
      </c>
      <c r="S131" s="201">
        <v>0.00594</v>
      </c>
      <c r="T131" s="202">
        <f>S131*H131</f>
        <v>4.2576434999999995</v>
      </c>
      <c r="AR131" s="17" t="s">
        <v>200</v>
      </c>
      <c r="AT131" s="17" t="s">
        <v>126</v>
      </c>
      <c r="AU131" s="17" t="s">
        <v>81</v>
      </c>
      <c r="AY131" s="17" t="s">
        <v>124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22</v>
      </c>
      <c r="BK131" s="203">
        <f>ROUND(I131*H131,2)</f>
        <v>0</v>
      </c>
      <c r="BL131" s="17" t="s">
        <v>200</v>
      </c>
      <c r="BM131" s="17" t="s">
        <v>207</v>
      </c>
    </row>
    <row r="132" spans="2:51" s="12" customFormat="1" ht="13.5">
      <c r="B132" s="204"/>
      <c r="C132" s="205"/>
      <c r="D132" s="206" t="s">
        <v>133</v>
      </c>
      <c r="E132" s="207" t="s">
        <v>20</v>
      </c>
      <c r="F132" s="208" t="s">
        <v>134</v>
      </c>
      <c r="G132" s="205"/>
      <c r="H132" s="209" t="s">
        <v>20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133</v>
      </c>
      <c r="AU132" s="215" t="s">
        <v>81</v>
      </c>
      <c r="AV132" s="12" t="s">
        <v>22</v>
      </c>
      <c r="AW132" s="12" t="s">
        <v>37</v>
      </c>
      <c r="AX132" s="12" t="s">
        <v>73</v>
      </c>
      <c r="AY132" s="215" t="s">
        <v>124</v>
      </c>
    </row>
    <row r="133" spans="2:51" s="12" customFormat="1" ht="13.5">
      <c r="B133" s="204"/>
      <c r="C133" s="205"/>
      <c r="D133" s="206" t="s">
        <v>133</v>
      </c>
      <c r="E133" s="207" t="s">
        <v>20</v>
      </c>
      <c r="F133" s="208" t="s">
        <v>135</v>
      </c>
      <c r="G133" s="205"/>
      <c r="H133" s="209" t="s">
        <v>20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133</v>
      </c>
      <c r="AU133" s="215" t="s">
        <v>81</v>
      </c>
      <c r="AV133" s="12" t="s">
        <v>22</v>
      </c>
      <c r="AW133" s="12" t="s">
        <v>37</v>
      </c>
      <c r="AX133" s="12" t="s">
        <v>73</v>
      </c>
      <c r="AY133" s="215" t="s">
        <v>124</v>
      </c>
    </row>
    <row r="134" spans="2:51" s="13" customFormat="1" ht="13.5">
      <c r="B134" s="216"/>
      <c r="C134" s="217"/>
      <c r="D134" s="206" t="s">
        <v>133</v>
      </c>
      <c r="E134" s="218" t="s">
        <v>20</v>
      </c>
      <c r="F134" s="219" t="s">
        <v>208</v>
      </c>
      <c r="G134" s="217"/>
      <c r="H134" s="220">
        <v>716.775</v>
      </c>
      <c r="I134" s="221"/>
      <c r="J134" s="217"/>
      <c r="K134" s="217"/>
      <c r="L134" s="222"/>
      <c r="M134" s="231"/>
      <c r="N134" s="232"/>
      <c r="O134" s="232"/>
      <c r="P134" s="232"/>
      <c r="Q134" s="232"/>
      <c r="R134" s="232"/>
      <c r="S134" s="232"/>
      <c r="T134" s="233"/>
      <c r="AT134" s="226" t="s">
        <v>133</v>
      </c>
      <c r="AU134" s="226" t="s">
        <v>81</v>
      </c>
      <c r="AV134" s="13" t="s">
        <v>81</v>
      </c>
      <c r="AW134" s="13" t="s">
        <v>37</v>
      </c>
      <c r="AX134" s="13" t="s">
        <v>22</v>
      </c>
      <c r="AY134" s="226" t="s">
        <v>124</v>
      </c>
    </row>
    <row r="135" spans="2:12" s="1" customFormat="1" ht="6.95" customHeight="1">
      <c r="B135" s="49"/>
      <c r="C135" s="50"/>
      <c r="D135" s="50"/>
      <c r="E135" s="50"/>
      <c r="F135" s="50"/>
      <c r="G135" s="50"/>
      <c r="H135" s="50"/>
      <c r="I135" s="136"/>
      <c r="J135" s="50"/>
      <c r="K135" s="50"/>
      <c r="L135" s="54"/>
    </row>
  </sheetData>
  <sheetProtection password="CC35" sheet="1" objects="1" scenarios="1" formatColumns="0" formatRows="0" sort="0" autoFilter="0"/>
  <autoFilter ref="C88:K88"/>
  <mergeCells count="12">
    <mergeCell ref="G1:H1"/>
    <mergeCell ref="L2:V2"/>
    <mergeCell ref="E49:H49"/>
    <mergeCell ref="E51:H51"/>
    <mergeCell ref="E77:H77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84"/>
      <c r="C1" s="284"/>
      <c r="D1" s="283" t="s">
        <v>1</v>
      </c>
      <c r="E1" s="284"/>
      <c r="F1" s="285" t="s">
        <v>303</v>
      </c>
      <c r="G1" s="289" t="s">
        <v>304</v>
      </c>
      <c r="H1" s="289"/>
      <c r="I1" s="290"/>
      <c r="J1" s="285" t="s">
        <v>305</v>
      </c>
      <c r="K1" s="283" t="s">
        <v>90</v>
      </c>
      <c r="L1" s="285" t="s">
        <v>306</v>
      </c>
      <c r="M1" s="285"/>
      <c r="N1" s="285"/>
      <c r="O1" s="285"/>
      <c r="P1" s="285"/>
      <c r="Q1" s="285"/>
      <c r="R1" s="285"/>
      <c r="S1" s="285"/>
      <c r="T1" s="285"/>
      <c r="U1" s="281"/>
      <c r="V1" s="28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89</v>
      </c>
    </row>
    <row r="3" spans="2:46" ht="6.95" customHeight="1">
      <c r="B3" s="18"/>
      <c r="C3" s="19"/>
      <c r="D3" s="19"/>
      <c r="E3" s="19"/>
      <c r="F3" s="19"/>
      <c r="G3" s="19"/>
      <c r="H3" s="19"/>
      <c r="I3" s="113"/>
      <c r="J3" s="19"/>
      <c r="K3" s="20"/>
      <c r="AT3" s="17" t="s">
        <v>81</v>
      </c>
    </row>
    <row r="4" spans="2:46" ht="36.95" customHeight="1">
      <c r="B4" s="21"/>
      <c r="C4" s="22"/>
      <c r="D4" s="23" t="s">
        <v>91</v>
      </c>
      <c r="E4" s="22"/>
      <c r="F4" s="22"/>
      <c r="G4" s="22"/>
      <c r="H4" s="22"/>
      <c r="I4" s="114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14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14"/>
      <c r="J6" s="22"/>
      <c r="K6" s="24"/>
    </row>
    <row r="7" spans="2:11" ht="22.5" customHeight="1">
      <c r="B7" s="21"/>
      <c r="C7" s="22"/>
      <c r="D7" s="22"/>
      <c r="E7" s="277" t="str">
        <f>'Rekapitulace stavby'!K6</f>
        <v>Výstavba čtyř operačních sálů a sterilizace Krajské zdravotní a.s.Nemocnice Teplice o.z.</v>
      </c>
      <c r="F7" s="239"/>
      <c r="G7" s="239"/>
      <c r="H7" s="239"/>
      <c r="I7" s="114"/>
      <c r="J7" s="22"/>
      <c r="K7" s="24"/>
    </row>
    <row r="8" spans="2:11" s="1" customFormat="1" ht="13.5">
      <c r="B8" s="34"/>
      <c r="C8" s="35"/>
      <c r="D8" s="30" t="s">
        <v>92</v>
      </c>
      <c r="E8" s="35"/>
      <c r="F8" s="35"/>
      <c r="G8" s="35"/>
      <c r="H8" s="35"/>
      <c r="I8" s="115"/>
      <c r="J8" s="35"/>
      <c r="K8" s="38"/>
    </row>
    <row r="9" spans="2:11" s="1" customFormat="1" ht="36.95" customHeight="1">
      <c r="B9" s="34"/>
      <c r="C9" s="35"/>
      <c r="D9" s="35"/>
      <c r="E9" s="278" t="s">
        <v>209</v>
      </c>
      <c r="F9" s="246"/>
      <c r="G9" s="246"/>
      <c r="H9" s="246"/>
      <c r="I9" s="11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15"/>
      <c r="J10" s="35"/>
      <c r="K10" s="38"/>
    </row>
    <row r="11" spans="2:11" s="1" customFormat="1" ht="14.4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116" t="s">
        <v>21</v>
      </c>
      <c r="J11" s="28" t="s">
        <v>20</v>
      </c>
      <c r="K11" s="38"/>
    </row>
    <row r="12" spans="2:11" s="1" customFormat="1" ht="14.4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116" t="s">
        <v>25</v>
      </c>
      <c r="J12" s="117" t="str">
        <f>'Rekapitulace stavby'!AN8</f>
        <v>12. 10. 2016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15"/>
      <c r="J13" s="35"/>
      <c r="K13" s="38"/>
    </row>
    <row r="14" spans="2:11" s="1" customFormat="1" ht="14.45" customHeight="1">
      <c r="B14" s="34"/>
      <c r="C14" s="35"/>
      <c r="D14" s="30" t="s">
        <v>29</v>
      </c>
      <c r="E14" s="35"/>
      <c r="F14" s="35"/>
      <c r="G14" s="35"/>
      <c r="H14" s="35"/>
      <c r="I14" s="11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116" t="s">
        <v>32</v>
      </c>
      <c r="J15" s="28" t="s">
        <v>20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15"/>
      <c r="J16" s="35"/>
      <c r="K16" s="38"/>
    </row>
    <row r="17" spans="2:11" s="1" customFormat="1" ht="14.45" customHeight="1">
      <c r="B17" s="34"/>
      <c r="C17" s="35"/>
      <c r="D17" s="30" t="s">
        <v>33</v>
      </c>
      <c r="E17" s="35"/>
      <c r="F17" s="35"/>
      <c r="G17" s="35"/>
      <c r="H17" s="35"/>
      <c r="I17" s="116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16" t="s">
        <v>32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15"/>
      <c r="J19" s="35"/>
      <c r="K19" s="38"/>
    </row>
    <row r="20" spans="2:11" s="1" customFormat="1" ht="14.45" customHeight="1">
      <c r="B20" s="34"/>
      <c r="C20" s="35"/>
      <c r="D20" s="30" t="s">
        <v>35</v>
      </c>
      <c r="E20" s="35"/>
      <c r="F20" s="35"/>
      <c r="G20" s="35"/>
      <c r="H20" s="35"/>
      <c r="I20" s="11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116" t="s">
        <v>32</v>
      </c>
      <c r="J21" s="28" t="s">
        <v>20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15"/>
      <c r="J22" s="35"/>
      <c r="K22" s="38"/>
    </row>
    <row r="23" spans="2:11" s="1" customFormat="1" ht="14.45" customHeight="1">
      <c r="B23" s="34"/>
      <c r="C23" s="35"/>
      <c r="D23" s="30" t="s">
        <v>38</v>
      </c>
      <c r="E23" s="35"/>
      <c r="F23" s="35"/>
      <c r="G23" s="35"/>
      <c r="H23" s="35"/>
      <c r="I23" s="115"/>
      <c r="J23" s="35"/>
      <c r="K23" s="38"/>
    </row>
    <row r="24" spans="2:11" s="7" customFormat="1" ht="22.5" customHeight="1">
      <c r="B24" s="118"/>
      <c r="C24" s="119"/>
      <c r="D24" s="119"/>
      <c r="E24" s="242" t="s">
        <v>20</v>
      </c>
      <c r="F24" s="279"/>
      <c r="G24" s="279"/>
      <c r="H24" s="279"/>
      <c r="I24" s="120"/>
      <c r="J24" s="119"/>
      <c r="K24" s="121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15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22"/>
      <c r="J26" s="78"/>
      <c r="K26" s="123"/>
    </row>
    <row r="27" spans="2:11" s="1" customFormat="1" ht="25.35" customHeight="1">
      <c r="B27" s="34"/>
      <c r="C27" s="35"/>
      <c r="D27" s="124" t="s">
        <v>39</v>
      </c>
      <c r="E27" s="35"/>
      <c r="F27" s="35"/>
      <c r="G27" s="35"/>
      <c r="H27" s="35"/>
      <c r="I27" s="115"/>
      <c r="J27" s="125">
        <f>ROUND(J81,2)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22"/>
      <c r="J28" s="78"/>
      <c r="K28" s="123"/>
    </row>
    <row r="29" spans="2:11" s="1" customFormat="1" ht="14.45" customHeight="1">
      <c r="B29" s="34"/>
      <c r="C29" s="35"/>
      <c r="D29" s="35"/>
      <c r="E29" s="35"/>
      <c r="F29" s="39" t="s">
        <v>41</v>
      </c>
      <c r="G29" s="35"/>
      <c r="H29" s="35"/>
      <c r="I29" s="126" t="s">
        <v>40</v>
      </c>
      <c r="J29" s="39" t="s">
        <v>42</v>
      </c>
      <c r="K29" s="38"/>
    </row>
    <row r="30" spans="2:11" s="1" customFormat="1" ht="14.45" customHeight="1">
      <c r="B30" s="34"/>
      <c r="C30" s="35"/>
      <c r="D30" s="42" t="s">
        <v>43</v>
      </c>
      <c r="E30" s="42" t="s">
        <v>44</v>
      </c>
      <c r="F30" s="127">
        <f>ROUND(SUM(BE81:BE152),2)</f>
        <v>0</v>
      </c>
      <c r="G30" s="35"/>
      <c r="H30" s="35"/>
      <c r="I30" s="128">
        <v>0.21</v>
      </c>
      <c r="J30" s="127">
        <f>ROUND(ROUND((SUM(BE81:BE152)),2)*I30,2)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45</v>
      </c>
      <c r="F31" s="127">
        <f>ROUND(SUM(BF81:BF152),2)</f>
        <v>0</v>
      </c>
      <c r="G31" s="35"/>
      <c r="H31" s="35"/>
      <c r="I31" s="128">
        <v>0.15</v>
      </c>
      <c r="J31" s="127">
        <f>ROUND(ROUND((SUM(BF81:BF152)),2)*I31,2)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46</v>
      </c>
      <c r="F32" s="127">
        <f>ROUND(SUM(BG81:BG152),2)</f>
        <v>0</v>
      </c>
      <c r="G32" s="35"/>
      <c r="H32" s="35"/>
      <c r="I32" s="128">
        <v>0.21</v>
      </c>
      <c r="J32" s="127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47</v>
      </c>
      <c r="F33" s="127">
        <f>ROUND(SUM(BH81:BH152),2)</f>
        <v>0</v>
      </c>
      <c r="G33" s="35"/>
      <c r="H33" s="35"/>
      <c r="I33" s="128">
        <v>0.15</v>
      </c>
      <c r="J33" s="127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48</v>
      </c>
      <c r="F34" s="127">
        <f>ROUND(SUM(BI81:BI152),2)</f>
        <v>0</v>
      </c>
      <c r="G34" s="35"/>
      <c r="H34" s="35"/>
      <c r="I34" s="128">
        <v>0</v>
      </c>
      <c r="J34" s="127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15"/>
      <c r="J35" s="35"/>
      <c r="K35" s="38"/>
    </row>
    <row r="36" spans="2:11" s="1" customFormat="1" ht="25.35" customHeight="1">
      <c r="B36" s="34"/>
      <c r="C36" s="129"/>
      <c r="D36" s="130" t="s">
        <v>49</v>
      </c>
      <c r="E36" s="72"/>
      <c r="F36" s="72"/>
      <c r="G36" s="131" t="s">
        <v>50</v>
      </c>
      <c r="H36" s="132" t="s">
        <v>51</v>
      </c>
      <c r="I36" s="133"/>
      <c r="J36" s="134">
        <f>SUM(J27:J34)</f>
        <v>0</v>
      </c>
      <c r="K36" s="135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36"/>
      <c r="J37" s="50"/>
      <c r="K37" s="51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4"/>
      <c r="C42" s="23" t="s">
        <v>96</v>
      </c>
      <c r="D42" s="35"/>
      <c r="E42" s="35"/>
      <c r="F42" s="35"/>
      <c r="G42" s="35"/>
      <c r="H42" s="35"/>
      <c r="I42" s="115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15"/>
      <c r="J43" s="35"/>
      <c r="K43" s="38"/>
    </row>
    <row r="44" spans="2:11" s="1" customFormat="1" ht="14.45" customHeight="1">
      <c r="B44" s="34"/>
      <c r="C44" s="30" t="s">
        <v>16</v>
      </c>
      <c r="D44" s="35"/>
      <c r="E44" s="35"/>
      <c r="F44" s="35"/>
      <c r="G44" s="35"/>
      <c r="H44" s="35"/>
      <c r="I44" s="115"/>
      <c r="J44" s="35"/>
      <c r="K44" s="38"/>
    </row>
    <row r="45" spans="2:11" s="1" customFormat="1" ht="22.5" customHeight="1">
      <c r="B45" s="34"/>
      <c r="C45" s="35"/>
      <c r="D45" s="35"/>
      <c r="E45" s="277" t="str">
        <f>E7</f>
        <v>Výstavba čtyř operačních sálů a sterilizace Krajské zdravotní a.s.Nemocnice Teplice o.z.</v>
      </c>
      <c r="F45" s="246"/>
      <c r="G45" s="246"/>
      <c r="H45" s="246"/>
      <c r="I45" s="115"/>
      <c r="J45" s="35"/>
      <c r="K45" s="38"/>
    </row>
    <row r="46" spans="2:11" s="1" customFormat="1" ht="14.45" customHeight="1">
      <c r="B46" s="34"/>
      <c r="C46" s="30" t="s">
        <v>92</v>
      </c>
      <c r="D46" s="35"/>
      <c r="E46" s="35"/>
      <c r="F46" s="35"/>
      <c r="G46" s="35"/>
      <c r="H46" s="35"/>
      <c r="I46" s="115"/>
      <c r="J46" s="35"/>
      <c r="K46" s="38"/>
    </row>
    <row r="47" spans="2:11" s="1" customFormat="1" ht="23.25" customHeight="1">
      <c r="B47" s="34"/>
      <c r="C47" s="35"/>
      <c r="D47" s="35"/>
      <c r="E47" s="278" t="str">
        <f>E9</f>
        <v>OVN 03 - Ostatní a vedlejší náklady</v>
      </c>
      <c r="F47" s="246"/>
      <c r="G47" s="246"/>
      <c r="H47" s="246"/>
      <c r="I47" s="115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1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Teplice</v>
      </c>
      <c r="G49" s="35"/>
      <c r="H49" s="35"/>
      <c r="I49" s="116" t="s">
        <v>25</v>
      </c>
      <c r="J49" s="117" t="str">
        <f>IF(J12="","",J12)</f>
        <v>12. 10. 2016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15"/>
      <c r="J50" s="35"/>
      <c r="K50" s="38"/>
    </row>
    <row r="51" spans="2:11" s="1" customFormat="1" ht="13.5">
      <c r="B51" s="34"/>
      <c r="C51" s="30" t="s">
        <v>29</v>
      </c>
      <c r="D51" s="35"/>
      <c r="E51" s="35"/>
      <c r="F51" s="28" t="str">
        <f>E15</f>
        <v>Krajská zdravotní a.s., Ústí nad Labem</v>
      </c>
      <c r="G51" s="35"/>
      <c r="H51" s="35"/>
      <c r="I51" s="116" t="s">
        <v>35</v>
      </c>
      <c r="J51" s="28" t="str">
        <f>E21</f>
        <v>Atelier Penta v.o.s., Mrštíkova 12, Jihlava</v>
      </c>
      <c r="K51" s="38"/>
    </row>
    <row r="52" spans="2:11" s="1" customFormat="1" ht="14.45" customHeight="1">
      <c r="B52" s="34"/>
      <c r="C52" s="30" t="s">
        <v>33</v>
      </c>
      <c r="D52" s="35"/>
      <c r="E52" s="35"/>
      <c r="F52" s="28" t="str">
        <f>IF(E18="","",E18)</f>
        <v/>
      </c>
      <c r="G52" s="35"/>
      <c r="H52" s="35"/>
      <c r="I52" s="115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15"/>
      <c r="J53" s="35"/>
      <c r="K53" s="38"/>
    </row>
    <row r="54" spans="2:11" s="1" customFormat="1" ht="29.25" customHeight="1">
      <c r="B54" s="34"/>
      <c r="C54" s="141" t="s">
        <v>97</v>
      </c>
      <c r="D54" s="129"/>
      <c r="E54" s="129"/>
      <c r="F54" s="129"/>
      <c r="G54" s="129"/>
      <c r="H54" s="129"/>
      <c r="I54" s="142"/>
      <c r="J54" s="143" t="s">
        <v>98</v>
      </c>
      <c r="K54" s="144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15"/>
      <c r="J55" s="35"/>
      <c r="K55" s="38"/>
    </row>
    <row r="56" spans="2:47" s="1" customFormat="1" ht="29.25" customHeight="1">
      <c r="B56" s="34"/>
      <c r="C56" s="145" t="s">
        <v>99</v>
      </c>
      <c r="D56" s="35"/>
      <c r="E56" s="35"/>
      <c r="F56" s="35"/>
      <c r="G56" s="35"/>
      <c r="H56" s="35"/>
      <c r="I56" s="115"/>
      <c r="J56" s="125">
        <f>J81</f>
        <v>0</v>
      </c>
      <c r="K56" s="38"/>
      <c r="AU56" s="17" t="s">
        <v>100</v>
      </c>
    </row>
    <row r="57" spans="2:11" s="8" customFormat="1" ht="24.95" customHeight="1">
      <c r="B57" s="146"/>
      <c r="C57" s="147"/>
      <c r="D57" s="148" t="s">
        <v>210</v>
      </c>
      <c r="E57" s="149"/>
      <c r="F57" s="149"/>
      <c r="G57" s="149"/>
      <c r="H57" s="149"/>
      <c r="I57" s="150"/>
      <c r="J57" s="151">
        <f>J82</f>
        <v>0</v>
      </c>
      <c r="K57" s="152"/>
    </row>
    <row r="58" spans="2:11" s="9" customFormat="1" ht="19.9" customHeight="1">
      <c r="B58" s="153"/>
      <c r="C58" s="154"/>
      <c r="D58" s="155" t="s">
        <v>211</v>
      </c>
      <c r="E58" s="156"/>
      <c r="F58" s="156"/>
      <c r="G58" s="156"/>
      <c r="H58" s="156"/>
      <c r="I58" s="157"/>
      <c r="J58" s="158">
        <f>J83</f>
        <v>0</v>
      </c>
      <c r="K58" s="159"/>
    </row>
    <row r="59" spans="2:11" s="9" customFormat="1" ht="19.9" customHeight="1">
      <c r="B59" s="153"/>
      <c r="C59" s="154"/>
      <c r="D59" s="155" t="s">
        <v>212</v>
      </c>
      <c r="E59" s="156"/>
      <c r="F59" s="156"/>
      <c r="G59" s="156"/>
      <c r="H59" s="156"/>
      <c r="I59" s="157"/>
      <c r="J59" s="158">
        <f>J89</f>
        <v>0</v>
      </c>
      <c r="K59" s="159"/>
    </row>
    <row r="60" spans="2:11" s="9" customFormat="1" ht="19.9" customHeight="1">
      <c r="B60" s="153"/>
      <c r="C60" s="154"/>
      <c r="D60" s="155" t="s">
        <v>213</v>
      </c>
      <c r="E60" s="156"/>
      <c r="F60" s="156"/>
      <c r="G60" s="156"/>
      <c r="H60" s="156"/>
      <c r="I60" s="157"/>
      <c r="J60" s="158">
        <f>J129</f>
        <v>0</v>
      </c>
      <c r="K60" s="159"/>
    </row>
    <row r="61" spans="2:11" s="9" customFormat="1" ht="19.9" customHeight="1">
      <c r="B61" s="153"/>
      <c r="C61" s="154"/>
      <c r="D61" s="155" t="s">
        <v>214</v>
      </c>
      <c r="E61" s="156"/>
      <c r="F61" s="156"/>
      <c r="G61" s="156"/>
      <c r="H61" s="156"/>
      <c r="I61" s="157"/>
      <c r="J61" s="158">
        <f>J134</f>
        <v>0</v>
      </c>
      <c r="K61" s="159"/>
    </row>
    <row r="62" spans="2:11" s="1" customFormat="1" ht="21.75" customHeight="1">
      <c r="B62" s="34"/>
      <c r="C62" s="35"/>
      <c r="D62" s="35"/>
      <c r="E62" s="35"/>
      <c r="F62" s="35"/>
      <c r="G62" s="35"/>
      <c r="H62" s="35"/>
      <c r="I62" s="115"/>
      <c r="J62" s="35"/>
      <c r="K62" s="38"/>
    </row>
    <row r="63" spans="2:11" s="1" customFormat="1" ht="6.95" customHeight="1">
      <c r="B63" s="49"/>
      <c r="C63" s="50"/>
      <c r="D63" s="50"/>
      <c r="E63" s="50"/>
      <c r="F63" s="50"/>
      <c r="G63" s="50"/>
      <c r="H63" s="50"/>
      <c r="I63" s="136"/>
      <c r="J63" s="50"/>
      <c r="K63" s="51"/>
    </row>
    <row r="67" spans="2:12" s="1" customFormat="1" ht="6.95" customHeight="1">
      <c r="B67" s="52"/>
      <c r="C67" s="53"/>
      <c r="D67" s="53"/>
      <c r="E67" s="53"/>
      <c r="F67" s="53"/>
      <c r="G67" s="53"/>
      <c r="H67" s="53"/>
      <c r="I67" s="139"/>
      <c r="J67" s="53"/>
      <c r="K67" s="53"/>
      <c r="L67" s="54"/>
    </row>
    <row r="68" spans="2:12" s="1" customFormat="1" ht="36.95" customHeight="1">
      <c r="B68" s="34"/>
      <c r="C68" s="55" t="s">
        <v>108</v>
      </c>
      <c r="D68" s="56"/>
      <c r="E68" s="56"/>
      <c r="F68" s="56"/>
      <c r="G68" s="56"/>
      <c r="H68" s="56"/>
      <c r="I68" s="160"/>
      <c r="J68" s="56"/>
      <c r="K68" s="56"/>
      <c r="L68" s="54"/>
    </row>
    <row r="69" spans="2:12" s="1" customFormat="1" ht="6.95" customHeight="1">
      <c r="B69" s="34"/>
      <c r="C69" s="56"/>
      <c r="D69" s="56"/>
      <c r="E69" s="56"/>
      <c r="F69" s="56"/>
      <c r="G69" s="56"/>
      <c r="H69" s="56"/>
      <c r="I69" s="160"/>
      <c r="J69" s="56"/>
      <c r="K69" s="56"/>
      <c r="L69" s="54"/>
    </row>
    <row r="70" spans="2:12" s="1" customFormat="1" ht="14.45" customHeight="1">
      <c r="B70" s="34"/>
      <c r="C70" s="58" t="s">
        <v>16</v>
      </c>
      <c r="D70" s="56"/>
      <c r="E70" s="56"/>
      <c r="F70" s="56"/>
      <c r="G70" s="56"/>
      <c r="H70" s="56"/>
      <c r="I70" s="160"/>
      <c r="J70" s="56"/>
      <c r="K70" s="56"/>
      <c r="L70" s="54"/>
    </row>
    <row r="71" spans="2:12" s="1" customFormat="1" ht="22.5" customHeight="1">
      <c r="B71" s="34"/>
      <c r="C71" s="56"/>
      <c r="D71" s="56"/>
      <c r="E71" s="280" t="str">
        <f>E7</f>
        <v>Výstavba čtyř operačních sálů a sterilizace Krajské zdravotní a.s.Nemocnice Teplice o.z.</v>
      </c>
      <c r="F71" s="257"/>
      <c r="G71" s="257"/>
      <c r="H71" s="257"/>
      <c r="I71" s="160"/>
      <c r="J71" s="56"/>
      <c r="K71" s="56"/>
      <c r="L71" s="54"/>
    </row>
    <row r="72" spans="2:12" s="1" customFormat="1" ht="14.45" customHeight="1">
      <c r="B72" s="34"/>
      <c r="C72" s="58" t="s">
        <v>92</v>
      </c>
      <c r="D72" s="56"/>
      <c r="E72" s="56"/>
      <c r="F72" s="56"/>
      <c r="G72" s="56"/>
      <c r="H72" s="56"/>
      <c r="I72" s="160"/>
      <c r="J72" s="56"/>
      <c r="K72" s="56"/>
      <c r="L72" s="54"/>
    </row>
    <row r="73" spans="2:12" s="1" customFormat="1" ht="23.25" customHeight="1">
      <c r="B73" s="34"/>
      <c r="C73" s="56"/>
      <c r="D73" s="56"/>
      <c r="E73" s="254" t="str">
        <f>E9</f>
        <v>OVN 03 - Ostatní a vedlejší náklady</v>
      </c>
      <c r="F73" s="257"/>
      <c r="G73" s="257"/>
      <c r="H73" s="257"/>
      <c r="I73" s="160"/>
      <c r="J73" s="56"/>
      <c r="K73" s="56"/>
      <c r="L73" s="54"/>
    </row>
    <row r="74" spans="2:12" s="1" customFormat="1" ht="6.95" customHeight="1">
      <c r="B74" s="34"/>
      <c r="C74" s="56"/>
      <c r="D74" s="56"/>
      <c r="E74" s="56"/>
      <c r="F74" s="56"/>
      <c r="G74" s="56"/>
      <c r="H74" s="56"/>
      <c r="I74" s="160"/>
      <c r="J74" s="56"/>
      <c r="K74" s="56"/>
      <c r="L74" s="54"/>
    </row>
    <row r="75" spans="2:12" s="1" customFormat="1" ht="18" customHeight="1">
      <c r="B75" s="34"/>
      <c r="C75" s="58" t="s">
        <v>23</v>
      </c>
      <c r="D75" s="56"/>
      <c r="E75" s="56"/>
      <c r="F75" s="163" t="str">
        <f>F12</f>
        <v>Teplice</v>
      </c>
      <c r="G75" s="56"/>
      <c r="H75" s="56"/>
      <c r="I75" s="164" t="s">
        <v>25</v>
      </c>
      <c r="J75" s="66" t="str">
        <f>IF(J12="","",J12)</f>
        <v>12. 10. 2016</v>
      </c>
      <c r="K75" s="56"/>
      <c r="L75" s="54"/>
    </row>
    <row r="76" spans="2:12" s="1" customFormat="1" ht="6.95" customHeight="1">
      <c r="B76" s="34"/>
      <c r="C76" s="56"/>
      <c r="D76" s="56"/>
      <c r="E76" s="56"/>
      <c r="F76" s="56"/>
      <c r="G76" s="56"/>
      <c r="H76" s="56"/>
      <c r="I76" s="160"/>
      <c r="J76" s="56"/>
      <c r="K76" s="56"/>
      <c r="L76" s="54"/>
    </row>
    <row r="77" spans="2:12" s="1" customFormat="1" ht="13.5">
      <c r="B77" s="34"/>
      <c r="C77" s="58" t="s">
        <v>29</v>
      </c>
      <c r="D77" s="56"/>
      <c r="E77" s="56"/>
      <c r="F77" s="163" t="str">
        <f>E15</f>
        <v>Krajská zdravotní a.s., Ústí nad Labem</v>
      </c>
      <c r="G77" s="56"/>
      <c r="H77" s="56"/>
      <c r="I77" s="164" t="s">
        <v>35</v>
      </c>
      <c r="J77" s="163" t="str">
        <f>E21</f>
        <v>Atelier Penta v.o.s., Mrštíkova 12, Jihlava</v>
      </c>
      <c r="K77" s="56"/>
      <c r="L77" s="54"/>
    </row>
    <row r="78" spans="2:12" s="1" customFormat="1" ht="14.45" customHeight="1">
      <c r="B78" s="34"/>
      <c r="C78" s="58" t="s">
        <v>33</v>
      </c>
      <c r="D78" s="56"/>
      <c r="E78" s="56"/>
      <c r="F78" s="163" t="str">
        <f>IF(E18="","",E18)</f>
        <v/>
      </c>
      <c r="G78" s="56"/>
      <c r="H78" s="56"/>
      <c r="I78" s="160"/>
      <c r="J78" s="56"/>
      <c r="K78" s="56"/>
      <c r="L78" s="54"/>
    </row>
    <row r="79" spans="2:12" s="1" customFormat="1" ht="10.35" customHeight="1">
      <c r="B79" s="34"/>
      <c r="C79" s="56"/>
      <c r="D79" s="56"/>
      <c r="E79" s="56"/>
      <c r="F79" s="56"/>
      <c r="G79" s="56"/>
      <c r="H79" s="56"/>
      <c r="I79" s="160"/>
      <c r="J79" s="56"/>
      <c r="K79" s="56"/>
      <c r="L79" s="54"/>
    </row>
    <row r="80" spans="2:20" s="10" customFormat="1" ht="29.25" customHeight="1">
      <c r="B80" s="165"/>
      <c r="C80" s="166" t="s">
        <v>109</v>
      </c>
      <c r="D80" s="167" t="s">
        <v>58</v>
      </c>
      <c r="E80" s="167" t="s">
        <v>54</v>
      </c>
      <c r="F80" s="167" t="s">
        <v>110</v>
      </c>
      <c r="G80" s="167" t="s">
        <v>111</v>
      </c>
      <c r="H80" s="167" t="s">
        <v>112</v>
      </c>
      <c r="I80" s="168" t="s">
        <v>113</v>
      </c>
      <c r="J80" s="167" t="s">
        <v>98</v>
      </c>
      <c r="K80" s="169" t="s">
        <v>114</v>
      </c>
      <c r="L80" s="170"/>
      <c r="M80" s="74" t="s">
        <v>115</v>
      </c>
      <c r="N80" s="75" t="s">
        <v>43</v>
      </c>
      <c r="O80" s="75" t="s">
        <v>116</v>
      </c>
      <c r="P80" s="75" t="s">
        <v>117</v>
      </c>
      <c r="Q80" s="75" t="s">
        <v>118</v>
      </c>
      <c r="R80" s="75" t="s">
        <v>119</v>
      </c>
      <c r="S80" s="75" t="s">
        <v>120</v>
      </c>
      <c r="T80" s="76" t="s">
        <v>121</v>
      </c>
    </row>
    <row r="81" spans="2:63" s="1" customFormat="1" ht="29.25" customHeight="1">
      <c r="B81" s="34"/>
      <c r="C81" s="80" t="s">
        <v>99</v>
      </c>
      <c r="D81" s="56"/>
      <c r="E81" s="56"/>
      <c r="F81" s="56"/>
      <c r="G81" s="56"/>
      <c r="H81" s="56"/>
      <c r="I81" s="160"/>
      <c r="J81" s="171">
        <f>BK81</f>
        <v>0</v>
      </c>
      <c r="K81" s="56"/>
      <c r="L81" s="54"/>
      <c r="M81" s="77"/>
      <c r="N81" s="78"/>
      <c r="O81" s="78"/>
      <c r="P81" s="172">
        <f>P82</f>
        <v>0</v>
      </c>
      <c r="Q81" s="78"/>
      <c r="R81" s="172">
        <f>R82</f>
        <v>0</v>
      </c>
      <c r="S81" s="78"/>
      <c r="T81" s="173">
        <f>T82</f>
        <v>0</v>
      </c>
      <c r="AT81" s="17" t="s">
        <v>72</v>
      </c>
      <c r="AU81" s="17" t="s">
        <v>100</v>
      </c>
      <c r="BK81" s="174">
        <f>BK82</f>
        <v>0</v>
      </c>
    </row>
    <row r="82" spans="2:63" s="11" customFormat="1" ht="37.35" customHeight="1">
      <c r="B82" s="175"/>
      <c r="C82" s="176"/>
      <c r="D82" s="177" t="s">
        <v>72</v>
      </c>
      <c r="E82" s="178" t="s">
        <v>215</v>
      </c>
      <c r="F82" s="178" t="s">
        <v>216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P83+P89+P129+P134</f>
        <v>0</v>
      </c>
      <c r="Q82" s="183"/>
      <c r="R82" s="184">
        <f>R83+R89+R129+R134</f>
        <v>0</v>
      </c>
      <c r="S82" s="183"/>
      <c r="T82" s="185">
        <f>T83+T89+T129+T134</f>
        <v>0</v>
      </c>
      <c r="AR82" s="186" t="s">
        <v>156</v>
      </c>
      <c r="AT82" s="187" t="s">
        <v>72</v>
      </c>
      <c r="AU82" s="187" t="s">
        <v>73</v>
      </c>
      <c r="AY82" s="186" t="s">
        <v>124</v>
      </c>
      <c r="BK82" s="188">
        <f>BK83+BK89+BK129+BK134</f>
        <v>0</v>
      </c>
    </row>
    <row r="83" spans="2:63" s="11" customFormat="1" ht="19.9" customHeight="1">
      <c r="B83" s="175"/>
      <c r="C83" s="176"/>
      <c r="D83" s="189" t="s">
        <v>72</v>
      </c>
      <c r="E83" s="190" t="s">
        <v>217</v>
      </c>
      <c r="F83" s="190" t="s">
        <v>218</v>
      </c>
      <c r="G83" s="176"/>
      <c r="H83" s="176"/>
      <c r="I83" s="179"/>
      <c r="J83" s="191">
        <f>BK83</f>
        <v>0</v>
      </c>
      <c r="K83" s="176"/>
      <c r="L83" s="181"/>
      <c r="M83" s="182"/>
      <c r="N83" s="183"/>
      <c r="O83" s="183"/>
      <c r="P83" s="184">
        <f>SUM(P84:P88)</f>
        <v>0</v>
      </c>
      <c r="Q83" s="183"/>
      <c r="R83" s="184">
        <f>SUM(R84:R88)</f>
        <v>0</v>
      </c>
      <c r="S83" s="183"/>
      <c r="T83" s="185">
        <f>SUM(T84:T88)</f>
        <v>0</v>
      </c>
      <c r="AR83" s="186" t="s">
        <v>156</v>
      </c>
      <c r="AT83" s="187" t="s">
        <v>72</v>
      </c>
      <c r="AU83" s="187" t="s">
        <v>22</v>
      </c>
      <c r="AY83" s="186" t="s">
        <v>124</v>
      </c>
      <c r="BK83" s="188">
        <f>SUM(BK84:BK88)</f>
        <v>0</v>
      </c>
    </row>
    <row r="84" spans="2:65" s="1" customFormat="1" ht="22.5" customHeight="1">
      <c r="B84" s="34"/>
      <c r="C84" s="192" t="s">
        <v>22</v>
      </c>
      <c r="D84" s="192" t="s">
        <v>126</v>
      </c>
      <c r="E84" s="193" t="s">
        <v>219</v>
      </c>
      <c r="F84" s="194" t="s">
        <v>220</v>
      </c>
      <c r="G84" s="195" t="s">
        <v>221</v>
      </c>
      <c r="H84" s="196">
        <v>1</v>
      </c>
      <c r="I84" s="197"/>
      <c r="J84" s="198">
        <f>ROUND(I84*H84,2)</f>
        <v>0</v>
      </c>
      <c r="K84" s="194" t="s">
        <v>20</v>
      </c>
      <c r="L84" s="54"/>
      <c r="M84" s="199" t="s">
        <v>20</v>
      </c>
      <c r="N84" s="200" t="s">
        <v>44</v>
      </c>
      <c r="O84" s="35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17" t="s">
        <v>222</v>
      </c>
      <c r="AT84" s="17" t="s">
        <v>126</v>
      </c>
      <c r="AU84" s="17" t="s">
        <v>81</v>
      </c>
      <c r="AY84" s="17" t="s">
        <v>124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17" t="s">
        <v>22</v>
      </c>
      <c r="BK84" s="203">
        <f>ROUND(I84*H84,2)</f>
        <v>0</v>
      </c>
      <c r="BL84" s="17" t="s">
        <v>222</v>
      </c>
      <c r="BM84" s="17" t="s">
        <v>223</v>
      </c>
    </row>
    <row r="85" spans="2:51" s="12" customFormat="1" ht="13.5">
      <c r="B85" s="204"/>
      <c r="C85" s="205"/>
      <c r="D85" s="206" t="s">
        <v>133</v>
      </c>
      <c r="E85" s="207" t="s">
        <v>20</v>
      </c>
      <c r="F85" s="208" t="s">
        <v>224</v>
      </c>
      <c r="G85" s="205"/>
      <c r="H85" s="209" t="s">
        <v>20</v>
      </c>
      <c r="I85" s="210"/>
      <c r="J85" s="205"/>
      <c r="K85" s="205"/>
      <c r="L85" s="211"/>
      <c r="M85" s="212"/>
      <c r="N85" s="213"/>
      <c r="O85" s="213"/>
      <c r="P85" s="213"/>
      <c r="Q85" s="213"/>
      <c r="R85" s="213"/>
      <c r="S85" s="213"/>
      <c r="T85" s="214"/>
      <c r="AT85" s="215" t="s">
        <v>133</v>
      </c>
      <c r="AU85" s="215" t="s">
        <v>81</v>
      </c>
      <c r="AV85" s="12" t="s">
        <v>22</v>
      </c>
      <c r="AW85" s="12" t="s">
        <v>37</v>
      </c>
      <c r="AX85" s="12" t="s">
        <v>73</v>
      </c>
      <c r="AY85" s="215" t="s">
        <v>124</v>
      </c>
    </row>
    <row r="86" spans="2:51" s="12" customFormat="1" ht="13.5">
      <c r="B86" s="204"/>
      <c r="C86" s="205"/>
      <c r="D86" s="206" t="s">
        <v>133</v>
      </c>
      <c r="E86" s="207" t="s">
        <v>20</v>
      </c>
      <c r="F86" s="208" t="s">
        <v>225</v>
      </c>
      <c r="G86" s="205"/>
      <c r="H86" s="209" t="s">
        <v>20</v>
      </c>
      <c r="I86" s="210"/>
      <c r="J86" s="205"/>
      <c r="K86" s="205"/>
      <c r="L86" s="211"/>
      <c r="M86" s="212"/>
      <c r="N86" s="213"/>
      <c r="O86" s="213"/>
      <c r="P86" s="213"/>
      <c r="Q86" s="213"/>
      <c r="R86" s="213"/>
      <c r="S86" s="213"/>
      <c r="T86" s="214"/>
      <c r="AT86" s="215" t="s">
        <v>133</v>
      </c>
      <c r="AU86" s="215" t="s">
        <v>81</v>
      </c>
      <c r="AV86" s="12" t="s">
        <v>22</v>
      </c>
      <c r="AW86" s="12" t="s">
        <v>37</v>
      </c>
      <c r="AX86" s="12" t="s">
        <v>73</v>
      </c>
      <c r="AY86" s="215" t="s">
        <v>124</v>
      </c>
    </row>
    <row r="87" spans="2:51" s="12" customFormat="1" ht="13.5">
      <c r="B87" s="204"/>
      <c r="C87" s="205"/>
      <c r="D87" s="206" t="s">
        <v>133</v>
      </c>
      <c r="E87" s="207" t="s">
        <v>20</v>
      </c>
      <c r="F87" s="208" t="s">
        <v>226</v>
      </c>
      <c r="G87" s="205"/>
      <c r="H87" s="209" t="s">
        <v>20</v>
      </c>
      <c r="I87" s="210"/>
      <c r="J87" s="205"/>
      <c r="K87" s="205"/>
      <c r="L87" s="211"/>
      <c r="M87" s="212"/>
      <c r="N87" s="213"/>
      <c r="O87" s="213"/>
      <c r="P87" s="213"/>
      <c r="Q87" s="213"/>
      <c r="R87" s="213"/>
      <c r="S87" s="213"/>
      <c r="T87" s="214"/>
      <c r="AT87" s="215" t="s">
        <v>133</v>
      </c>
      <c r="AU87" s="215" t="s">
        <v>81</v>
      </c>
      <c r="AV87" s="12" t="s">
        <v>22</v>
      </c>
      <c r="AW87" s="12" t="s">
        <v>37</v>
      </c>
      <c r="AX87" s="12" t="s">
        <v>73</v>
      </c>
      <c r="AY87" s="215" t="s">
        <v>124</v>
      </c>
    </row>
    <row r="88" spans="2:51" s="13" customFormat="1" ht="13.5">
      <c r="B88" s="216"/>
      <c r="C88" s="217"/>
      <c r="D88" s="206" t="s">
        <v>133</v>
      </c>
      <c r="E88" s="218" t="s">
        <v>20</v>
      </c>
      <c r="F88" s="219" t="s">
        <v>22</v>
      </c>
      <c r="G88" s="217"/>
      <c r="H88" s="220">
        <v>1</v>
      </c>
      <c r="I88" s="221"/>
      <c r="J88" s="217"/>
      <c r="K88" s="217"/>
      <c r="L88" s="222"/>
      <c r="M88" s="223"/>
      <c r="N88" s="224"/>
      <c r="O88" s="224"/>
      <c r="P88" s="224"/>
      <c r="Q88" s="224"/>
      <c r="R88" s="224"/>
      <c r="S88" s="224"/>
      <c r="T88" s="225"/>
      <c r="AT88" s="226" t="s">
        <v>133</v>
      </c>
      <c r="AU88" s="226" t="s">
        <v>81</v>
      </c>
      <c r="AV88" s="13" t="s">
        <v>81</v>
      </c>
      <c r="AW88" s="13" t="s">
        <v>37</v>
      </c>
      <c r="AX88" s="13" t="s">
        <v>73</v>
      </c>
      <c r="AY88" s="226" t="s">
        <v>124</v>
      </c>
    </row>
    <row r="89" spans="2:63" s="11" customFormat="1" ht="29.85" customHeight="1">
      <c r="B89" s="175"/>
      <c r="C89" s="176"/>
      <c r="D89" s="189" t="s">
        <v>72</v>
      </c>
      <c r="E89" s="190" t="s">
        <v>227</v>
      </c>
      <c r="F89" s="190" t="s">
        <v>228</v>
      </c>
      <c r="G89" s="176"/>
      <c r="H89" s="176"/>
      <c r="I89" s="179"/>
      <c r="J89" s="191">
        <f>BK89</f>
        <v>0</v>
      </c>
      <c r="K89" s="176"/>
      <c r="L89" s="181"/>
      <c r="M89" s="182"/>
      <c r="N89" s="183"/>
      <c r="O89" s="183"/>
      <c r="P89" s="184">
        <f>SUM(P90:P128)</f>
        <v>0</v>
      </c>
      <c r="Q89" s="183"/>
      <c r="R89" s="184">
        <f>SUM(R90:R128)</f>
        <v>0</v>
      </c>
      <c r="S89" s="183"/>
      <c r="T89" s="185">
        <f>SUM(T90:T128)</f>
        <v>0</v>
      </c>
      <c r="AR89" s="186" t="s">
        <v>156</v>
      </c>
      <c r="AT89" s="187" t="s">
        <v>72</v>
      </c>
      <c r="AU89" s="187" t="s">
        <v>22</v>
      </c>
      <c r="AY89" s="186" t="s">
        <v>124</v>
      </c>
      <c r="BK89" s="188">
        <f>SUM(BK90:BK128)</f>
        <v>0</v>
      </c>
    </row>
    <row r="90" spans="2:65" s="1" customFormat="1" ht="22.5" customHeight="1">
      <c r="B90" s="34"/>
      <c r="C90" s="192" t="s">
        <v>81</v>
      </c>
      <c r="D90" s="192" t="s">
        <v>126</v>
      </c>
      <c r="E90" s="193" t="s">
        <v>229</v>
      </c>
      <c r="F90" s="194" t="s">
        <v>228</v>
      </c>
      <c r="G90" s="195" t="s">
        <v>221</v>
      </c>
      <c r="H90" s="196">
        <v>1</v>
      </c>
      <c r="I90" s="197"/>
      <c r="J90" s="198">
        <f>ROUND(I90*H90,2)</f>
        <v>0</v>
      </c>
      <c r="K90" s="194" t="s">
        <v>20</v>
      </c>
      <c r="L90" s="54"/>
      <c r="M90" s="199" t="s">
        <v>20</v>
      </c>
      <c r="N90" s="200" t="s">
        <v>44</v>
      </c>
      <c r="O90" s="35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17" t="s">
        <v>222</v>
      </c>
      <c r="AT90" s="17" t="s">
        <v>126</v>
      </c>
      <c r="AU90" s="17" t="s">
        <v>81</v>
      </c>
      <c r="AY90" s="17" t="s">
        <v>124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17" t="s">
        <v>22</v>
      </c>
      <c r="BK90" s="203">
        <f>ROUND(I90*H90,2)</f>
        <v>0</v>
      </c>
      <c r="BL90" s="17" t="s">
        <v>222</v>
      </c>
      <c r="BM90" s="17" t="s">
        <v>230</v>
      </c>
    </row>
    <row r="91" spans="2:51" s="12" customFormat="1" ht="13.5">
      <c r="B91" s="204"/>
      <c r="C91" s="205"/>
      <c r="D91" s="206" t="s">
        <v>133</v>
      </c>
      <c r="E91" s="207" t="s">
        <v>20</v>
      </c>
      <c r="F91" s="208" t="s">
        <v>231</v>
      </c>
      <c r="G91" s="205"/>
      <c r="H91" s="209" t="s">
        <v>20</v>
      </c>
      <c r="I91" s="210"/>
      <c r="J91" s="205"/>
      <c r="K91" s="205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133</v>
      </c>
      <c r="AU91" s="215" t="s">
        <v>81</v>
      </c>
      <c r="AV91" s="12" t="s">
        <v>22</v>
      </c>
      <c r="AW91" s="12" t="s">
        <v>37</v>
      </c>
      <c r="AX91" s="12" t="s">
        <v>73</v>
      </c>
      <c r="AY91" s="215" t="s">
        <v>124</v>
      </c>
    </row>
    <row r="92" spans="2:51" s="12" customFormat="1" ht="13.5">
      <c r="B92" s="204"/>
      <c r="C92" s="205"/>
      <c r="D92" s="206" t="s">
        <v>133</v>
      </c>
      <c r="E92" s="207" t="s">
        <v>20</v>
      </c>
      <c r="F92" s="208" t="s">
        <v>232</v>
      </c>
      <c r="G92" s="205"/>
      <c r="H92" s="209" t="s">
        <v>20</v>
      </c>
      <c r="I92" s="210"/>
      <c r="J92" s="205"/>
      <c r="K92" s="205"/>
      <c r="L92" s="211"/>
      <c r="M92" s="212"/>
      <c r="N92" s="213"/>
      <c r="O92" s="213"/>
      <c r="P92" s="213"/>
      <c r="Q92" s="213"/>
      <c r="R92" s="213"/>
      <c r="S92" s="213"/>
      <c r="T92" s="214"/>
      <c r="AT92" s="215" t="s">
        <v>133</v>
      </c>
      <c r="AU92" s="215" t="s">
        <v>81</v>
      </c>
      <c r="AV92" s="12" t="s">
        <v>22</v>
      </c>
      <c r="AW92" s="12" t="s">
        <v>37</v>
      </c>
      <c r="AX92" s="12" t="s">
        <v>73</v>
      </c>
      <c r="AY92" s="215" t="s">
        <v>124</v>
      </c>
    </row>
    <row r="93" spans="2:51" s="12" customFormat="1" ht="13.5">
      <c r="B93" s="204"/>
      <c r="C93" s="205"/>
      <c r="D93" s="206" t="s">
        <v>133</v>
      </c>
      <c r="E93" s="207" t="s">
        <v>20</v>
      </c>
      <c r="F93" s="208" t="s">
        <v>233</v>
      </c>
      <c r="G93" s="205"/>
      <c r="H93" s="209" t="s">
        <v>20</v>
      </c>
      <c r="I93" s="210"/>
      <c r="J93" s="205"/>
      <c r="K93" s="205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133</v>
      </c>
      <c r="AU93" s="215" t="s">
        <v>81</v>
      </c>
      <c r="AV93" s="12" t="s">
        <v>22</v>
      </c>
      <c r="AW93" s="12" t="s">
        <v>37</v>
      </c>
      <c r="AX93" s="12" t="s">
        <v>73</v>
      </c>
      <c r="AY93" s="215" t="s">
        <v>124</v>
      </c>
    </row>
    <row r="94" spans="2:51" s="12" customFormat="1" ht="13.5">
      <c r="B94" s="204"/>
      <c r="C94" s="205"/>
      <c r="D94" s="206" t="s">
        <v>133</v>
      </c>
      <c r="E94" s="207" t="s">
        <v>20</v>
      </c>
      <c r="F94" s="208" t="s">
        <v>234</v>
      </c>
      <c r="G94" s="205"/>
      <c r="H94" s="209" t="s">
        <v>20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133</v>
      </c>
      <c r="AU94" s="215" t="s">
        <v>81</v>
      </c>
      <c r="AV94" s="12" t="s">
        <v>22</v>
      </c>
      <c r="AW94" s="12" t="s">
        <v>37</v>
      </c>
      <c r="AX94" s="12" t="s">
        <v>73</v>
      </c>
      <c r="AY94" s="215" t="s">
        <v>124</v>
      </c>
    </row>
    <row r="95" spans="2:51" s="12" customFormat="1" ht="13.5">
      <c r="B95" s="204"/>
      <c r="C95" s="205"/>
      <c r="D95" s="206" t="s">
        <v>133</v>
      </c>
      <c r="E95" s="207" t="s">
        <v>20</v>
      </c>
      <c r="F95" s="208" t="s">
        <v>235</v>
      </c>
      <c r="G95" s="205"/>
      <c r="H95" s="209" t="s">
        <v>20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133</v>
      </c>
      <c r="AU95" s="215" t="s">
        <v>81</v>
      </c>
      <c r="AV95" s="12" t="s">
        <v>22</v>
      </c>
      <c r="AW95" s="12" t="s">
        <v>37</v>
      </c>
      <c r="AX95" s="12" t="s">
        <v>73</v>
      </c>
      <c r="AY95" s="215" t="s">
        <v>124</v>
      </c>
    </row>
    <row r="96" spans="2:51" s="12" customFormat="1" ht="13.5">
      <c r="B96" s="204"/>
      <c r="C96" s="205"/>
      <c r="D96" s="206" t="s">
        <v>133</v>
      </c>
      <c r="E96" s="207" t="s">
        <v>20</v>
      </c>
      <c r="F96" s="208" t="s">
        <v>236</v>
      </c>
      <c r="G96" s="205"/>
      <c r="H96" s="209" t="s">
        <v>20</v>
      </c>
      <c r="I96" s="210"/>
      <c r="J96" s="205"/>
      <c r="K96" s="205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133</v>
      </c>
      <c r="AU96" s="215" t="s">
        <v>81</v>
      </c>
      <c r="AV96" s="12" t="s">
        <v>22</v>
      </c>
      <c r="AW96" s="12" t="s">
        <v>37</v>
      </c>
      <c r="AX96" s="12" t="s">
        <v>73</v>
      </c>
      <c r="AY96" s="215" t="s">
        <v>124</v>
      </c>
    </row>
    <row r="97" spans="2:51" s="12" customFormat="1" ht="13.5">
      <c r="B97" s="204"/>
      <c r="C97" s="205"/>
      <c r="D97" s="206" t="s">
        <v>133</v>
      </c>
      <c r="E97" s="207" t="s">
        <v>20</v>
      </c>
      <c r="F97" s="208" t="s">
        <v>237</v>
      </c>
      <c r="G97" s="205"/>
      <c r="H97" s="209" t="s">
        <v>20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133</v>
      </c>
      <c r="AU97" s="215" t="s">
        <v>81</v>
      </c>
      <c r="AV97" s="12" t="s">
        <v>22</v>
      </c>
      <c r="AW97" s="12" t="s">
        <v>37</v>
      </c>
      <c r="AX97" s="12" t="s">
        <v>73</v>
      </c>
      <c r="AY97" s="215" t="s">
        <v>124</v>
      </c>
    </row>
    <row r="98" spans="2:51" s="12" customFormat="1" ht="13.5">
      <c r="B98" s="204"/>
      <c r="C98" s="205"/>
      <c r="D98" s="206" t="s">
        <v>133</v>
      </c>
      <c r="E98" s="207" t="s">
        <v>20</v>
      </c>
      <c r="F98" s="208" t="s">
        <v>238</v>
      </c>
      <c r="G98" s="205"/>
      <c r="H98" s="209" t="s">
        <v>20</v>
      </c>
      <c r="I98" s="210"/>
      <c r="J98" s="205"/>
      <c r="K98" s="205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133</v>
      </c>
      <c r="AU98" s="215" t="s">
        <v>81</v>
      </c>
      <c r="AV98" s="12" t="s">
        <v>22</v>
      </c>
      <c r="AW98" s="12" t="s">
        <v>37</v>
      </c>
      <c r="AX98" s="12" t="s">
        <v>73</v>
      </c>
      <c r="AY98" s="215" t="s">
        <v>124</v>
      </c>
    </row>
    <row r="99" spans="2:51" s="12" customFormat="1" ht="13.5">
      <c r="B99" s="204"/>
      <c r="C99" s="205"/>
      <c r="D99" s="206" t="s">
        <v>133</v>
      </c>
      <c r="E99" s="207" t="s">
        <v>20</v>
      </c>
      <c r="F99" s="208" t="s">
        <v>239</v>
      </c>
      <c r="G99" s="205"/>
      <c r="H99" s="209" t="s">
        <v>20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133</v>
      </c>
      <c r="AU99" s="215" t="s">
        <v>81</v>
      </c>
      <c r="AV99" s="12" t="s">
        <v>22</v>
      </c>
      <c r="AW99" s="12" t="s">
        <v>37</v>
      </c>
      <c r="AX99" s="12" t="s">
        <v>73</v>
      </c>
      <c r="AY99" s="215" t="s">
        <v>124</v>
      </c>
    </row>
    <row r="100" spans="2:51" s="12" customFormat="1" ht="13.5">
      <c r="B100" s="204"/>
      <c r="C100" s="205"/>
      <c r="D100" s="206" t="s">
        <v>133</v>
      </c>
      <c r="E100" s="207" t="s">
        <v>20</v>
      </c>
      <c r="F100" s="208" t="s">
        <v>240</v>
      </c>
      <c r="G100" s="205"/>
      <c r="H100" s="209" t="s">
        <v>20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133</v>
      </c>
      <c r="AU100" s="215" t="s">
        <v>81</v>
      </c>
      <c r="AV100" s="12" t="s">
        <v>22</v>
      </c>
      <c r="AW100" s="12" t="s">
        <v>37</v>
      </c>
      <c r="AX100" s="12" t="s">
        <v>73</v>
      </c>
      <c r="AY100" s="215" t="s">
        <v>124</v>
      </c>
    </row>
    <row r="101" spans="2:51" s="12" customFormat="1" ht="13.5">
      <c r="B101" s="204"/>
      <c r="C101" s="205"/>
      <c r="D101" s="206" t="s">
        <v>133</v>
      </c>
      <c r="E101" s="207" t="s">
        <v>20</v>
      </c>
      <c r="F101" s="208" t="s">
        <v>241</v>
      </c>
      <c r="G101" s="205"/>
      <c r="H101" s="209" t="s">
        <v>20</v>
      </c>
      <c r="I101" s="210"/>
      <c r="J101" s="205"/>
      <c r="K101" s="205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133</v>
      </c>
      <c r="AU101" s="215" t="s">
        <v>81</v>
      </c>
      <c r="AV101" s="12" t="s">
        <v>22</v>
      </c>
      <c r="AW101" s="12" t="s">
        <v>37</v>
      </c>
      <c r="AX101" s="12" t="s">
        <v>73</v>
      </c>
      <c r="AY101" s="215" t="s">
        <v>124</v>
      </c>
    </row>
    <row r="102" spans="2:51" s="13" customFormat="1" ht="13.5">
      <c r="B102" s="216"/>
      <c r="C102" s="217"/>
      <c r="D102" s="227" t="s">
        <v>133</v>
      </c>
      <c r="E102" s="228" t="s">
        <v>20</v>
      </c>
      <c r="F102" s="229" t="s">
        <v>22</v>
      </c>
      <c r="G102" s="217"/>
      <c r="H102" s="230">
        <v>1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133</v>
      </c>
      <c r="AU102" s="226" t="s">
        <v>81</v>
      </c>
      <c r="AV102" s="13" t="s">
        <v>81</v>
      </c>
      <c r="AW102" s="13" t="s">
        <v>37</v>
      </c>
      <c r="AX102" s="13" t="s">
        <v>73</v>
      </c>
      <c r="AY102" s="226" t="s">
        <v>124</v>
      </c>
    </row>
    <row r="103" spans="2:65" s="1" customFormat="1" ht="22.5" customHeight="1">
      <c r="B103" s="34"/>
      <c r="C103" s="192" t="s">
        <v>148</v>
      </c>
      <c r="D103" s="192" t="s">
        <v>126</v>
      </c>
      <c r="E103" s="193" t="s">
        <v>242</v>
      </c>
      <c r="F103" s="194" t="s">
        <v>243</v>
      </c>
      <c r="G103" s="195" t="s">
        <v>221</v>
      </c>
      <c r="H103" s="196">
        <v>1</v>
      </c>
      <c r="I103" s="197"/>
      <c r="J103" s="198">
        <f>ROUND(I103*H103,2)</f>
        <v>0</v>
      </c>
      <c r="K103" s="194" t="s">
        <v>20</v>
      </c>
      <c r="L103" s="54"/>
      <c r="M103" s="199" t="s">
        <v>20</v>
      </c>
      <c r="N103" s="200" t="s">
        <v>44</v>
      </c>
      <c r="O103" s="35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17" t="s">
        <v>222</v>
      </c>
      <c r="AT103" s="17" t="s">
        <v>126</v>
      </c>
      <c r="AU103" s="17" t="s">
        <v>81</v>
      </c>
      <c r="AY103" s="17" t="s">
        <v>124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7" t="s">
        <v>22</v>
      </c>
      <c r="BK103" s="203">
        <f>ROUND(I103*H103,2)</f>
        <v>0</v>
      </c>
      <c r="BL103" s="17" t="s">
        <v>222</v>
      </c>
      <c r="BM103" s="17" t="s">
        <v>244</v>
      </c>
    </row>
    <row r="104" spans="2:51" s="12" customFormat="1" ht="13.5">
      <c r="B104" s="204"/>
      <c r="C104" s="205"/>
      <c r="D104" s="206" t="s">
        <v>133</v>
      </c>
      <c r="E104" s="207" t="s">
        <v>20</v>
      </c>
      <c r="F104" s="208" t="s">
        <v>245</v>
      </c>
      <c r="G104" s="205"/>
      <c r="H104" s="209" t="s">
        <v>20</v>
      </c>
      <c r="I104" s="210"/>
      <c r="J104" s="205"/>
      <c r="K104" s="205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133</v>
      </c>
      <c r="AU104" s="215" t="s">
        <v>81</v>
      </c>
      <c r="AV104" s="12" t="s">
        <v>22</v>
      </c>
      <c r="AW104" s="12" t="s">
        <v>37</v>
      </c>
      <c r="AX104" s="12" t="s">
        <v>73</v>
      </c>
      <c r="AY104" s="215" t="s">
        <v>124</v>
      </c>
    </row>
    <row r="105" spans="2:51" s="12" customFormat="1" ht="13.5">
      <c r="B105" s="204"/>
      <c r="C105" s="205"/>
      <c r="D105" s="206" t="s">
        <v>133</v>
      </c>
      <c r="E105" s="207" t="s">
        <v>20</v>
      </c>
      <c r="F105" s="208" t="s">
        <v>246</v>
      </c>
      <c r="G105" s="205"/>
      <c r="H105" s="209" t="s">
        <v>20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133</v>
      </c>
      <c r="AU105" s="215" t="s">
        <v>81</v>
      </c>
      <c r="AV105" s="12" t="s">
        <v>22</v>
      </c>
      <c r="AW105" s="12" t="s">
        <v>37</v>
      </c>
      <c r="AX105" s="12" t="s">
        <v>73</v>
      </c>
      <c r="AY105" s="215" t="s">
        <v>124</v>
      </c>
    </row>
    <row r="106" spans="2:51" s="13" customFormat="1" ht="13.5">
      <c r="B106" s="216"/>
      <c r="C106" s="217"/>
      <c r="D106" s="227" t="s">
        <v>133</v>
      </c>
      <c r="E106" s="228" t="s">
        <v>20</v>
      </c>
      <c r="F106" s="229" t="s">
        <v>22</v>
      </c>
      <c r="G106" s="217"/>
      <c r="H106" s="230">
        <v>1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133</v>
      </c>
      <c r="AU106" s="226" t="s">
        <v>81</v>
      </c>
      <c r="AV106" s="13" t="s">
        <v>81</v>
      </c>
      <c r="AW106" s="13" t="s">
        <v>37</v>
      </c>
      <c r="AX106" s="13" t="s">
        <v>73</v>
      </c>
      <c r="AY106" s="226" t="s">
        <v>124</v>
      </c>
    </row>
    <row r="107" spans="2:65" s="1" customFormat="1" ht="22.5" customHeight="1">
      <c r="B107" s="34"/>
      <c r="C107" s="192" t="s">
        <v>131</v>
      </c>
      <c r="D107" s="192" t="s">
        <v>126</v>
      </c>
      <c r="E107" s="193" t="s">
        <v>247</v>
      </c>
      <c r="F107" s="194" t="s">
        <v>248</v>
      </c>
      <c r="G107" s="195" t="s">
        <v>221</v>
      </c>
      <c r="H107" s="196">
        <v>1</v>
      </c>
      <c r="I107" s="197"/>
      <c r="J107" s="198">
        <f>ROUND(I107*H107,2)</f>
        <v>0</v>
      </c>
      <c r="K107" s="194" t="s">
        <v>20</v>
      </c>
      <c r="L107" s="54"/>
      <c r="M107" s="199" t="s">
        <v>20</v>
      </c>
      <c r="N107" s="200" t="s">
        <v>44</v>
      </c>
      <c r="O107" s="35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17" t="s">
        <v>222</v>
      </c>
      <c r="AT107" s="17" t="s">
        <v>126</v>
      </c>
      <c r="AU107" s="17" t="s">
        <v>81</v>
      </c>
      <c r="AY107" s="17" t="s">
        <v>124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7" t="s">
        <v>22</v>
      </c>
      <c r="BK107" s="203">
        <f>ROUND(I107*H107,2)</f>
        <v>0</v>
      </c>
      <c r="BL107" s="17" t="s">
        <v>222</v>
      </c>
      <c r="BM107" s="17" t="s">
        <v>249</v>
      </c>
    </row>
    <row r="108" spans="2:51" s="12" customFormat="1" ht="13.5">
      <c r="B108" s="204"/>
      <c r="C108" s="205"/>
      <c r="D108" s="206" t="s">
        <v>133</v>
      </c>
      <c r="E108" s="207" t="s">
        <v>20</v>
      </c>
      <c r="F108" s="208" t="s">
        <v>250</v>
      </c>
      <c r="G108" s="205"/>
      <c r="H108" s="209" t="s">
        <v>20</v>
      </c>
      <c r="I108" s="210"/>
      <c r="J108" s="205"/>
      <c r="K108" s="205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133</v>
      </c>
      <c r="AU108" s="215" t="s">
        <v>81</v>
      </c>
      <c r="AV108" s="12" t="s">
        <v>22</v>
      </c>
      <c r="AW108" s="12" t="s">
        <v>37</v>
      </c>
      <c r="AX108" s="12" t="s">
        <v>73</v>
      </c>
      <c r="AY108" s="215" t="s">
        <v>124</v>
      </c>
    </row>
    <row r="109" spans="2:51" s="12" customFormat="1" ht="13.5">
      <c r="B109" s="204"/>
      <c r="C109" s="205"/>
      <c r="D109" s="206" t="s">
        <v>133</v>
      </c>
      <c r="E109" s="207" t="s">
        <v>20</v>
      </c>
      <c r="F109" s="208" t="s">
        <v>251</v>
      </c>
      <c r="G109" s="205"/>
      <c r="H109" s="209" t="s">
        <v>20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133</v>
      </c>
      <c r="AU109" s="215" t="s">
        <v>81</v>
      </c>
      <c r="AV109" s="12" t="s">
        <v>22</v>
      </c>
      <c r="AW109" s="12" t="s">
        <v>37</v>
      </c>
      <c r="AX109" s="12" t="s">
        <v>73</v>
      </c>
      <c r="AY109" s="215" t="s">
        <v>124</v>
      </c>
    </row>
    <row r="110" spans="2:51" s="12" customFormat="1" ht="13.5">
      <c r="B110" s="204"/>
      <c r="C110" s="205"/>
      <c r="D110" s="206" t="s">
        <v>133</v>
      </c>
      <c r="E110" s="207" t="s">
        <v>20</v>
      </c>
      <c r="F110" s="208" t="s">
        <v>252</v>
      </c>
      <c r="G110" s="205"/>
      <c r="H110" s="209" t="s">
        <v>20</v>
      </c>
      <c r="I110" s="210"/>
      <c r="J110" s="205"/>
      <c r="K110" s="205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133</v>
      </c>
      <c r="AU110" s="215" t="s">
        <v>81</v>
      </c>
      <c r="AV110" s="12" t="s">
        <v>22</v>
      </c>
      <c r="AW110" s="12" t="s">
        <v>37</v>
      </c>
      <c r="AX110" s="12" t="s">
        <v>73</v>
      </c>
      <c r="AY110" s="215" t="s">
        <v>124</v>
      </c>
    </row>
    <row r="111" spans="2:51" s="13" customFormat="1" ht="13.5">
      <c r="B111" s="216"/>
      <c r="C111" s="217"/>
      <c r="D111" s="227" t="s">
        <v>133</v>
      </c>
      <c r="E111" s="228" t="s">
        <v>20</v>
      </c>
      <c r="F111" s="229" t="s">
        <v>22</v>
      </c>
      <c r="G111" s="217"/>
      <c r="H111" s="230">
        <v>1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133</v>
      </c>
      <c r="AU111" s="226" t="s">
        <v>81</v>
      </c>
      <c r="AV111" s="13" t="s">
        <v>81</v>
      </c>
      <c r="AW111" s="13" t="s">
        <v>37</v>
      </c>
      <c r="AX111" s="13" t="s">
        <v>73</v>
      </c>
      <c r="AY111" s="226" t="s">
        <v>124</v>
      </c>
    </row>
    <row r="112" spans="2:65" s="1" customFormat="1" ht="22.5" customHeight="1">
      <c r="B112" s="34"/>
      <c r="C112" s="192" t="s">
        <v>156</v>
      </c>
      <c r="D112" s="192" t="s">
        <v>126</v>
      </c>
      <c r="E112" s="193" t="s">
        <v>253</v>
      </c>
      <c r="F112" s="194" t="s">
        <v>254</v>
      </c>
      <c r="G112" s="195" t="s">
        <v>221</v>
      </c>
      <c r="H112" s="196">
        <v>1</v>
      </c>
      <c r="I112" s="197"/>
      <c r="J112" s="198">
        <f>ROUND(I112*H112,2)</f>
        <v>0</v>
      </c>
      <c r="K112" s="194" t="s">
        <v>20</v>
      </c>
      <c r="L112" s="54"/>
      <c r="M112" s="199" t="s">
        <v>20</v>
      </c>
      <c r="N112" s="200" t="s">
        <v>44</v>
      </c>
      <c r="O112" s="35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17" t="s">
        <v>222</v>
      </c>
      <c r="AT112" s="17" t="s">
        <v>126</v>
      </c>
      <c r="AU112" s="17" t="s">
        <v>81</v>
      </c>
      <c r="AY112" s="17" t="s">
        <v>124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7" t="s">
        <v>22</v>
      </c>
      <c r="BK112" s="203">
        <f>ROUND(I112*H112,2)</f>
        <v>0</v>
      </c>
      <c r="BL112" s="17" t="s">
        <v>222</v>
      </c>
      <c r="BM112" s="17" t="s">
        <v>255</v>
      </c>
    </row>
    <row r="113" spans="2:51" s="12" customFormat="1" ht="13.5">
      <c r="B113" s="204"/>
      <c r="C113" s="205"/>
      <c r="D113" s="206" t="s">
        <v>133</v>
      </c>
      <c r="E113" s="207" t="s">
        <v>20</v>
      </c>
      <c r="F113" s="208" t="s">
        <v>256</v>
      </c>
      <c r="G113" s="205"/>
      <c r="H113" s="209" t="s">
        <v>20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133</v>
      </c>
      <c r="AU113" s="215" t="s">
        <v>81</v>
      </c>
      <c r="AV113" s="12" t="s">
        <v>22</v>
      </c>
      <c r="AW113" s="12" t="s">
        <v>37</v>
      </c>
      <c r="AX113" s="12" t="s">
        <v>73</v>
      </c>
      <c r="AY113" s="215" t="s">
        <v>124</v>
      </c>
    </row>
    <row r="114" spans="2:51" s="12" customFormat="1" ht="13.5">
      <c r="B114" s="204"/>
      <c r="C114" s="205"/>
      <c r="D114" s="206" t="s">
        <v>133</v>
      </c>
      <c r="E114" s="207" t="s">
        <v>20</v>
      </c>
      <c r="F114" s="208" t="s">
        <v>257</v>
      </c>
      <c r="G114" s="205"/>
      <c r="H114" s="209" t="s">
        <v>20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133</v>
      </c>
      <c r="AU114" s="215" t="s">
        <v>81</v>
      </c>
      <c r="AV114" s="12" t="s">
        <v>22</v>
      </c>
      <c r="AW114" s="12" t="s">
        <v>37</v>
      </c>
      <c r="AX114" s="12" t="s">
        <v>73</v>
      </c>
      <c r="AY114" s="215" t="s">
        <v>124</v>
      </c>
    </row>
    <row r="115" spans="2:51" s="12" customFormat="1" ht="13.5">
      <c r="B115" s="204"/>
      <c r="C115" s="205"/>
      <c r="D115" s="206" t="s">
        <v>133</v>
      </c>
      <c r="E115" s="207" t="s">
        <v>20</v>
      </c>
      <c r="F115" s="208" t="s">
        <v>258</v>
      </c>
      <c r="G115" s="205"/>
      <c r="H115" s="209" t="s">
        <v>20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133</v>
      </c>
      <c r="AU115" s="215" t="s">
        <v>81</v>
      </c>
      <c r="AV115" s="12" t="s">
        <v>22</v>
      </c>
      <c r="AW115" s="12" t="s">
        <v>37</v>
      </c>
      <c r="AX115" s="12" t="s">
        <v>73</v>
      </c>
      <c r="AY115" s="215" t="s">
        <v>124</v>
      </c>
    </row>
    <row r="116" spans="2:51" s="12" customFormat="1" ht="13.5">
      <c r="B116" s="204"/>
      <c r="C116" s="205"/>
      <c r="D116" s="206" t="s">
        <v>133</v>
      </c>
      <c r="E116" s="207" t="s">
        <v>20</v>
      </c>
      <c r="F116" s="208" t="s">
        <v>259</v>
      </c>
      <c r="G116" s="205"/>
      <c r="H116" s="209" t="s">
        <v>20</v>
      </c>
      <c r="I116" s="210"/>
      <c r="J116" s="205"/>
      <c r="K116" s="205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133</v>
      </c>
      <c r="AU116" s="215" t="s">
        <v>81</v>
      </c>
      <c r="AV116" s="12" t="s">
        <v>22</v>
      </c>
      <c r="AW116" s="12" t="s">
        <v>37</v>
      </c>
      <c r="AX116" s="12" t="s">
        <v>73</v>
      </c>
      <c r="AY116" s="215" t="s">
        <v>124</v>
      </c>
    </row>
    <row r="117" spans="2:51" s="12" customFormat="1" ht="13.5">
      <c r="B117" s="204"/>
      <c r="C117" s="205"/>
      <c r="D117" s="206" t="s">
        <v>133</v>
      </c>
      <c r="E117" s="207" t="s">
        <v>20</v>
      </c>
      <c r="F117" s="208" t="s">
        <v>260</v>
      </c>
      <c r="G117" s="205"/>
      <c r="H117" s="209" t="s">
        <v>20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133</v>
      </c>
      <c r="AU117" s="215" t="s">
        <v>81</v>
      </c>
      <c r="AV117" s="12" t="s">
        <v>22</v>
      </c>
      <c r="AW117" s="12" t="s">
        <v>37</v>
      </c>
      <c r="AX117" s="12" t="s">
        <v>73</v>
      </c>
      <c r="AY117" s="215" t="s">
        <v>124</v>
      </c>
    </row>
    <row r="118" spans="2:51" s="12" customFormat="1" ht="13.5">
      <c r="B118" s="204"/>
      <c r="C118" s="205"/>
      <c r="D118" s="206" t="s">
        <v>133</v>
      </c>
      <c r="E118" s="207" t="s">
        <v>20</v>
      </c>
      <c r="F118" s="208" t="s">
        <v>261</v>
      </c>
      <c r="G118" s="205"/>
      <c r="H118" s="209" t="s">
        <v>20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133</v>
      </c>
      <c r="AU118" s="215" t="s">
        <v>81</v>
      </c>
      <c r="AV118" s="12" t="s">
        <v>22</v>
      </c>
      <c r="AW118" s="12" t="s">
        <v>37</v>
      </c>
      <c r="AX118" s="12" t="s">
        <v>73</v>
      </c>
      <c r="AY118" s="215" t="s">
        <v>124</v>
      </c>
    </row>
    <row r="119" spans="2:51" s="12" customFormat="1" ht="13.5">
      <c r="B119" s="204"/>
      <c r="C119" s="205"/>
      <c r="D119" s="206" t="s">
        <v>133</v>
      </c>
      <c r="E119" s="207" t="s">
        <v>20</v>
      </c>
      <c r="F119" s="208" t="s">
        <v>262</v>
      </c>
      <c r="G119" s="205"/>
      <c r="H119" s="209" t="s">
        <v>20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133</v>
      </c>
      <c r="AU119" s="215" t="s">
        <v>81</v>
      </c>
      <c r="AV119" s="12" t="s">
        <v>22</v>
      </c>
      <c r="AW119" s="12" t="s">
        <v>37</v>
      </c>
      <c r="AX119" s="12" t="s">
        <v>73</v>
      </c>
      <c r="AY119" s="215" t="s">
        <v>124</v>
      </c>
    </row>
    <row r="120" spans="2:51" s="12" customFormat="1" ht="13.5">
      <c r="B120" s="204"/>
      <c r="C120" s="205"/>
      <c r="D120" s="206" t="s">
        <v>133</v>
      </c>
      <c r="E120" s="207" t="s">
        <v>20</v>
      </c>
      <c r="F120" s="208" t="s">
        <v>263</v>
      </c>
      <c r="G120" s="205"/>
      <c r="H120" s="209" t="s">
        <v>20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133</v>
      </c>
      <c r="AU120" s="215" t="s">
        <v>81</v>
      </c>
      <c r="AV120" s="12" t="s">
        <v>22</v>
      </c>
      <c r="AW120" s="12" t="s">
        <v>37</v>
      </c>
      <c r="AX120" s="12" t="s">
        <v>73</v>
      </c>
      <c r="AY120" s="215" t="s">
        <v>124</v>
      </c>
    </row>
    <row r="121" spans="2:51" s="13" customFormat="1" ht="13.5">
      <c r="B121" s="216"/>
      <c r="C121" s="217"/>
      <c r="D121" s="227" t="s">
        <v>133</v>
      </c>
      <c r="E121" s="228" t="s">
        <v>20</v>
      </c>
      <c r="F121" s="229" t="s">
        <v>22</v>
      </c>
      <c r="G121" s="217"/>
      <c r="H121" s="230">
        <v>1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133</v>
      </c>
      <c r="AU121" s="226" t="s">
        <v>81</v>
      </c>
      <c r="AV121" s="13" t="s">
        <v>81</v>
      </c>
      <c r="AW121" s="13" t="s">
        <v>37</v>
      </c>
      <c r="AX121" s="13" t="s">
        <v>73</v>
      </c>
      <c r="AY121" s="226" t="s">
        <v>124</v>
      </c>
    </row>
    <row r="122" spans="2:65" s="1" customFormat="1" ht="22.5" customHeight="1">
      <c r="B122" s="34"/>
      <c r="C122" s="192" t="s">
        <v>160</v>
      </c>
      <c r="D122" s="192" t="s">
        <v>126</v>
      </c>
      <c r="E122" s="193" t="s">
        <v>264</v>
      </c>
      <c r="F122" s="194" t="s">
        <v>265</v>
      </c>
      <c r="G122" s="195" t="s">
        <v>221</v>
      </c>
      <c r="H122" s="196">
        <v>1</v>
      </c>
      <c r="I122" s="197"/>
      <c r="J122" s="198">
        <f>ROUND(I122*H122,2)</f>
        <v>0</v>
      </c>
      <c r="K122" s="194" t="s">
        <v>20</v>
      </c>
      <c r="L122" s="54"/>
      <c r="M122" s="199" t="s">
        <v>20</v>
      </c>
      <c r="N122" s="200" t="s">
        <v>44</v>
      </c>
      <c r="O122" s="35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17" t="s">
        <v>222</v>
      </c>
      <c r="AT122" s="17" t="s">
        <v>126</v>
      </c>
      <c r="AU122" s="17" t="s">
        <v>81</v>
      </c>
      <c r="AY122" s="17" t="s">
        <v>124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7" t="s">
        <v>22</v>
      </c>
      <c r="BK122" s="203">
        <f>ROUND(I122*H122,2)</f>
        <v>0</v>
      </c>
      <c r="BL122" s="17" t="s">
        <v>222</v>
      </c>
      <c r="BM122" s="17" t="s">
        <v>266</v>
      </c>
    </row>
    <row r="123" spans="2:51" s="12" customFormat="1" ht="13.5">
      <c r="B123" s="204"/>
      <c r="C123" s="205"/>
      <c r="D123" s="206" t="s">
        <v>133</v>
      </c>
      <c r="E123" s="207" t="s">
        <v>20</v>
      </c>
      <c r="F123" s="208" t="s">
        <v>267</v>
      </c>
      <c r="G123" s="205"/>
      <c r="H123" s="209" t="s">
        <v>20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133</v>
      </c>
      <c r="AU123" s="215" t="s">
        <v>81</v>
      </c>
      <c r="AV123" s="12" t="s">
        <v>22</v>
      </c>
      <c r="AW123" s="12" t="s">
        <v>37</v>
      </c>
      <c r="AX123" s="12" t="s">
        <v>73</v>
      </c>
      <c r="AY123" s="215" t="s">
        <v>124</v>
      </c>
    </row>
    <row r="124" spans="2:51" s="12" customFormat="1" ht="13.5">
      <c r="B124" s="204"/>
      <c r="C124" s="205"/>
      <c r="D124" s="206" t="s">
        <v>133</v>
      </c>
      <c r="E124" s="207" t="s">
        <v>20</v>
      </c>
      <c r="F124" s="208" t="s">
        <v>268</v>
      </c>
      <c r="G124" s="205"/>
      <c r="H124" s="209" t="s">
        <v>20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133</v>
      </c>
      <c r="AU124" s="215" t="s">
        <v>81</v>
      </c>
      <c r="AV124" s="12" t="s">
        <v>22</v>
      </c>
      <c r="AW124" s="12" t="s">
        <v>37</v>
      </c>
      <c r="AX124" s="12" t="s">
        <v>73</v>
      </c>
      <c r="AY124" s="215" t="s">
        <v>124</v>
      </c>
    </row>
    <row r="125" spans="2:51" s="12" customFormat="1" ht="13.5">
      <c r="B125" s="204"/>
      <c r="C125" s="205"/>
      <c r="D125" s="206" t="s">
        <v>133</v>
      </c>
      <c r="E125" s="207" t="s">
        <v>20</v>
      </c>
      <c r="F125" s="208" t="s">
        <v>269</v>
      </c>
      <c r="G125" s="205"/>
      <c r="H125" s="209" t="s">
        <v>20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133</v>
      </c>
      <c r="AU125" s="215" t="s">
        <v>81</v>
      </c>
      <c r="AV125" s="12" t="s">
        <v>22</v>
      </c>
      <c r="AW125" s="12" t="s">
        <v>37</v>
      </c>
      <c r="AX125" s="12" t="s">
        <v>73</v>
      </c>
      <c r="AY125" s="215" t="s">
        <v>124</v>
      </c>
    </row>
    <row r="126" spans="2:51" s="12" customFormat="1" ht="13.5">
      <c r="B126" s="204"/>
      <c r="C126" s="205"/>
      <c r="D126" s="206" t="s">
        <v>133</v>
      </c>
      <c r="E126" s="207" t="s">
        <v>20</v>
      </c>
      <c r="F126" s="208" t="s">
        <v>270</v>
      </c>
      <c r="G126" s="205"/>
      <c r="H126" s="209" t="s">
        <v>20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133</v>
      </c>
      <c r="AU126" s="215" t="s">
        <v>81</v>
      </c>
      <c r="AV126" s="12" t="s">
        <v>22</v>
      </c>
      <c r="AW126" s="12" t="s">
        <v>37</v>
      </c>
      <c r="AX126" s="12" t="s">
        <v>73</v>
      </c>
      <c r="AY126" s="215" t="s">
        <v>124</v>
      </c>
    </row>
    <row r="127" spans="2:51" s="12" customFormat="1" ht="13.5">
      <c r="B127" s="204"/>
      <c r="C127" s="205"/>
      <c r="D127" s="206" t="s">
        <v>133</v>
      </c>
      <c r="E127" s="207" t="s">
        <v>20</v>
      </c>
      <c r="F127" s="208" t="s">
        <v>271</v>
      </c>
      <c r="G127" s="205"/>
      <c r="H127" s="209" t="s">
        <v>20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133</v>
      </c>
      <c r="AU127" s="215" t="s">
        <v>81</v>
      </c>
      <c r="AV127" s="12" t="s">
        <v>22</v>
      </c>
      <c r="AW127" s="12" t="s">
        <v>37</v>
      </c>
      <c r="AX127" s="12" t="s">
        <v>73</v>
      </c>
      <c r="AY127" s="215" t="s">
        <v>124</v>
      </c>
    </row>
    <row r="128" spans="2:51" s="13" customFormat="1" ht="13.5">
      <c r="B128" s="216"/>
      <c r="C128" s="217"/>
      <c r="D128" s="206" t="s">
        <v>133</v>
      </c>
      <c r="E128" s="218" t="s">
        <v>20</v>
      </c>
      <c r="F128" s="219" t="s">
        <v>22</v>
      </c>
      <c r="G128" s="217"/>
      <c r="H128" s="220">
        <v>1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133</v>
      </c>
      <c r="AU128" s="226" t="s">
        <v>81</v>
      </c>
      <c r="AV128" s="13" t="s">
        <v>81</v>
      </c>
      <c r="AW128" s="13" t="s">
        <v>37</v>
      </c>
      <c r="AX128" s="13" t="s">
        <v>73</v>
      </c>
      <c r="AY128" s="226" t="s">
        <v>124</v>
      </c>
    </row>
    <row r="129" spans="2:63" s="11" customFormat="1" ht="29.85" customHeight="1">
      <c r="B129" s="175"/>
      <c r="C129" s="176"/>
      <c r="D129" s="189" t="s">
        <v>72</v>
      </c>
      <c r="E129" s="190" t="s">
        <v>272</v>
      </c>
      <c r="F129" s="190" t="s">
        <v>273</v>
      </c>
      <c r="G129" s="176"/>
      <c r="H129" s="176"/>
      <c r="I129" s="179"/>
      <c r="J129" s="191">
        <f>BK129</f>
        <v>0</v>
      </c>
      <c r="K129" s="176"/>
      <c r="L129" s="181"/>
      <c r="M129" s="182"/>
      <c r="N129" s="183"/>
      <c r="O129" s="183"/>
      <c r="P129" s="184">
        <f>SUM(P130:P133)</f>
        <v>0</v>
      </c>
      <c r="Q129" s="183"/>
      <c r="R129" s="184">
        <f>SUM(R130:R133)</f>
        <v>0</v>
      </c>
      <c r="S129" s="183"/>
      <c r="T129" s="185">
        <f>SUM(T130:T133)</f>
        <v>0</v>
      </c>
      <c r="AR129" s="186" t="s">
        <v>156</v>
      </c>
      <c r="AT129" s="187" t="s">
        <v>72</v>
      </c>
      <c r="AU129" s="187" t="s">
        <v>22</v>
      </c>
      <c r="AY129" s="186" t="s">
        <v>124</v>
      </c>
      <c r="BK129" s="188">
        <f>SUM(BK130:BK133)</f>
        <v>0</v>
      </c>
    </row>
    <row r="130" spans="2:65" s="1" customFormat="1" ht="22.5" customHeight="1">
      <c r="B130" s="34"/>
      <c r="C130" s="192" t="s">
        <v>167</v>
      </c>
      <c r="D130" s="192" t="s">
        <v>126</v>
      </c>
      <c r="E130" s="193" t="s">
        <v>274</v>
      </c>
      <c r="F130" s="194" t="s">
        <v>275</v>
      </c>
      <c r="G130" s="195" t="s">
        <v>221</v>
      </c>
      <c r="H130" s="196">
        <v>1</v>
      </c>
      <c r="I130" s="197"/>
      <c r="J130" s="198">
        <f>ROUND(I130*H130,2)</f>
        <v>0</v>
      </c>
      <c r="K130" s="194" t="s">
        <v>20</v>
      </c>
      <c r="L130" s="54"/>
      <c r="M130" s="199" t="s">
        <v>20</v>
      </c>
      <c r="N130" s="200" t="s">
        <v>44</v>
      </c>
      <c r="O130" s="35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17" t="s">
        <v>222</v>
      </c>
      <c r="AT130" s="17" t="s">
        <v>126</v>
      </c>
      <c r="AU130" s="17" t="s">
        <v>81</v>
      </c>
      <c r="AY130" s="17" t="s">
        <v>124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22</v>
      </c>
      <c r="BK130" s="203">
        <f>ROUND(I130*H130,2)</f>
        <v>0</v>
      </c>
      <c r="BL130" s="17" t="s">
        <v>222</v>
      </c>
      <c r="BM130" s="17" t="s">
        <v>276</v>
      </c>
    </row>
    <row r="131" spans="2:51" s="12" customFormat="1" ht="13.5">
      <c r="B131" s="204"/>
      <c r="C131" s="205"/>
      <c r="D131" s="206" t="s">
        <v>133</v>
      </c>
      <c r="E131" s="207" t="s">
        <v>20</v>
      </c>
      <c r="F131" s="208" t="s">
        <v>277</v>
      </c>
      <c r="G131" s="205"/>
      <c r="H131" s="209" t="s">
        <v>20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133</v>
      </c>
      <c r="AU131" s="215" t="s">
        <v>81</v>
      </c>
      <c r="AV131" s="12" t="s">
        <v>22</v>
      </c>
      <c r="AW131" s="12" t="s">
        <v>37</v>
      </c>
      <c r="AX131" s="12" t="s">
        <v>73</v>
      </c>
      <c r="AY131" s="215" t="s">
        <v>124</v>
      </c>
    </row>
    <row r="132" spans="2:51" s="12" customFormat="1" ht="13.5">
      <c r="B132" s="204"/>
      <c r="C132" s="205"/>
      <c r="D132" s="206" t="s">
        <v>133</v>
      </c>
      <c r="E132" s="207" t="s">
        <v>20</v>
      </c>
      <c r="F132" s="208" t="s">
        <v>278</v>
      </c>
      <c r="G132" s="205"/>
      <c r="H132" s="209" t="s">
        <v>20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133</v>
      </c>
      <c r="AU132" s="215" t="s">
        <v>81</v>
      </c>
      <c r="AV132" s="12" t="s">
        <v>22</v>
      </c>
      <c r="AW132" s="12" t="s">
        <v>37</v>
      </c>
      <c r="AX132" s="12" t="s">
        <v>73</v>
      </c>
      <c r="AY132" s="215" t="s">
        <v>124</v>
      </c>
    </row>
    <row r="133" spans="2:51" s="13" customFormat="1" ht="13.5">
      <c r="B133" s="216"/>
      <c r="C133" s="217"/>
      <c r="D133" s="206" t="s">
        <v>133</v>
      </c>
      <c r="E133" s="218" t="s">
        <v>20</v>
      </c>
      <c r="F133" s="219" t="s">
        <v>22</v>
      </c>
      <c r="G133" s="217"/>
      <c r="H133" s="220">
        <v>1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133</v>
      </c>
      <c r="AU133" s="226" t="s">
        <v>81</v>
      </c>
      <c r="AV133" s="13" t="s">
        <v>81</v>
      </c>
      <c r="AW133" s="13" t="s">
        <v>37</v>
      </c>
      <c r="AX133" s="13" t="s">
        <v>73</v>
      </c>
      <c r="AY133" s="226" t="s">
        <v>124</v>
      </c>
    </row>
    <row r="134" spans="2:63" s="11" customFormat="1" ht="29.85" customHeight="1">
      <c r="B134" s="175"/>
      <c r="C134" s="176"/>
      <c r="D134" s="189" t="s">
        <v>72</v>
      </c>
      <c r="E134" s="190" t="s">
        <v>279</v>
      </c>
      <c r="F134" s="190" t="s">
        <v>280</v>
      </c>
      <c r="G134" s="176"/>
      <c r="H134" s="176"/>
      <c r="I134" s="179"/>
      <c r="J134" s="191">
        <f>BK134</f>
        <v>0</v>
      </c>
      <c r="K134" s="176"/>
      <c r="L134" s="181"/>
      <c r="M134" s="182"/>
      <c r="N134" s="183"/>
      <c r="O134" s="183"/>
      <c r="P134" s="184">
        <f>SUM(P135:P152)</f>
        <v>0</v>
      </c>
      <c r="Q134" s="183"/>
      <c r="R134" s="184">
        <f>SUM(R135:R152)</f>
        <v>0</v>
      </c>
      <c r="S134" s="183"/>
      <c r="T134" s="185">
        <f>SUM(T135:T152)</f>
        <v>0</v>
      </c>
      <c r="AR134" s="186" t="s">
        <v>156</v>
      </c>
      <c r="AT134" s="187" t="s">
        <v>72</v>
      </c>
      <c r="AU134" s="187" t="s">
        <v>22</v>
      </c>
      <c r="AY134" s="186" t="s">
        <v>124</v>
      </c>
      <c r="BK134" s="188">
        <f>SUM(BK135:BK152)</f>
        <v>0</v>
      </c>
    </row>
    <row r="135" spans="2:65" s="1" customFormat="1" ht="22.5" customHeight="1">
      <c r="B135" s="34"/>
      <c r="C135" s="192" t="s">
        <v>172</v>
      </c>
      <c r="D135" s="192" t="s">
        <v>126</v>
      </c>
      <c r="E135" s="193" t="s">
        <v>281</v>
      </c>
      <c r="F135" s="194" t="s">
        <v>282</v>
      </c>
      <c r="G135" s="195" t="s">
        <v>221</v>
      </c>
      <c r="H135" s="196">
        <v>1</v>
      </c>
      <c r="I135" s="197"/>
      <c r="J135" s="198">
        <f>ROUND(I135*H135,2)</f>
        <v>0</v>
      </c>
      <c r="K135" s="194" t="s">
        <v>20</v>
      </c>
      <c r="L135" s="54"/>
      <c r="M135" s="199" t="s">
        <v>20</v>
      </c>
      <c r="N135" s="200" t="s">
        <v>44</v>
      </c>
      <c r="O135" s="35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17" t="s">
        <v>222</v>
      </c>
      <c r="AT135" s="17" t="s">
        <v>126</v>
      </c>
      <c r="AU135" s="17" t="s">
        <v>81</v>
      </c>
      <c r="AY135" s="17" t="s">
        <v>124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22</v>
      </c>
      <c r="BK135" s="203">
        <f>ROUND(I135*H135,2)</f>
        <v>0</v>
      </c>
      <c r="BL135" s="17" t="s">
        <v>222</v>
      </c>
      <c r="BM135" s="17" t="s">
        <v>283</v>
      </c>
    </row>
    <row r="136" spans="2:51" s="12" customFormat="1" ht="13.5">
      <c r="B136" s="204"/>
      <c r="C136" s="205"/>
      <c r="D136" s="206" t="s">
        <v>133</v>
      </c>
      <c r="E136" s="207" t="s">
        <v>20</v>
      </c>
      <c r="F136" s="208" t="s">
        <v>284</v>
      </c>
      <c r="G136" s="205"/>
      <c r="H136" s="209" t="s">
        <v>20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133</v>
      </c>
      <c r="AU136" s="215" t="s">
        <v>81</v>
      </c>
      <c r="AV136" s="12" t="s">
        <v>22</v>
      </c>
      <c r="AW136" s="12" t="s">
        <v>37</v>
      </c>
      <c r="AX136" s="12" t="s">
        <v>73</v>
      </c>
      <c r="AY136" s="215" t="s">
        <v>124</v>
      </c>
    </row>
    <row r="137" spans="2:51" s="12" customFormat="1" ht="13.5">
      <c r="B137" s="204"/>
      <c r="C137" s="205"/>
      <c r="D137" s="206" t="s">
        <v>133</v>
      </c>
      <c r="E137" s="207" t="s">
        <v>20</v>
      </c>
      <c r="F137" s="208" t="s">
        <v>285</v>
      </c>
      <c r="G137" s="205"/>
      <c r="H137" s="209" t="s">
        <v>20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133</v>
      </c>
      <c r="AU137" s="215" t="s">
        <v>81</v>
      </c>
      <c r="AV137" s="12" t="s">
        <v>22</v>
      </c>
      <c r="AW137" s="12" t="s">
        <v>37</v>
      </c>
      <c r="AX137" s="12" t="s">
        <v>73</v>
      </c>
      <c r="AY137" s="215" t="s">
        <v>124</v>
      </c>
    </row>
    <row r="138" spans="2:51" s="12" customFormat="1" ht="13.5">
      <c r="B138" s="204"/>
      <c r="C138" s="205"/>
      <c r="D138" s="206" t="s">
        <v>133</v>
      </c>
      <c r="E138" s="207" t="s">
        <v>20</v>
      </c>
      <c r="F138" s="208" t="s">
        <v>286</v>
      </c>
      <c r="G138" s="205"/>
      <c r="H138" s="209" t="s">
        <v>20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133</v>
      </c>
      <c r="AU138" s="215" t="s">
        <v>81</v>
      </c>
      <c r="AV138" s="12" t="s">
        <v>22</v>
      </c>
      <c r="AW138" s="12" t="s">
        <v>37</v>
      </c>
      <c r="AX138" s="12" t="s">
        <v>73</v>
      </c>
      <c r="AY138" s="215" t="s">
        <v>124</v>
      </c>
    </row>
    <row r="139" spans="2:51" s="12" customFormat="1" ht="13.5">
      <c r="B139" s="204"/>
      <c r="C139" s="205"/>
      <c r="D139" s="206" t="s">
        <v>133</v>
      </c>
      <c r="E139" s="207" t="s">
        <v>20</v>
      </c>
      <c r="F139" s="208" t="s">
        <v>287</v>
      </c>
      <c r="G139" s="205"/>
      <c r="H139" s="209" t="s">
        <v>20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133</v>
      </c>
      <c r="AU139" s="215" t="s">
        <v>81</v>
      </c>
      <c r="AV139" s="12" t="s">
        <v>22</v>
      </c>
      <c r="AW139" s="12" t="s">
        <v>37</v>
      </c>
      <c r="AX139" s="12" t="s">
        <v>73</v>
      </c>
      <c r="AY139" s="215" t="s">
        <v>124</v>
      </c>
    </row>
    <row r="140" spans="2:51" s="13" customFormat="1" ht="13.5">
      <c r="B140" s="216"/>
      <c r="C140" s="217"/>
      <c r="D140" s="227" t="s">
        <v>133</v>
      </c>
      <c r="E140" s="228" t="s">
        <v>20</v>
      </c>
      <c r="F140" s="229" t="s">
        <v>22</v>
      </c>
      <c r="G140" s="217"/>
      <c r="H140" s="230">
        <v>1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133</v>
      </c>
      <c r="AU140" s="226" t="s">
        <v>81</v>
      </c>
      <c r="AV140" s="13" t="s">
        <v>81</v>
      </c>
      <c r="AW140" s="13" t="s">
        <v>37</v>
      </c>
      <c r="AX140" s="13" t="s">
        <v>73</v>
      </c>
      <c r="AY140" s="226" t="s">
        <v>124</v>
      </c>
    </row>
    <row r="141" spans="2:65" s="1" customFormat="1" ht="22.5" customHeight="1">
      <c r="B141" s="34"/>
      <c r="C141" s="192" t="s">
        <v>138</v>
      </c>
      <c r="D141" s="192" t="s">
        <v>126</v>
      </c>
      <c r="E141" s="193" t="s">
        <v>288</v>
      </c>
      <c r="F141" s="194" t="s">
        <v>280</v>
      </c>
      <c r="G141" s="195" t="s">
        <v>221</v>
      </c>
      <c r="H141" s="196">
        <v>1</v>
      </c>
      <c r="I141" s="197"/>
      <c r="J141" s="198">
        <f>ROUND(I141*H141,2)</f>
        <v>0</v>
      </c>
      <c r="K141" s="194" t="s">
        <v>20</v>
      </c>
      <c r="L141" s="54"/>
      <c r="M141" s="199" t="s">
        <v>20</v>
      </c>
      <c r="N141" s="200" t="s">
        <v>44</v>
      </c>
      <c r="O141" s="35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17" t="s">
        <v>222</v>
      </c>
      <c r="AT141" s="17" t="s">
        <v>126</v>
      </c>
      <c r="AU141" s="17" t="s">
        <v>81</v>
      </c>
      <c r="AY141" s="17" t="s">
        <v>124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22</v>
      </c>
      <c r="BK141" s="203">
        <f>ROUND(I141*H141,2)</f>
        <v>0</v>
      </c>
      <c r="BL141" s="17" t="s">
        <v>222</v>
      </c>
      <c r="BM141" s="17" t="s">
        <v>289</v>
      </c>
    </row>
    <row r="142" spans="2:51" s="12" customFormat="1" ht="13.5">
      <c r="B142" s="204"/>
      <c r="C142" s="205"/>
      <c r="D142" s="206" t="s">
        <v>133</v>
      </c>
      <c r="E142" s="207" t="s">
        <v>20</v>
      </c>
      <c r="F142" s="208" t="s">
        <v>290</v>
      </c>
      <c r="G142" s="205"/>
      <c r="H142" s="209" t="s">
        <v>20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133</v>
      </c>
      <c r="AU142" s="215" t="s">
        <v>81</v>
      </c>
      <c r="AV142" s="12" t="s">
        <v>22</v>
      </c>
      <c r="AW142" s="12" t="s">
        <v>37</v>
      </c>
      <c r="AX142" s="12" t="s">
        <v>73</v>
      </c>
      <c r="AY142" s="215" t="s">
        <v>124</v>
      </c>
    </row>
    <row r="143" spans="2:51" s="12" customFormat="1" ht="13.5">
      <c r="B143" s="204"/>
      <c r="C143" s="205"/>
      <c r="D143" s="206" t="s">
        <v>133</v>
      </c>
      <c r="E143" s="207" t="s">
        <v>20</v>
      </c>
      <c r="F143" s="208" t="s">
        <v>291</v>
      </c>
      <c r="G143" s="205"/>
      <c r="H143" s="209" t="s">
        <v>20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133</v>
      </c>
      <c r="AU143" s="215" t="s">
        <v>81</v>
      </c>
      <c r="AV143" s="12" t="s">
        <v>22</v>
      </c>
      <c r="AW143" s="12" t="s">
        <v>37</v>
      </c>
      <c r="AX143" s="12" t="s">
        <v>73</v>
      </c>
      <c r="AY143" s="215" t="s">
        <v>124</v>
      </c>
    </row>
    <row r="144" spans="2:51" s="12" customFormat="1" ht="13.5">
      <c r="B144" s="204"/>
      <c r="C144" s="205"/>
      <c r="D144" s="206" t="s">
        <v>133</v>
      </c>
      <c r="E144" s="207" t="s">
        <v>20</v>
      </c>
      <c r="F144" s="208" t="s">
        <v>292</v>
      </c>
      <c r="G144" s="205"/>
      <c r="H144" s="209" t="s">
        <v>20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133</v>
      </c>
      <c r="AU144" s="215" t="s">
        <v>81</v>
      </c>
      <c r="AV144" s="12" t="s">
        <v>22</v>
      </c>
      <c r="AW144" s="12" t="s">
        <v>37</v>
      </c>
      <c r="AX144" s="12" t="s">
        <v>73</v>
      </c>
      <c r="AY144" s="215" t="s">
        <v>124</v>
      </c>
    </row>
    <row r="145" spans="2:51" s="12" customFormat="1" ht="13.5">
      <c r="B145" s="204"/>
      <c r="C145" s="205"/>
      <c r="D145" s="206" t="s">
        <v>133</v>
      </c>
      <c r="E145" s="207" t="s">
        <v>20</v>
      </c>
      <c r="F145" s="208" t="s">
        <v>293</v>
      </c>
      <c r="G145" s="205"/>
      <c r="H145" s="209" t="s">
        <v>20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133</v>
      </c>
      <c r="AU145" s="215" t="s">
        <v>81</v>
      </c>
      <c r="AV145" s="12" t="s">
        <v>22</v>
      </c>
      <c r="AW145" s="12" t="s">
        <v>37</v>
      </c>
      <c r="AX145" s="12" t="s">
        <v>73</v>
      </c>
      <c r="AY145" s="215" t="s">
        <v>124</v>
      </c>
    </row>
    <row r="146" spans="2:51" s="12" customFormat="1" ht="13.5">
      <c r="B146" s="204"/>
      <c r="C146" s="205"/>
      <c r="D146" s="206" t="s">
        <v>133</v>
      </c>
      <c r="E146" s="207" t="s">
        <v>20</v>
      </c>
      <c r="F146" s="208" t="s">
        <v>294</v>
      </c>
      <c r="G146" s="205"/>
      <c r="H146" s="209" t="s">
        <v>20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133</v>
      </c>
      <c r="AU146" s="215" t="s">
        <v>81</v>
      </c>
      <c r="AV146" s="12" t="s">
        <v>22</v>
      </c>
      <c r="AW146" s="12" t="s">
        <v>37</v>
      </c>
      <c r="AX146" s="12" t="s">
        <v>73</v>
      </c>
      <c r="AY146" s="215" t="s">
        <v>124</v>
      </c>
    </row>
    <row r="147" spans="2:51" s="12" customFormat="1" ht="13.5">
      <c r="B147" s="204"/>
      <c r="C147" s="205"/>
      <c r="D147" s="206" t="s">
        <v>133</v>
      </c>
      <c r="E147" s="207" t="s">
        <v>20</v>
      </c>
      <c r="F147" s="208" t="s">
        <v>295</v>
      </c>
      <c r="G147" s="205"/>
      <c r="H147" s="209" t="s">
        <v>20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133</v>
      </c>
      <c r="AU147" s="215" t="s">
        <v>81</v>
      </c>
      <c r="AV147" s="12" t="s">
        <v>22</v>
      </c>
      <c r="AW147" s="12" t="s">
        <v>37</v>
      </c>
      <c r="AX147" s="12" t="s">
        <v>73</v>
      </c>
      <c r="AY147" s="215" t="s">
        <v>124</v>
      </c>
    </row>
    <row r="148" spans="2:51" s="12" customFormat="1" ht="13.5">
      <c r="B148" s="204"/>
      <c r="C148" s="205"/>
      <c r="D148" s="206" t="s">
        <v>133</v>
      </c>
      <c r="E148" s="207" t="s">
        <v>20</v>
      </c>
      <c r="F148" s="208" t="s">
        <v>296</v>
      </c>
      <c r="G148" s="205"/>
      <c r="H148" s="209" t="s">
        <v>20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133</v>
      </c>
      <c r="AU148" s="215" t="s">
        <v>81</v>
      </c>
      <c r="AV148" s="12" t="s">
        <v>22</v>
      </c>
      <c r="AW148" s="12" t="s">
        <v>37</v>
      </c>
      <c r="AX148" s="12" t="s">
        <v>73</v>
      </c>
      <c r="AY148" s="215" t="s">
        <v>124</v>
      </c>
    </row>
    <row r="149" spans="2:51" s="12" customFormat="1" ht="13.5">
      <c r="B149" s="204"/>
      <c r="C149" s="205"/>
      <c r="D149" s="206" t="s">
        <v>133</v>
      </c>
      <c r="E149" s="207" t="s">
        <v>20</v>
      </c>
      <c r="F149" s="208" t="s">
        <v>297</v>
      </c>
      <c r="G149" s="205"/>
      <c r="H149" s="209" t="s">
        <v>20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133</v>
      </c>
      <c r="AU149" s="215" t="s">
        <v>81</v>
      </c>
      <c r="AV149" s="12" t="s">
        <v>22</v>
      </c>
      <c r="AW149" s="12" t="s">
        <v>37</v>
      </c>
      <c r="AX149" s="12" t="s">
        <v>73</v>
      </c>
      <c r="AY149" s="215" t="s">
        <v>124</v>
      </c>
    </row>
    <row r="150" spans="2:51" s="12" customFormat="1" ht="13.5">
      <c r="B150" s="204"/>
      <c r="C150" s="205"/>
      <c r="D150" s="206" t="s">
        <v>133</v>
      </c>
      <c r="E150" s="207" t="s">
        <v>20</v>
      </c>
      <c r="F150" s="208" t="s">
        <v>298</v>
      </c>
      <c r="G150" s="205"/>
      <c r="H150" s="209" t="s">
        <v>20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133</v>
      </c>
      <c r="AU150" s="215" t="s">
        <v>81</v>
      </c>
      <c r="AV150" s="12" t="s">
        <v>22</v>
      </c>
      <c r="AW150" s="12" t="s">
        <v>37</v>
      </c>
      <c r="AX150" s="12" t="s">
        <v>73</v>
      </c>
      <c r="AY150" s="215" t="s">
        <v>124</v>
      </c>
    </row>
    <row r="151" spans="2:51" s="12" customFormat="1" ht="13.5">
      <c r="B151" s="204"/>
      <c r="C151" s="205"/>
      <c r="D151" s="206" t="s">
        <v>133</v>
      </c>
      <c r="E151" s="207" t="s">
        <v>20</v>
      </c>
      <c r="F151" s="208" t="s">
        <v>299</v>
      </c>
      <c r="G151" s="205"/>
      <c r="H151" s="209" t="s">
        <v>20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133</v>
      </c>
      <c r="AU151" s="215" t="s">
        <v>81</v>
      </c>
      <c r="AV151" s="12" t="s">
        <v>22</v>
      </c>
      <c r="AW151" s="12" t="s">
        <v>37</v>
      </c>
      <c r="AX151" s="12" t="s">
        <v>73</v>
      </c>
      <c r="AY151" s="215" t="s">
        <v>124</v>
      </c>
    </row>
    <row r="152" spans="2:51" s="13" customFormat="1" ht="13.5">
      <c r="B152" s="216"/>
      <c r="C152" s="217"/>
      <c r="D152" s="206" t="s">
        <v>133</v>
      </c>
      <c r="E152" s="218" t="s">
        <v>20</v>
      </c>
      <c r="F152" s="219" t="s">
        <v>22</v>
      </c>
      <c r="G152" s="217"/>
      <c r="H152" s="220">
        <v>1</v>
      </c>
      <c r="I152" s="221"/>
      <c r="J152" s="217"/>
      <c r="K152" s="217"/>
      <c r="L152" s="222"/>
      <c r="M152" s="231"/>
      <c r="N152" s="232"/>
      <c r="O152" s="232"/>
      <c r="P152" s="232"/>
      <c r="Q152" s="232"/>
      <c r="R152" s="232"/>
      <c r="S152" s="232"/>
      <c r="T152" s="233"/>
      <c r="AT152" s="226" t="s">
        <v>133</v>
      </c>
      <c r="AU152" s="226" t="s">
        <v>81</v>
      </c>
      <c r="AV152" s="13" t="s">
        <v>81</v>
      </c>
      <c r="AW152" s="13" t="s">
        <v>37</v>
      </c>
      <c r="AX152" s="13" t="s">
        <v>73</v>
      </c>
      <c r="AY152" s="226" t="s">
        <v>124</v>
      </c>
    </row>
    <row r="153" spans="2:12" s="1" customFormat="1" ht="6.95" customHeight="1">
      <c r="B153" s="49"/>
      <c r="C153" s="50"/>
      <c r="D153" s="50"/>
      <c r="E153" s="50"/>
      <c r="F153" s="50"/>
      <c r="G153" s="50"/>
      <c r="H153" s="50"/>
      <c r="I153" s="136"/>
      <c r="J153" s="50"/>
      <c r="K153" s="50"/>
      <c r="L153" s="54"/>
    </row>
  </sheetData>
  <sheetProtection password="CC35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1" customWidth="1"/>
    <col min="2" max="2" width="1.66796875" style="291" customWidth="1"/>
    <col min="3" max="4" width="5" style="291" customWidth="1"/>
    <col min="5" max="5" width="11.66015625" style="291" customWidth="1"/>
    <col min="6" max="6" width="9.16015625" style="291" customWidth="1"/>
    <col min="7" max="7" width="5" style="291" customWidth="1"/>
    <col min="8" max="8" width="77.83203125" style="291" customWidth="1"/>
    <col min="9" max="10" width="20" style="291" customWidth="1"/>
    <col min="11" max="11" width="1.66796875" style="291" customWidth="1"/>
    <col min="12" max="256" width="9.33203125" style="291" customWidth="1"/>
    <col min="257" max="257" width="8.33203125" style="291" customWidth="1"/>
    <col min="258" max="258" width="1.66796875" style="291" customWidth="1"/>
    <col min="259" max="260" width="5" style="291" customWidth="1"/>
    <col min="261" max="261" width="11.66015625" style="291" customWidth="1"/>
    <col min="262" max="262" width="9.16015625" style="291" customWidth="1"/>
    <col min="263" max="263" width="5" style="291" customWidth="1"/>
    <col min="264" max="264" width="77.83203125" style="291" customWidth="1"/>
    <col min="265" max="266" width="20" style="291" customWidth="1"/>
    <col min="267" max="267" width="1.66796875" style="291" customWidth="1"/>
    <col min="268" max="512" width="9.33203125" style="291" customWidth="1"/>
    <col min="513" max="513" width="8.33203125" style="291" customWidth="1"/>
    <col min="514" max="514" width="1.66796875" style="291" customWidth="1"/>
    <col min="515" max="516" width="5" style="291" customWidth="1"/>
    <col min="517" max="517" width="11.66015625" style="291" customWidth="1"/>
    <col min="518" max="518" width="9.16015625" style="291" customWidth="1"/>
    <col min="519" max="519" width="5" style="291" customWidth="1"/>
    <col min="520" max="520" width="77.83203125" style="291" customWidth="1"/>
    <col min="521" max="522" width="20" style="291" customWidth="1"/>
    <col min="523" max="523" width="1.66796875" style="291" customWidth="1"/>
    <col min="524" max="768" width="9.33203125" style="291" customWidth="1"/>
    <col min="769" max="769" width="8.33203125" style="291" customWidth="1"/>
    <col min="770" max="770" width="1.66796875" style="291" customWidth="1"/>
    <col min="771" max="772" width="5" style="291" customWidth="1"/>
    <col min="773" max="773" width="11.66015625" style="291" customWidth="1"/>
    <col min="774" max="774" width="9.16015625" style="291" customWidth="1"/>
    <col min="775" max="775" width="5" style="291" customWidth="1"/>
    <col min="776" max="776" width="77.83203125" style="291" customWidth="1"/>
    <col min="777" max="778" width="20" style="291" customWidth="1"/>
    <col min="779" max="779" width="1.66796875" style="291" customWidth="1"/>
    <col min="780" max="1024" width="9.33203125" style="291" customWidth="1"/>
    <col min="1025" max="1025" width="8.33203125" style="291" customWidth="1"/>
    <col min="1026" max="1026" width="1.66796875" style="291" customWidth="1"/>
    <col min="1027" max="1028" width="5" style="291" customWidth="1"/>
    <col min="1029" max="1029" width="11.66015625" style="291" customWidth="1"/>
    <col min="1030" max="1030" width="9.16015625" style="291" customWidth="1"/>
    <col min="1031" max="1031" width="5" style="291" customWidth="1"/>
    <col min="1032" max="1032" width="77.83203125" style="291" customWidth="1"/>
    <col min="1033" max="1034" width="20" style="291" customWidth="1"/>
    <col min="1035" max="1035" width="1.66796875" style="291" customWidth="1"/>
    <col min="1036" max="1280" width="9.33203125" style="291" customWidth="1"/>
    <col min="1281" max="1281" width="8.33203125" style="291" customWidth="1"/>
    <col min="1282" max="1282" width="1.66796875" style="291" customWidth="1"/>
    <col min="1283" max="1284" width="5" style="291" customWidth="1"/>
    <col min="1285" max="1285" width="11.66015625" style="291" customWidth="1"/>
    <col min="1286" max="1286" width="9.16015625" style="291" customWidth="1"/>
    <col min="1287" max="1287" width="5" style="291" customWidth="1"/>
    <col min="1288" max="1288" width="77.83203125" style="291" customWidth="1"/>
    <col min="1289" max="1290" width="20" style="291" customWidth="1"/>
    <col min="1291" max="1291" width="1.66796875" style="291" customWidth="1"/>
    <col min="1292" max="1536" width="9.33203125" style="291" customWidth="1"/>
    <col min="1537" max="1537" width="8.33203125" style="291" customWidth="1"/>
    <col min="1538" max="1538" width="1.66796875" style="291" customWidth="1"/>
    <col min="1539" max="1540" width="5" style="291" customWidth="1"/>
    <col min="1541" max="1541" width="11.66015625" style="291" customWidth="1"/>
    <col min="1542" max="1542" width="9.16015625" style="291" customWidth="1"/>
    <col min="1543" max="1543" width="5" style="291" customWidth="1"/>
    <col min="1544" max="1544" width="77.83203125" style="291" customWidth="1"/>
    <col min="1545" max="1546" width="20" style="291" customWidth="1"/>
    <col min="1547" max="1547" width="1.66796875" style="291" customWidth="1"/>
    <col min="1548" max="1792" width="9.33203125" style="291" customWidth="1"/>
    <col min="1793" max="1793" width="8.33203125" style="291" customWidth="1"/>
    <col min="1794" max="1794" width="1.66796875" style="291" customWidth="1"/>
    <col min="1795" max="1796" width="5" style="291" customWidth="1"/>
    <col min="1797" max="1797" width="11.66015625" style="291" customWidth="1"/>
    <col min="1798" max="1798" width="9.16015625" style="291" customWidth="1"/>
    <col min="1799" max="1799" width="5" style="291" customWidth="1"/>
    <col min="1800" max="1800" width="77.83203125" style="291" customWidth="1"/>
    <col min="1801" max="1802" width="20" style="291" customWidth="1"/>
    <col min="1803" max="1803" width="1.66796875" style="291" customWidth="1"/>
    <col min="1804" max="2048" width="9.33203125" style="291" customWidth="1"/>
    <col min="2049" max="2049" width="8.33203125" style="291" customWidth="1"/>
    <col min="2050" max="2050" width="1.66796875" style="291" customWidth="1"/>
    <col min="2051" max="2052" width="5" style="291" customWidth="1"/>
    <col min="2053" max="2053" width="11.66015625" style="291" customWidth="1"/>
    <col min="2054" max="2054" width="9.16015625" style="291" customWidth="1"/>
    <col min="2055" max="2055" width="5" style="291" customWidth="1"/>
    <col min="2056" max="2056" width="77.83203125" style="291" customWidth="1"/>
    <col min="2057" max="2058" width="20" style="291" customWidth="1"/>
    <col min="2059" max="2059" width="1.66796875" style="291" customWidth="1"/>
    <col min="2060" max="2304" width="9.33203125" style="291" customWidth="1"/>
    <col min="2305" max="2305" width="8.33203125" style="291" customWidth="1"/>
    <col min="2306" max="2306" width="1.66796875" style="291" customWidth="1"/>
    <col min="2307" max="2308" width="5" style="291" customWidth="1"/>
    <col min="2309" max="2309" width="11.66015625" style="291" customWidth="1"/>
    <col min="2310" max="2310" width="9.16015625" style="291" customWidth="1"/>
    <col min="2311" max="2311" width="5" style="291" customWidth="1"/>
    <col min="2312" max="2312" width="77.83203125" style="291" customWidth="1"/>
    <col min="2313" max="2314" width="20" style="291" customWidth="1"/>
    <col min="2315" max="2315" width="1.66796875" style="291" customWidth="1"/>
    <col min="2316" max="2560" width="9.33203125" style="291" customWidth="1"/>
    <col min="2561" max="2561" width="8.33203125" style="291" customWidth="1"/>
    <col min="2562" max="2562" width="1.66796875" style="291" customWidth="1"/>
    <col min="2563" max="2564" width="5" style="291" customWidth="1"/>
    <col min="2565" max="2565" width="11.66015625" style="291" customWidth="1"/>
    <col min="2566" max="2566" width="9.16015625" style="291" customWidth="1"/>
    <col min="2567" max="2567" width="5" style="291" customWidth="1"/>
    <col min="2568" max="2568" width="77.83203125" style="291" customWidth="1"/>
    <col min="2569" max="2570" width="20" style="291" customWidth="1"/>
    <col min="2571" max="2571" width="1.66796875" style="291" customWidth="1"/>
    <col min="2572" max="2816" width="9.33203125" style="291" customWidth="1"/>
    <col min="2817" max="2817" width="8.33203125" style="291" customWidth="1"/>
    <col min="2818" max="2818" width="1.66796875" style="291" customWidth="1"/>
    <col min="2819" max="2820" width="5" style="291" customWidth="1"/>
    <col min="2821" max="2821" width="11.66015625" style="291" customWidth="1"/>
    <col min="2822" max="2822" width="9.16015625" style="291" customWidth="1"/>
    <col min="2823" max="2823" width="5" style="291" customWidth="1"/>
    <col min="2824" max="2824" width="77.83203125" style="291" customWidth="1"/>
    <col min="2825" max="2826" width="20" style="291" customWidth="1"/>
    <col min="2827" max="2827" width="1.66796875" style="291" customWidth="1"/>
    <col min="2828" max="3072" width="9.33203125" style="291" customWidth="1"/>
    <col min="3073" max="3073" width="8.33203125" style="291" customWidth="1"/>
    <col min="3074" max="3074" width="1.66796875" style="291" customWidth="1"/>
    <col min="3075" max="3076" width="5" style="291" customWidth="1"/>
    <col min="3077" max="3077" width="11.66015625" style="291" customWidth="1"/>
    <col min="3078" max="3078" width="9.16015625" style="291" customWidth="1"/>
    <col min="3079" max="3079" width="5" style="291" customWidth="1"/>
    <col min="3080" max="3080" width="77.83203125" style="291" customWidth="1"/>
    <col min="3081" max="3082" width="20" style="291" customWidth="1"/>
    <col min="3083" max="3083" width="1.66796875" style="291" customWidth="1"/>
    <col min="3084" max="3328" width="9.33203125" style="291" customWidth="1"/>
    <col min="3329" max="3329" width="8.33203125" style="291" customWidth="1"/>
    <col min="3330" max="3330" width="1.66796875" style="291" customWidth="1"/>
    <col min="3331" max="3332" width="5" style="291" customWidth="1"/>
    <col min="3333" max="3333" width="11.66015625" style="291" customWidth="1"/>
    <col min="3334" max="3334" width="9.16015625" style="291" customWidth="1"/>
    <col min="3335" max="3335" width="5" style="291" customWidth="1"/>
    <col min="3336" max="3336" width="77.83203125" style="291" customWidth="1"/>
    <col min="3337" max="3338" width="20" style="291" customWidth="1"/>
    <col min="3339" max="3339" width="1.66796875" style="291" customWidth="1"/>
    <col min="3340" max="3584" width="9.33203125" style="291" customWidth="1"/>
    <col min="3585" max="3585" width="8.33203125" style="291" customWidth="1"/>
    <col min="3586" max="3586" width="1.66796875" style="291" customWidth="1"/>
    <col min="3587" max="3588" width="5" style="291" customWidth="1"/>
    <col min="3589" max="3589" width="11.66015625" style="291" customWidth="1"/>
    <col min="3590" max="3590" width="9.16015625" style="291" customWidth="1"/>
    <col min="3591" max="3591" width="5" style="291" customWidth="1"/>
    <col min="3592" max="3592" width="77.83203125" style="291" customWidth="1"/>
    <col min="3593" max="3594" width="20" style="291" customWidth="1"/>
    <col min="3595" max="3595" width="1.66796875" style="291" customWidth="1"/>
    <col min="3596" max="3840" width="9.33203125" style="291" customWidth="1"/>
    <col min="3841" max="3841" width="8.33203125" style="291" customWidth="1"/>
    <col min="3842" max="3842" width="1.66796875" style="291" customWidth="1"/>
    <col min="3843" max="3844" width="5" style="291" customWidth="1"/>
    <col min="3845" max="3845" width="11.66015625" style="291" customWidth="1"/>
    <col min="3846" max="3846" width="9.16015625" style="291" customWidth="1"/>
    <col min="3847" max="3847" width="5" style="291" customWidth="1"/>
    <col min="3848" max="3848" width="77.83203125" style="291" customWidth="1"/>
    <col min="3849" max="3850" width="20" style="291" customWidth="1"/>
    <col min="3851" max="3851" width="1.66796875" style="291" customWidth="1"/>
    <col min="3852" max="4096" width="9.33203125" style="291" customWidth="1"/>
    <col min="4097" max="4097" width="8.33203125" style="291" customWidth="1"/>
    <col min="4098" max="4098" width="1.66796875" style="291" customWidth="1"/>
    <col min="4099" max="4100" width="5" style="291" customWidth="1"/>
    <col min="4101" max="4101" width="11.66015625" style="291" customWidth="1"/>
    <col min="4102" max="4102" width="9.16015625" style="291" customWidth="1"/>
    <col min="4103" max="4103" width="5" style="291" customWidth="1"/>
    <col min="4104" max="4104" width="77.83203125" style="291" customWidth="1"/>
    <col min="4105" max="4106" width="20" style="291" customWidth="1"/>
    <col min="4107" max="4107" width="1.66796875" style="291" customWidth="1"/>
    <col min="4108" max="4352" width="9.33203125" style="291" customWidth="1"/>
    <col min="4353" max="4353" width="8.33203125" style="291" customWidth="1"/>
    <col min="4354" max="4354" width="1.66796875" style="291" customWidth="1"/>
    <col min="4355" max="4356" width="5" style="291" customWidth="1"/>
    <col min="4357" max="4357" width="11.66015625" style="291" customWidth="1"/>
    <col min="4358" max="4358" width="9.16015625" style="291" customWidth="1"/>
    <col min="4359" max="4359" width="5" style="291" customWidth="1"/>
    <col min="4360" max="4360" width="77.83203125" style="291" customWidth="1"/>
    <col min="4361" max="4362" width="20" style="291" customWidth="1"/>
    <col min="4363" max="4363" width="1.66796875" style="291" customWidth="1"/>
    <col min="4364" max="4608" width="9.33203125" style="291" customWidth="1"/>
    <col min="4609" max="4609" width="8.33203125" style="291" customWidth="1"/>
    <col min="4610" max="4610" width="1.66796875" style="291" customWidth="1"/>
    <col min="4611" max="4612" width="5" style="291" customWidth="1"/>
    <col min="4613" max="4613" width="11.66015625" style="291" customWidth="1"/>
    <col min="4614" max="4614" width="9.16015625" style="291" customWidth="1"/>
    <col min="4615" max="4615" width="5" style="291" customWidth="1"/>
    <col min="4616" max="4616" width="77.83203125" style="291" customWidth="1"/>
    <col min="4617" max="4618" width="20" style="291" customWidth="1"/>
    <col min="4619" max="4619" width="1.66796875" style="291" customWidth="1"/>
    <col min="4620" max="4864" width="9.33203125" style="291" customWidth="1"/>
    <col min="4865" max="4865" width="8.33203125" style="291" customWidth="1"/>
    <col min="4866" max="4866" width="1.66796875" style="291" customWidth="1"/>
    <col min="4867" max="4868" width="5" style="291" customWidth="1"/>
    <col min="4869" max="4869" width="11.66015625" style="291" customWidth="1"/>
    <col min="4870" max="4870" width="9.16015625" style="291" customWidth="1"/>
    <col min="4871" max="4871" width="5" style="291" customWidth="1"/>
    <col min="4872" max="4872" width="77.83203125" style="291" customWidth="1"/>
    <col min="4873" max="4874" width="20" style="291" customWidth="1"/>
    <col min="4875" max="4875" width="1.66796875" style="291" customWidth="1"/>
    <col min="4876" max="5120" width="9.33203125" style="291" customWidth="1"/>
    <col min="5121" max="5121" width="8.33203125" style="291" customWidth="1"/>
    <col min="5122" max="5122" width="1.66796875" style="291" customWidth="1"/>
    <col min="5123" max="5124" width="5" style="291" customWidth="1"/>
    <col min="5125" max="5125" width="11.66015625" style="291" customWidth="1"/>
    <col min="5126" max="5126" width="9.16015625" style="291" customWidth="1"/>
    <col min="5127" max="5127" width="5" style="291" customWidth="1"/>
    <col min="5128" max="5128" width="77.83203125" style="291" customWidth="1"/>
    <col min="5129" max="5130" width="20" style="291" customWidth="1"/>
    <col min="5131" max="5131" width="1.66796875" style="291" customWidth="1"/>
    <col min="5132" max="5376" width="9.33203125" style="291" customWidth="1"/>
    <col min="5377" max="5377" width="8.33203125" style="291" customWidth="1"/>
    <col min="5378" max="5378" width="1.66796875" style="291" customWidth="1"/>
    <col min="5379" max="5380" width="5" style="291" customWidth="1"/>
    <col min="5381" max="5381" width="11.66015625" style="291" customWidth="1"/>
    <col min="5382" max="5382" width="9.16015625" style="291" customWidth="1"/>
    <col min="5383" max="5383" width="5" style="291" customWidth="1"/>
    <col min="5384" max="5384" width="77.83203125" style="291" customWidth="1"/>
    <col min="5385" max="5386" width="20" style="291" customWidth="1"/>
    <col min="5387" max="5387" width="1.66796875" style="291" customWidth="1"/>
    <col min="5388" max="5632" width="9.33203125" style="291" customWidth="1"/>
    <col min="5633" max="5633" width="8.33203125" style="291" customWidth="1"/>
    <col min="5634" max="5634" width="1.66796875" style="291" customWidth="1"/>
    <col min="5635" max="5636" width="5" style="291" customWidth="1"/>
    <col min="5637" max="5637" width="11.66015625" style="291" customWidth="1"/>
    <col min="5638" max="5638" width="9.16015625" style="291" customWidth="1"/>
    <col min="5639" max="5639" width="5" style="291" customWidth="1"/>
    <col min="5640" max="5640" width="77.83203125" style="291" customWidth="1"/>
    <col min="5641" max="5642" width="20" style="291" customWidth="1"/>
    <col min="5643" max="5643" width="1.66796875" style="291" customWidth="1"/>
    <col min="5644" max="5888" width="9.33203125" style="291" customWidth="1"/>
    <col min="5889" max="5889" width="8.33203125" style="291" customWidth="1"/>
    <col min="5890" max="5890" width="1.66796875" style="291" customWidth="1"/>
    <col min="5891" max="5892" width="5" style="291" customWidth="1"/>
    <col min="5893" max="5893" width="11.66015625" style="291" customWidth="1"/>
    <col min="5894" max="5894" width="9.16015625" style="291" customWidth="1"/>
    <col min="5895" max="5895" width="5" style="291" customWidth="1"/>
    <col min="5896" max="5896" width="77.83203125" style="291" customWidth="1"/>
    <col min="5897" max="5898" width="20" style="291" customWidth="1"/>
    <col min="5899" max="5899" width="1.66796875" style="291" customWidth="1"/>
    <col min="5900" max="6144" width="9.33203125" style="291" customWidth="1"/>
    <col min="6145" max="6145" width="8.33203125" style="291" customWidth="1"/>
    <col min="6146" max="6146" width="1.66796875" style="291" customWidth="1"/>
    <col min="6147" max="6148" width="5" style="291" customWidth="1"/>
    <col min="6149" max="6149" width="11.66015625" style="291" customWidth="1"/>
    <col min="6150" max="6150" width="9.16015625" style="291" customWidth="1"/>
    <col min="6151" max="6151" width="5" style="291" customWidth="1"/>
    <col min="6152" max="6152" width="77.83203125" style="291" customWidth="1"/>
    <col min="6153" max="6154" width="20" style="291" customWidth="1"/>
    <col min="6155" max="6155" width="1.66796875" style="291" customWidth="1"/>
    <col min="6156" max="6400" width="9.33203125" style="291" customWidth="1"/>
    <col min="6401" max="6401" width="8.33203125" style="291" customWidth="1"/>
    <col min="6402" max="6402" width="1.66796875" style="291" customWidth="1"/>
    <col min="6403" max="6404" width="5" style="291" customWidth="1"/>
    <col min="6405" max="6405" width="11.66015625" style="291" customWidth="1"/>
    <col min="6406" max="6406" width="9.16015625" style="291" customWidth="1"/>
    <col min="6407" max="6407" width="5" style="291" customWidth="1"/>
    <col min="6408" max="6408" width="77.83203125" style="291" customWidth="1"/>
    <col min="6409" max="6410" width="20" style="291" customWidth="1"/>
    <col min="6411" max="6411" width="1.66796875" style="291" customWidth="1"/>
    <col min="6412" max="6656" width="9.33203125" style="291" customWidth="1"/>
    <col min="6657" max="6657" width="8.33203125" style="291" customWidth="1"/>
    <col min="6658" max="6658" width="1.66796875" style="291" customWidth="1"/>
    <col min="6659" max="6660" width="5" style="291" customWidth="1"/>
    <col min="6661" max="6661" width="11.66015625" style="291" customWidth="1"/>
    <col min="6662" max="6662" width="9.16015625" style="291" customWidth="1"/>
    <col min="6663" max="6663" width="5" style="291" customWidth="1"/>
    <col min="6664" max="6664" width="77.83203125" style="291" customWidth="1"/>
    <col min="6665" max="6666" width="20" style="291" customWidth="1"/>
    <col min="6667" max="6667" width="1.66796875" style="291" customWidth="1"/>
    <col min="6668" max="6912" width="9.33203125" style="291" customWidth="1"/>
    <col min="6913" max="6913" width="8.33203125" style="291" customWidth="1"/>
    <col min="6914" max="6914" width="1.66796875" style="291" customWidth="1"/>
    <col min="6915" max="6916" width="5" style="291" customWidth="1"/>
    <col min="6917" max="6917" width="11.66015625" style="291" customWidth="1"/>
    <col min="6918" max="6918" width="9.16015625" style="291" customWidth="1"/>
    <col min="6919" max="6919" width="5" style="291" customWidth="1"/>
    <col min="6920" max="6920" width="77.83203125" style="291" customWidth="1"/>
    <col min="6921" max="6922" width="20" style="291" customWidth="1"/>
    <col min="6923" max="6923" width="1.66796875" style="291" customWidth="1"/>
    <col min="6924" max="7168" width="9.33203125" style="291" customWidth="1"/>
    <col min="7169" max="7169" width="8.33203125" style="291" customWidth="1"/>
    <col min="7170" max="7170" width="1.66796875" style="291" customWidth="1"/>
    <col min="7171" max="7172" width="5" style="291" customWidth="1"/>
    <col min="7173" max="7173" width="11.66015625" style="291" customWidth="1"/>
    <col min="7174" max="7174" width="9.16015625" style="291" customWidth="1"/>
    <col min="7175" max="7175" width="5" style="291" customWidth="1"/>
    <col min="7176" max="7176" width="77.83203125" style="291" customWidth="1"/>
    <col min="7177" max="7178" width="20" style="291" customWidth="1"/>
    <col min="7179" max="7179" width="1.66796875" style="291" customWidth="1"/>
    <col min="7180" max="7424" width="9.33203125" style="291" customWidth="1"/>
    <col min="7425" max="7425" width="8.33203125" style="291" customWidth="1"/>
    <col min="7426" max="7426" width="1.66796875" style="291" customWidth="1"/>
    <col min="7427" max="7428" width="5" style="291" customWidth="1"/>
    <col min="7429" max="7429" width="11.66015625" style="291" customWidth="1"/>
    <col min="7430" max="7430" width="9.16015625" style="291" customWidth="1"/>
    <col min="7431" max="7431" width="5" style="291" customWidth="1"/>
    <col min="7432" max="7432" width="77.83203125" style="291" customWidth="1"/>
    <col min="7433" max="7434" width="20" style="291" customWidth="1"/>
    <col min="7435" max="7435" width="1.66796875" style="291" customWidth="1"/>
    <col min="7436" max="7680" width="9.33203125" style="291" customWidth="1"/>
    <col min="7681" max="7681" width="8.33203125" style="291" customWidth="1"/>
    <col min="7682" max="7682" width="1.66796875" style="291" customWidth="1"/>
    <col min="7683" max="7684" width="5" style="291" customWidth="1"/>
    <col min="7685" max="7685" width="11.66015625" style="291" customWidth="1"/>
    <col min="7686" max="7686" width="9.16015625" style="291" customWidth="1"/>
    <col min="7687" max="7687" width="5" style="291" customWidth="1"/>
    <col min="7688" max="7688" width="77.83203125" style="291" customWidth="1"/>
    <col min="7689" max="7690" width="20" style="291" customWidth="1"/>
    <col min="7691" max="7691" width="1.66796875" style="291" customWidth="1"/>
    <col min="7692" max="7936" width="9.33203125" style="291" customWidth="1"/>
    <col min="7937" max="7937" width="8.33203125" style="291" customWidth="1"/>
    <col min="7938" max="7938" width="1.66796875" style="291" customWidth="1"/>
    <col min="7939" max="7940" width="5" style="291" customWidth="1"/>
    <col min="7941" max="7941" width="11.66015625" style="291" customWidth="1"/>
    <col min="7942" max="7942" width="9.16015625" style="291" customWidth="1"/>
    <col min="7943" max="7943" width="5" style="291" customWidth="1"/>
    <col min="7944" max="7944" width="77.83203125" style="291" customWidth="1"/>
    <col min="7945" max="7946" width="20" style="291" customWidth="1"/>
    <col min="7947" max="7947" width="1.66796875" style="291" customWidth="1"/>
    <col min="7948" max="8192" width="9.33203125" style="291" customWidth="1"/>
    <col min="8193" max="8193" width="8.33203125" style="291" customWidth="1"/>
    <col min="8194" max="8194" width="1.66796875" style="291" customWidth="1"/>
    <col min="8195" max="8196" width="5" style="291" customWidth="1"/>
    <col min="8197" max="8197" width="11.66015625" style="291" customWidth="1"/>
    <col min="8198" max="8198" width="9.16015625" style="291" customWidth="1"/>
    <col min="8199" max="8199" width="5" style="291" customWidth="1"/>
    <col min="8200" max="8200" width="77.83203125" style="291" customWidth="1"/>
    <col min="8201" max="8202" width="20" style="291" customWidth="1"/>
    <col min="8203" max="8203" width="1.66796875" style="291" customWidth="1"/>
    <col min="8204" max="8448" width="9.33203125" style="291" customWidth="1"/>
    <col min="8449" max="8449" width="8.33203125" style="291" customWidth="1"/>
    <col min="8450" max="8450" width="1.66796875" style="291" customWidth="1"/>
    <col min="8451" max="8452" width="5" style="291" customWidth="1"/>
    <col min="8453" max="8453" width="11.66015625" style="291" customWidth="1"/>
    <col min="8454" max="8454" width="9.16015625" style="291" customWidth="1"/>
    <col min="8455" max="8455" width="5" style="291" customWidth="1"/>
    <col min="8456" max="8456" width="77.83203125" style="291" customWidth="1"/>
    <col min="8457" max="8458" width="20" style="291" customWidth="1"/>
    <col min="8459" max="8459" width="1.66796875" style="291" customWidth="1"/>
    <col min="8460" max="8704" width="9.33203125" style="291" customWidth="1"/>
    <col min="8705" max="8705" width="8.33203125" style="291" customWidth="1"/>
    <col min="8706" max="8706" width="1.66796875" style="291" customWidth="1"/>
    <col min="8707" max="8708" width="5" style="291" customWidth="1"/>
    <col min="8709" max="8709" width="11.66015625" style="291" customWidth="1"/>
    <col min="8710" max="8710" width="9.16015625" style="291" customWidth="1"/>
    <col min="8711" max="8711" width="5" style="291" customWidth="1"/>
    <col min="8712" max="8712" width="77.83203125" style="291" customWidth="1"/>
    <col min="8713" max="8714" width="20" style="291" customWidth="1"/>
    <col min="8715" max="8715" width="1.66796875" style="291" customWidth="1"/>
    <col min="8716" max="8960" width="9.33203125" style="291" customWidth="1"/>
    <col min="8961" max="8961" width="8.33203125" style="291" customWidth="1"/>
    <col min="8962" max="8962" width="1.66796875" style="291" customWidth="1"/>
    <col min="8963" max="8964" width="5" style="291" customWidth="1"/>
    <col min="8965" max="8965" width="11.66015625" style="291" customWidth="1"/>
    <col min="8966" max="8966" width="9.16015625" style="291" customWidth="1"/>
    <col min="8967" max="8967" width="5" style="291" customWidth="1"/>
    <col min="8968" max="8968" width="77.83203125" style="291" customWidth="1"/>
    <col min="8969" max="8970" width="20" style="291" customWidth="1"/>
    <col min="8971" max="8971" width="1.66796875" style="291" customWidth="1"/>
    <col min="8972" max="9216" width="9.33203125" style="291" customWidth="1"/>
    <col min="9217" max="9217" width="8.33203125" style="291" customWidth="1"/>
    <col min="9218" max="9218" width="1.66796875" style="291" customWidth="1"/>
    <col min="9219" max="9220" width="5" style="291" customWidth="1"/>
    <col min="9221" max="9221" width="11.66015625" style="291" customWidth="1"/>
    <col min="9222" max="9222" width="9.16015625" style="291" customWidth="1"/>
    <col min="9223" max="9223" width="5" style="291" customWidth="1"/>
    <col min="9224" max="9224" width="77.83203125" style="291" customWidth="1"/>
    <col min="9225" max="9226" width="20" style="291" customWidth="1"/>
    <col min="9227" max="9227" width="1.66796875" style="291" customWidth="1"/>
    <col min="9228" max="9472" width="9.33203125" style="291" customWidth="1"/>
    <col min="9473" max="9473" width="8.33203125" style="291" customWidth="1"/>
    <col min="9474" max="9474" width="1.66796875" style="291" customWidth="1"/>
    <col min="9475" max="9476" width="5" style="291" customWidth="1"/>
    <col min="9477" max="9477" width="11.66015625" style="291" customWidth="1"/>
    <col min="9478" max="9478" width="9.16015625" style="291" customWidth="1"/>
    <col min="9479" max="9479" width="5" style="291" customWidth="1"/>
    <col min="9480" max="9480" width="77.83203125" style="291" customWidth="1"/>
    <col min="9481" max="9482" width="20" style="291" customWidth="1"/>
    <col min="9483" max="9483" width="1.66796875" style="291" customWidth="1"/>
    <col min="9484" max="9728" width="9.33203125" style="291" customWidth="1"/>
    <col min="9729" max="9729" width="8.33203125" style="291" customWidth="1"/>
    <col min="9730" max="9730" width="1.66796875" style="291" customWidth="1"/>
    <col min="9731" max="9732" width="5" style="291" customWidth="1"/>
    <col min="9733" max="9733" width="11.66015625" style="291" customWidth="1"/>
    <col min="9734" max="9734" width="9.16015625" style="291" customWidth="1"/>
    <col min="9735" max="9735" width="5" style="291" customWidth="1"/>
    <col min="9736" max="9736" width="77.83203125" style="291" customWidth="1"/>
    <col min="9737" max="9738" width="20" style="291" customWidth="1"/>
    <col min="9739" max="9739" width="1.66796875" style="291" customWidth="1"/>
    <col min="9740" max="9984" width="9.33203125" style="291" customWidth="1"/>
    <col min="9985" max="9985" width="8.33203125" style="291" customWidth="1"/>
    <col min="9986" max="9986" width="1.66796875" style="291" customWidth="1"/>
    <col min="9987" max="9988" width="5" style="291" customWidth="1"/>
    <col min="9989" max="9989" width="11.66015625" style="291" customWidth="1"/>
    <col min="9990" max="9990" width="9.16015625" style="291" customWidth="1"/>
    <col min="9991" max="9991" width="5" style="291" customWidth="1"/>
    <col min="9992" max="9992" width="77.83203125" style="291" customWidth="1"/>
    <col min="9993" max="9994" width="20" style="291" customWidth="1"/>
    <col min="9995" max="9995" width="1.66796875" style="291" customWidth="1"/>
    <col min="9996" max="10240" width="9.33203125" style="291" customWidth="1"/>
    <col min="10241" max="10241" width="8.33203125" style="291" customWidth="1"/>
    <col min="10242" max="10242" width="1.66796875" style="291" customWidth="1"/>
    <col min="10243" max="10244" width="5" style="291" customWidth="1"/>
    <col min="10245" max="10245" width="11.66015625" style="291" customWidth="1"/>
    <col min="10246" max="10246" width="9.16015625" style="291" customWidth="1"/>
    <col min="10247" max="10247" width="5" style="291" customWidth="1"/>
    <col min="10248" max="10248" width="77.83203125" style="291" customWidth="1"/>
    <col min="10249" max="10250" width="20" style="291" customWidth="1"/>
    <col min="10251" max="10251" width="1.66796875" style="291" customWidth="1"/>
    <col min="10252" max="10496" width="9.33203125" style="291" customWidth="1"/>
    <col min="10497" max="10497" width="8.33203125" style="291" customWidth="1"/>
    <col min="10498" max="10498" width="1.66796875" style="291" customWidth="1"/>
    <col min="10499" max="10500" width="5" style="291" customWidth="1"/>
    <col min="10501" max="10501" width="11.66015625" style="291" customWidth="1"/>
    <col min="10502" max="10502" width="9.16015625" style="291" customWidth="1"/>
    <col min="10503" max="10503" width="5" style="291" customWidth="1"/>
    <col min="10504" max="10504" width="77.83203125" style="291" customWidth="1"/>
    <col min="10505" max="10506" width="20" style="291" customWidth="1"/>
    <col min="10507" max="10507" width="1.66796875" style="291" customWidth="1"/>
    <col min="10508" max="10752" width="9.33203125" style="291" customWidth="1"/>
    <col min="10753" max="10753" width="8.33203125" style="291" customWidth="1"/>
    <col min="10754" max="10754" width="1.66796875" style="291" customWidth="1"/>
    <col min="10755" max="10756" width="5" style="291" customWidth="1"/>
    <col min="10757" max="10757" width="11.66015625" style="291" customWidth="1"/>
    <col min="10758" max="10758" width="9.16015625" style="291" customWidth="1"/>
    <col min="10759" max="10759" width="5" style="291" customWidth="1"/>
    <col min="10760" max="10760" width="77.83203125" style="291" customWidth="1"/>
    <col min="10761" max="10762" width="20" style="291" customWidth="1"/>
    <col min="10763" max="10763" width="1.66796875" style="291" customWidth="1"/>
    <col min="10764" max="11008" width="9.33203125" style="291" customWidth="1"/>
    <col min="11009" max="11009" width="8.33203125" style="291" customWidth="1"/>
    <col min="11010" max="11010" width="1.66796875" style="291" customWidth="1"/>
    <col min="11011" max="11012" width="5" style="291" customWidth="1"/>
    <col min="11013" max="11013" width="11.66015625" style="291" customWidth="1"/>
    <col min="11014" max="11014" width="9.16015625" style="291" customWidth="1"/>
    <col min="11015" max="11015" width="5" style="291" customWidth="1"/>
    <col min="11016" max="11016" width="77.83203125" style="291" customWidth="1"/>
    <col min="11017" max="11018" width="20" style="291" customWidth="1"/>
    <col min="11019" max="11019" width="1.66796875" style="291" customWidth="1"/>
    <col min="11020" max="11264" width="9.33203125" style="291" customWidth="1"/>
    <col min="11265" max="11265" width="8.33203125" style="291" customWidth="1"/>
    <col min="11266" max="11266" width="1.66796875" style="291" customWidth="1"/>
    <col min="11267" max="11268" width="5" style="291" customWidth="1"/>
    <col min="11269" max="11269" width="11.66015625" style="291" customWidth="1"/>
    <col min="11270" max="11270" width="9.16015625" style="291" customWidth="1"/>
    <col min="11271" max="11271" width="5" style="291" customWidth="1"/>
    <col min="11272" max="11272" width="77.83203125" style="291" customWidth="1"/>
    <col min="11273" max="11274" width="20" style="291" customWidth="1"/>
    <col min="11275" max="11275" width="1.66796875" style="291" customWidth="1"/>
    <col min="11276" max="11520" width="9.33203125" style="291" customWidth="1"/>
    <col min="11521" max="11521" width="8.33203125" style="291" customWidth="1"/>
    <col min="11522" max="11522" width="1.66796875" style="291" customWidth="1"/>
    <col min="11523" max="11524" width="5" style="291" customWidth="1"/>
    <col min="11525" max="11525" width="11.66015625" style="291" customWidth="1"/>
    <col min="11526" max="11526" width="9.16015625" style="291" customWidth="1"/>
    <col min="11527" max="11527" width="5" style="291" customWidth="1"/>
    <col min="11528" max="11528" width="77.83203125" style="291" customWidth="1"/>
    <col min="11529" max="11530" width="20" style="291" customWidth="1"/>
    <col min="11531" max="11531" width="1.66796875" style="291" customWidth="1"/>
    <col min="11532" max="11776" width="9.33203125" style="291" customWidth="1"/>
    <col min="11777" max="11777" width="8.33203125" style="291" customWidth="1"/>
    <col min="11778" max="11778" width="1.66796875" style="291" customWidth="1"/>
    <col min="11779" max="11780" width="5" style="291" customWidth="1"/>
    <col min="11781" max="11781" width="11.66015625" style="291" customWidth="1"/>
    <col min="11782" max="11782" width="9.16015625" style="291" customWidth="1"/>
    <col min="11783" max="11783" width="5" style="291" customWidth="1"/>
    <col min="11784" max="11784" width="77.83203125" style="291" customWidth="1"/>
    <col min="11785" max="11786" width="20" style="291" customWidth="1"/>
    <col min="11787" max="11787" width="1.66796875" style="291" customWidth="1"/>
    <col min="11788" max="12032" width="9.33203125" style="291" customWidth="1"/>
    <col min="12033" max="12033" width="8.33203125" style="291" customWidth="1"/>
    <col min="12034" max="12034" width="1.66796875" style="291" customWidth="1"/>
    <col min="12035" max="12036" width="5" style="291" customWidth="1"/>
    <col min="12037" max="12037" width="11.66015625" style="291" customWidth="1"/>
    <col min="12038" max="12038" width="9.16015625" style="291" customWidth="1"/>
    <col min="12039" max="12039" width="5" style="291" customWidth="1"/>
    <col min="12040" max="12040" width="77.83203125" style="291" customWidth="1"/>
    <col min="12041" max="12042" width="20" style="291" customWidth="1"/>
    <col min="12043" max="12043" width="1.66796875" style="291" customWidth="1"/>
    <col min="12044" max="12288" width="9.33203125" style="291" customWidth="1"/>
    <col min="12289" max="12289" width="8.33203125" style="291" customWidth="1"/>
    <col min="12290" max="12290" width="1.66796875" style="291" customWidth="1"/>
    <col min="12291" max="12292" width="5" style="291" customWidth="1"/>
    <col min="12293" max="12293" width="11.66015625" style="291" customWidth="1"/>
    <col min="12294" max="12294" width="9.16015625" style="291" customWidth="1"/>
    <col min="12295" max="12295" width="5" style="291" customWidth="1"/>
    <col min="12296" max="12296" width="77.83203125" style="291" customWidth="1"/>
    <col min="12297" max="12298" width="20" style="291" customWidth="1"/>
    <col min="12299" max="12299" width="1.66796875" style="291" customWidth="1"/>
    <col min="12300" max="12544" width="9.33203125" style="291" customWidth="1"/>
    <col min="12545" max="12545" width="8.33203125" style="291" customWidth="1"/>
    <col min="12546" max="12546" width="1.66796875" style="291" customWidth="1"/>
    <col min="12547" max="12548" width="5" style="291" customWidth="1"/>
    <col min="12549" max="12549" width="11.66015625" style="291" customWidth="1"/>
    <col min="12550" max="12550" width="9.16015625" style="291" customWidth="1"/>
    <col min="12551" max="12551" width="5" style="291" customWidth="1"/>
    <col min="12552" max="12552" width="77.83203125" style="291" customWidth="1"/>
    <col min="12553" max="12554" width="20" style="291" customWidth="1"/>
    <col min="12555" max="12555" width="1.66796875" style="291" customWidth="1"/>
    <col min="12556" max="12800" width="9.33203125" style="291" customWidth="1"/>
    <col min="12801" max="12801" width="8.33203125" style="291" customWidth="1"/>
    <col min="12802" max="12802" width="1.66796875" style="291" customWidth="1"/>
    <col min="12803" max="12804" width="5" style="291" customWidth="1"/>
    <col min="12805" max="12805" width="11.66015625" style="291" customWidth="1"/>
    <col min="12806" max="12806" width="9.16015625" style="291" customWidth="1"/>
    <col min="12807" max="12807" width="5" style="291" customWidth="1"/>
    <col min="12808" max="12808" width="77.83203125" style="291" customWidth="1"/>
    <col min="12809" max="12810" width="20" style="291" customWidth="1"/>
    <col min="12811" max="12811" width="1.66796875" style="291" customWidth="1"/>
    <col min="12812" max="13056" width="9.33203125" style="291" customWidth="1"/>
    <col min="13057" max="13057" width="8.33203125" style="291" customWidth="1"/>
    <col min="13058" max="13058" width="1.66796875" style="291" customWidth="1"/>
    <col min="13059" max="13060" width="5" style="291" customWidth="1"/>
    <col min="13061" max="13061" width="11.66015625" style="291" customWidth="1"/>
    <col min="13062" max="13062" width="9.16015625" style="291" customWidth="1"/>
    <col min="13063" max="13063" width="5" style="291" customWidth="1"/>
    <col min="13064" max="13064" width="77.83203125" style="291" customWidth="1"/>
    <col min="13065" max="13066" width="20" style="291" customWidth="1"/>
    <col min="13067" max="13067" width="1.66796875" style="291" customWidth="1"/>
    <col min="13068" max="13312" width="9.33203125" style="291" customWidth="1"/>
    <col min="13313" max="13313" width="8.33203125" style="291" customWidth="1"/>
    <col min="13314" max="13314" width="1.66796875" style="291" customWidth="1"/>
    <col min="13315" max="13316" width="5" style="291" customWidth="1"/>
    <col min="13317" max="13317" width="11.66015625" style="291" customWidth="1"/>
    <col min="13318" max="13318" width="9.16015625" style="291" customWidth="1"/>
    <col min="13319" max="13319" width="5" style="291" customWidth="1"/>
    <col min="13320" max="13320" width="77.83203125" style="291" customWidth="1"/>
    <col min="13321" max="13322" width="20" style="291" customWidth="1"/>
    <col min="13323" max="13323" width="1.66796875" style="291" customWidth="1"/>
    <col min="13324" max="13568" width="9.33203125" style="291" customWidth="1"/>
    <col min="13569" max="13569" width="8.33203125" style="291" customWidth="1"/>
    <col min="13570" max="13570" width="1.66796875" style="291" customWidth="1"/>
    <col min="13571" max="13572" width="5" style="291" customWidth="1"/>
    <col min="13573" max="13573" width="11.66015625" style="291" customWidth="1"/>
    <col min="13574" max="13574" width="9.16015625" style="291" customWidth="1"/>
    <col min="13575" max="13575" width="5" style="291" customWidth="1"/>
    <col min="13576" max="13576" width="77.83203125" style="291" customWidth="1"/>
    <col min="13577" max="13578" width="20" style="291" customWidth="1"/>
    <col min="13579" max="13579" width="1.66796875" style="291" customWidth="1"/>
    <col min="13580" max="13824" width="9.33203125" style="291" customWidth="1"/>
    <col min="13825" max="13825" width="8.33203125" style="291" customWidth="1"/>
    <col min="13826" max="13826" width="1.66796875" style="291" customWidth="1"/>
    <col min="13827" max="13828" width="5" style="291" customWidth="1"/>
    <col min="13829" max="13829" width="11.66015625" style="291" customWidth="1"/>
    <col min="13830" max="13830" width="9.16015625" style="291" customWidth="1"/>
    <col min="13831" max="13831" width="5" style="291" customWidth="1"/>
    <col min="13832" max="13832" width="77.83203125" style="291" customWidth="1"/>
    <col min="13833" max="13834" width="20" style="291" customWidth="1"/>
    <col min="13835" max="13835" width="1.66796875" style="291" customWidth="1"/>
    <col min="13836" max="14080" width="9.33203125" style="291" customWidth="1"/>
    <col min="14081" max="14081" width="8.33203125" style="291" customWidth="1"/>
    <col min="14082" max="14082" width="1.66796875" style="291" customWidth="1"/>
    <col min="14083" max="14084" width="5" style="291" customWidth="1"/>
    <col min="14085" max="14085" width="11.66015625" style="291" customWidth="1"/>
    <col min="14086" max="14086" width="9.16015625" style="291" customWidth="1"/>
    <col min="14087" max="14087" width="5" style="291" customWidth="1"/>
    <col min="14088" max="14088" width="77.83203125" style="291" customWidth="1"/>
    <col min="14089" max="14090" width="20" style="291" customWidth="1"/>
    <col min="14091" max="14091" width="1.66796875" style="291" customWidth="1"/>
    <col min="14092" max="14336" width="9.33203125" style="291" customWidth="1"/>
    <col min="14337" max="14337" width="8.33203125" style="291" customWidth="1"/>
    <col min="14338" max="14338" width="1.66796875" style="291" customWidth="1"/>
    <col min="14339" max="14340" width="5" style="291" customWidth="1"/>
    <col min="14341" max="14341" width="11.66015625" style="291" customWidth="1"/>
    <col min="14342" max="14342" width="9.16015625" style="291" customWidth="1"/>
    <col min="14343" max="14343" width="5" style="291" customWidth="1"/>
    <col min="14344" max="14344" width="77.83203125" style="291" customWidth="1"/>
    <col min="14345" max="14346" width="20" style="291" customWidth="1"/>
    <col min="14347" max="14347" width="1.66796875" style="291" customWidth="1"/>
    <col min="14348" max="14592" width="9.33203125" style="291" customWidth="1"/>
    <col min="14593" max="14593" width="8.33203125" style="291" customWidth="1"/>
    <col min="14594" max="14594" width="1.66796875" style="291" customWidth="1"/>
    <col min="14595" max="14596" width="5" style="291" customWidth="1"/>
    <col min="14597" max="14597" width="11.66015625" style="291" customWidth="1"/>
    <col min="14598" max="14598" width="9.16015625" style="291" customWidth="1"/>
    <col min="14599" max="14599" width="5" style="291" customWidth="1"/>
    <col min="14600" max="14600" width="77.83203125" style="291" customWidth="1"/>
    <col min="14601" max="14602" width="20" style="291" customWidth="1"/>
    <col min="14603" max="14603" width="1.66796875" style="291" customWidth="1"/>
    <col min="14604" max="14848" width="9.33203125" style="291" customWidth="1"/>
    <col min="14849" max="14849" width="8.33203125" style="291" customWidth="1"/>
    <col min="14850" max="14850" width="1.66796875" style="291" customWidth="1"/>
    <col min="14851" max="14852" width="5" style="291" customWidth="1"/>
    <col min="14853" max="14853" width="11.66015625" style="291" customWidth="1"/>
    <col min="14854" max="14854" width="9.16015625" style="291" customWidth="1"/>
    <col min="14855" max="14855" width="5" style="291" customWidth="1"/>
    <col min="14856" max="14856" width="77.83203125" style="291" customWidth="1"/>
    <col min="14857" max="14858" width="20" style="291" customWidth="1"/>
    <col min="14859" max="14859" width="1.66796875" style="291" customWidth="1"/>
    <col min="14860" max="15104" width="9.33203125" style="291" customWidth="1"/>
    <col min="15105" max="15105" width="8.33203125" style="291" customWidth="1"/>
    <col min="15106" max="15106" width="1.66796875" style="291" customWidth="1"/>
    <col min="15107" max="15108" width="5" style="291" customWidth="1"/>
    <col min="15109" max="15109" width="11.66015625" style="291" customWidth="1"/>
    <col min="15110" max="15110" width="9.16015625" style="291" customWidth="1"/>
    <col min="15111" max="15111" width="5" style="291" customWidth="1"/>
    <col min="15112" max="15112" width="77.83203125" style="291" customWidth="1"/>
    <col min="15113" max="15114" width="20" style="291" customWidth="1"/>
    <col min="15115" max="15115" width="1.66796875" style="291" customWidth="1"/>
    <col min="15116" max="15360" width="9.33203125" style="291" customWidth="1"/>
    <col min="15361" max="15361" width="8.33203125" style="291" customWidth="1"/>
    <col min="15362" max="15362" width="1.66796875" style="291" customWidth="1"/>
    <col min="15363" max="15364" width="5" style="291" customWidth="1"/>
    <col min="15365" max="15365" width="11.66015625" style="291" customWidth="1"/>
    <col min="15366" max="15366" width="9.16015625" style="291" customWidth="1"/>
    <col min="15367" max="15367" width="5" style="291" customWidth="1"/>
    <col min="15368" max="15368" width="77.83203125" style="291" customWidth="1"/>
    <col min="15369" max="15370" width="20" style="291" customWidth="1"/>
    <col min="15371" max="15371" width="1.66796875" style="291" customWidth="1"/>
    <col min="15372" max="15616" width="9.33203125" style="291" customWidth="1"/>
    <col min="15617" max="15617" width="8.33203125" style="291" customWidth="1"/>
    <col min="15618" max="15618" width="1.66796875" style="291" customWidth="1"/>
    <col min="15619" max="15620" width="5" style="291" customWidth="1"/>
    <col min="15621" max="15621" width="11.66015625" style="291" customWidth="1"/>
    <col min="15622" max="15622" width="9.16015625" style="291" customWidth="1"/>
    <col min="15623" max="15623" width="5" style="291" customWidth="1"/>
    <col min="15624" max="15624" width="77.83203125" style="291" customWidth="1"/>
    <col min="15625" max="15626" width="20" style="291" customWidth="1"/>
    <col min="15627" max="15627" width="1.66796875" style="291" customWidth="1"/>
    <col min="15628" max="15872" width="9.33203125" style="291" customWidth="1"/>
    <col min="15873" max="15873" width="8.33203125" style="291" customWidth="1"/>
    <col min="15874" max="15874" width="1.66796875" style="291" customWidth="1"/>
    <col min="15875" max="15876" width="5" style="291" customWidth="1"/>
    <col min="15877" max="15877" width="11.66015625" style="291" customWidth="1"/>
    <col min="15878" max="15878" width="9.16015625" style="291" customWidth="1"/>
    <col min="15879" max="15879" width="5" style="291" customWidth="1"/>
    <col min="15880" max="15880" width="77.83203125" style="291" customWidth="1"/>
    <col min="15881" max="15882" width="20" style="291" customWidth="1"/>
    <col min="15883" max="15883" width="1.66796875" style="291" customWidth="1"/>
    <col min="15884" max="16128" width="9.33203125" style="291" customWidth="1"/>
    <col min="16129" max="16129" width="8.33203125" style="291" customWidth="1"/>
    <col min="16130" max="16130" width="1.66796875" style="291" customWidth="1"/>
    <col min="16131" max="16132" width="5" style="291" customWidth="1"/>
    <col min="16133" max="16133" width="11.66015625" style="291" customWidth="1"/>
    <col min="16134" max="16134" width="9.16015625" style="291" customWidth="1"/>
    <col min="16135" max="16135" width="5" style="291" customWidth="1"/>
    <col min="16136" max="16136" width="77.83203125" style="291" customWidth="1"/>
    <col min="16137" max="16138" width="20" style="291" customWidth="1"/>
    <col min="16139" max="16139" width="1.66796875" style="291" customWidth="1"/>
    <col min="16140" max="16384" width="9.33203125" style="291" customWidth="1"/>
  </cols>
  <sheetData>
    <row r="1" ht="37.5" customHeight="1"/>
    <row r="2" spans="2:11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pans="2:11" s="298" customFormat="1" ht="45" customHeight="1">
      <c r="B3" s="295"/>
      <c r="C3" s="296" t="s">
        <v>307</v>
      </c>
      <c r="D3" s="296"/>
      <c r="E3" s="296"/>
      <c r="F3" s="296"/>
      <c r="G3" s="296"/>
      <c r="H3" s="296"/>
      <c r="I3" s="296"/>
      <c r="J3" s="296"/>
      <c r="K3" s="297"/>
    </row>
    <row r="4" spans="2:11" ht="25.5" customHeight="1">
      <c r="B4" s="299"/>
      <c r="C4" s="300" t="s">
        <v>308</v>
      </c>
      <c r="D4" s="300"/>
      <c r="E4" s="300"/>
      <c r="F4" s="300"/>
      <c r="G4" s="300"/>
      <c r="H4" s="300"/>
      <c r="I4" s="300"/>
      <c r="J4" s="300"/>
      <c r="K4" s="301"/>
    </row>
    <row r="5" spans="2:11" ht="5.25" customHeight="1">
      <c r="B5" s="299"/>
      <c r="C5" s="302"/>
      <c r="D5" s="302"/>
      <c r="E5" s="302"/>
      <c r="F5" s="302"/>
      <c r="G5" s="302"/>
      <c r="H5" s="302"/>
      <c r="I5" s="302"/>
      <c r="J5" s="302"/>
      <c r="K5" s="301"/>
    </row>
    <row r="6" spans="2:11" ht="15" customHeight="1">
      <c r="B6" s="299"/>
      <c r="C6" s="303" t="s">
        <v>309</v>
      </c>
      <c r="D6" s="303"/>
      <c r="E6" s="303"/>
      <c r="F6" s="303"/>
      <c r="G6" s="303"/>
      <c r="H6" s="303"/>
      <c r="I6" s="303"/>
      <c r="J6" s="303"/>
      <c r="K6" s="301"/>
    </row>
    <row r="7" spans="2:11" ht="15" customHeight="1">
      <c r="B7" s="304"/>
      <c r="C7" s="303" t="s">
        <v>310</v>
      </c>
      <c r="D7" s="303"/>
      <c r="E7" s="303"/>
      <c r="F7" s="303"/>
      <c r="G7" s="303"/>
      <c r="H7" s="303"/>
      <c r="I7" s="303"/>
      <c r="J7" s="303"/>
      <c r="K7" s="301"/>
    </row>
    <row r="8" spans="2:11" ht="12.75" customHeight="1">
      <c r="B8" s="304"/>
      <c r="C8" s="305"/>
      <c r="D8" s="305"/>
      <c r="E8" s="305"/>
      <c r="F8" s="305"/>
      <c r="G8" s="305"/>
      <c r="H8" s="305"/>
      <c r="I8" s="305"/>
      <c r="J8" s="305"/>
      <c r="K8" s="301"/>
    </row>
    <row r="9" spans="2:11" ht="15" customHeight="1">
      <c r="B9" s="304"/>
      <c r="C9" s="303" t="s">
        <v>311</v>
      </c>
      <c r="D9" s="303"/>
      <c r="E9" s="303"/>
      <c r="F9" s="303"/>
      <c r="G9" s="303"/>
      <c r="H9" s="303"/>
      <c r="I9" s="303"/>
      <c r="J9" s="303"/>
      <c r="K9" s="301"/>
    </row>
    <row r="10" spans="2:11" ht="15" customHeight="1">
      <c r="B10" s="304"/>
      <c r="C10" s="305"/>
      <c r="D10" s="303" t="s">
        <v>312</v>
      </c>
      <c r="E10" s="303"/>
      <c r="F10" s="303"/>
      <c r="G10" s="303"/>
      <c r="H10" s="303"/>
      <c r="I10" s="303"/>
      <c r="J10" s="303"/>
      <c r="K10" s="301"/>
    </row>
    <row r="11" spans="2:11" ht="15" customHeight="1">
      <c r="B11" s="304"/>
      <c r="C11" s="306"/>
      <c r="D11" s="303" t="s">
        <v>313</v>
      </c>
      <c r="E11" s="303"/>
      <c r="F11" s="303"/>
      <c r="G11" s="303"/>
      <c r="H11" s="303"/>
      <c r="I11" s="303"/>
      <c r="J11" s="303"/>
      <c r="K11" s="301"/>
    </row>
    <row r="12" spans="2:11" ht="12.75" customHeight="1">
      <c r="B12" s="304"/>
      <c r="C12" s="306"/>
      <c r="D12" s="306"/>
      <c r="E12" s="306"/>
      <c r="F12" s="306"/>
      <c r="G12" s="306"/>
      <c r="H12" s="306"/>
      <c r="I12" s="306"/>
      <c r="J12" s="306"/>
      <c r="K12" s="301"/>
    </row>
    <row r="13" spans="2:11" ht="15" customHeight="1">
      <c r="B13" s="304"/>
      <c r="C13" s="306"/>
      <c r="D13" s="303" t="s">
        <v>314</v>
      </c>
      <c r="E13" s="303"/>
      <c r="F13" s="303"/>
      <c r="G13" s="303"/>
      <c r="H13" s="303"/>
      <c r="I13" s="303"/>
      <c r="J13" s="303"/>
      <c r="K13" s="301"/>
    </row>
    <row r="14" spans="2:11" ht="15" customHeight="1">
      <c r="B14" s="304"/>
      <c r="C14" s="306"/>
      <c r="D14" s="303" t="s">
        <v>315</v>
      </c>
      <c r="E14" s="303"/>
      <c r="F14" s="303"/>
      <c r="G14" s="303"/>
      <c r="H14" s="303"/>
      <c r="I14" s="303"/>
      <c r="J14" s="303"/>
      <c r="K14" s="301"/>
    </row>
    <row r="15" spans="2:11" ht="15" customHeight="1">
      <c r="B15" s="304"/>
      <c r="C15" s="306"/>
      <c r="D15" s="303" t="s">
        <v>316</v>
      </c>
      <c r="E15" s="303"/>
      <c r="F15" s="303"/>
      <c r="G15" s="303"/>
      <c r="H15" s="303"/>
      <c r="I15" s="303"/>
      <c r="J15" s="303"/>
      <c r="K15" s="301"/>
    </row>
    <row r="16" spans="2:11" ht="15" customHeight="1">
      <c r="B16" s="304"/>
      <c r="C16" s="306"/>
      <c r="D16" s="306"/>
      <c r="E16" s="307" t="s">
        <v>79</v>
      </c>
      <c r="F16" s="303" t="s">
        <v>317</v>
      </c>
      <c r="G16" s="303"/>
      <c r="H16" s="303"/>
      <c r="I16" s="303"/>
      <c r="J16" s="303"/>
      <c r="K16" s="301"/>
    </row>
    <row r="17" spans="2:11" ht="15" customHeight="1">
      <c r="B17" s="304"/>
      <c r="C17" s="306"/>
      <c r="D17" s="306"/>
      <c r="E17" s="307" t="s">
        <v>318</v>
      </c>
      <c r="F17" s="303" t="s">
        <v>319</v>
      </c>
      <c r="G17" s="303"/>
      <c r="H17" s="303"/>
      <c r="I17" s="303"/>
      <c r="J17" s="303"/>
      <c r="K17" s="301"/>
    </row>
    <row r="18" spans="2:11" ht="15" customHeight="1">
      <c r="B18" s="304"/>
      <c r="C18" s="306"/>
      <c r="D18" s="306"/>
      <c r="E18" s="307" t="s">
        <v>320</v>
      </c>
      <c r="F18" s="303" t="s">
        <v>321</v>
      </c>
      <c r="G18" s="303"/>
      <c r="H18" s="303"/>
      <c r="I18" s="303"/>
      <c r="J18" s="303"/>
      <c r="K18" s="301"/>
    </row>
    <row r="19" spans="2:11" ht="15" customHeight="1">
      <c r="B19" s="304"/>
      <c r="C19" s="306"/>
      <c r="D19" s="306"/>
      <c r="E19" s="307" t="s">
        <v>88</v>
      </c>
      <c r="F19" s="303" t="s">
        <v>322</v>
      </c>
      <c r="G19" s="303"/>
      <c r="H19" s="303"/>
      <c r="I19" s="303"/>
      <c r="J19" s="303"/>
      <c r="K19" s="301"/>
    </row>
    <row r="20" spans="2:11" ht="15" customHeight="1">
      <c r="B20" s="304"/>
      <c r="C20" s="306"/>
      <c r="D20" s="306"/>
      <c r="E20" s="307" t="s">
        <v>323</v>
      </c>
      <c r="F20" s="303" t="s">
        <v>324</v>
      </c>
      <c r="G20" s="303"/>
      <c r="H20" s="303"/>
      <c r="I20" s="303"/>
      <c r="J20" s="303"/>
      <c r="K20" s="301"/>
    </row>
    <row r="21" spans="2:11" ht="15" customHeight="1">
      <c r="B21" s="304"/>
      <c r="C21" s="306"/>
      <c r="D21" s="306"/>
      <c r="E21" s="307" t="s">
        <v>84</v>
      </c>
      <c r="F21" s="303" t="s">
        <v>325</v>
      </c>
      <c r="G21" s="303"/>
      <c r="H21" s="303"/>
      <c r="I21" s="303"/>
      <c r="J21" s="303"/>
      <c r="K21" s="301"/>
    </row>
    <row r="22" spans="2:11" ht="12.75" customHeight="1">
      <c r="B22" s="304"/>
      <c r="C22" s="306"/>
      <c r="D22" s="306"/>
      <c r="E22" s="306"/>
      <c r="F22" s="306"/>
      <c r="G22" s="306"/>
      <c r="H22" s="306"/>
      <c r="I22" s="306"/>
      <c r="J22" s="306"/>
      <c r="K22" s="301"/>
    </row>
    <row r="23" spans="2:11" ht="15" customHeight="1">
      <c r="B23" s="304"/>
      <c r="C23" s="303" t="s">
        <v>326</v>
      </c>
      <c r="D23" s="303"/>
      <c r="E23" s="303"/>
      <c r="F23" s="303"/>
      <c r="G23" s="303"/>
      <c r="H23" s="303"/>
      <c r="I23" s="303"/>
      <c r="J23" s="303"/>
      <c r="K23" s="301"/>
    </row>
    <row r="24" spans="2:11" ht="15" customHeight="1">
      <c r="B24" s="304"/>
      <c r="C24" s="303" t="s">
        <v>327</v>
      </c>
      <c r="D24" s="303"/>
      <c r="E24" s="303"/>
      <c r="F24" s="303"/>
      <c r="G24" s="303"/>
      <c r="H24" s="303"/>
      <c r="I24" s="303"/>
      <c r="J24" s="303"/>
      <c r="K24" s="301"/>
    </row>
    <row r="25" spans="2:11" ht="15" customHeight="1">
      <c r="B25" s="304"/>
      <c r="C25" s="305"/>
      <c r="D25" s="303" t="s">
        <v>328</v>
      </c>
      <c r="E25" s="303"/>
      <c r="F25" s="303"/>
      <c r="G25" s="303"/>
      <c r="H25" s="303"/>
      <c r="I25" s="303"/>
      <c r="J25" s="303"/>
      <c r="K25" s="301"/>
    </row>
    <row r="26" spans="2:11" ht="15" customHeight="1">
      <c r="B26" s="304"/>
      <c r="C26" s="306"/>
      <c r="D26" s="303" t="s">
        <v>329</v>
      </c>
      <c r="E26" s="303"/>
      <c r="F26" s="303"/>
      <c r="G26" s="303"/>
      <c r="H26" s="303"/>
      <c r="I26" s="303"/>
      <c r="J26" s="303"/>
      <c r="K26" s="301"/>
    </row>
    <row r="27" spans="2:11" ht="12.75" customHeight="1">
      <c r="B27" s="304"/>
      <c r="C27" s="306"/>
      <c r="D27" s="306"/>
      <c r="E27" s="306"/>
      <c r="F27" s="306"/>
      <c r="G27" s="306"/>
      <c r="H27" s="306"/>
      <c r="I27" s="306"/>
      <c r="J27" s="306"/>
      <c r="K27" s="301"/>
    </row>
    <row r="28" spans="2:11" ht="15" customHeight="1">
      <c r="B28" s="304"/>
      <c r="C28" s="306"/>
      <c r="D28" s="303" t="s">
        <v>330</v>
      </c>
      <c r="E28" s="303"/>
      <c r="F28" s="303"/>
      <c r="G28" s="303"/>
      <c r="H28" s="303"/>
      <c r="I28" s="303"/>
      <c r="J28" s="303"/>
      <c r="K28" s="301"/>
    </row>
    <row r="29" spans="2:11" ht="15" customHeight="1">
      <c r="B29" s="304"/>
      <c r="C29" s="306"/>
      <c r="D29" s="303" t="s">
        <v>331</v>
      </c>
      <c r="E29" s="303"/>
      <c r="F29" s="303"/>
      <c r="G29" s="303"/>
      <c r="H29" s="303"/>
      <c r="I29" s="303"/>
      <c r="J29" s="303"/>
      <c r="K29" s="301"/>
    </row>
    <row r="30" spans="2:11" ht="12.75" customHeight="1">
      <c r="B30" s="304"/>
      <c r="C30" s="306"/>
      <c r="D30" s="306"/>
      <c r="E30" s="306"/>
      <c r="F30" s="306"/>
      <c r="G30" s="306"/>
      <c r="H30" s="306"/>
      <c r="I30" s="306"/>
      <c r="J30" s="306"/>
      <c r="K30" s="301"/>
    </row>
    <row r="31" spans="2:11" ht="15" customHeight="1">
      <c r="B31" s="304"/>
      <c r="C31" s="306"/>
      <c r="D31" s="303" t="s">
        <v>332</v>
      </c>
      <c r="E31" s="303"/>
      <c r="F31" s="303"/>
      <c r="G31" s="303"/>
      <c r="H31" s="303"/>
      <c r="I31" s="303"/>
      <c r="J31" s="303"/>
      <c r="K31" s="301"/>
    </row>
    <row r="32" spans="2:11" ht="15" customHeight="1">
      <c r="B32" s="304"/>
      <c r="C32" s="306"/>
      <c r="D32" s="303" t="s">
        <v>333</v>
      </c>
      <c r="E32" s="303"/>
      <c r="F32" s="303"/>
      <c r="G32" s="303"/>
      <c r="H32" s="303"/>
      <c r="I32" s="303"/>
      <c r="J32" s="303"/>
      <c r="K32" s="301"/>
    </row>
    <row r="33" spans="2:11" ht="15" customHeight="1">
      <c r="B33" s="304"/>
      <c r="C33" s="306"/>
      <c r="D33" s="303" t="s">
        <v>334</v>
      </c>
      <c r="E33" s="303"/>
      <c r="F33" s="303"/>
      <c r="G33" s="303"/>
      <c r="H33" s="303"/>
      <c r="I33" s="303"/>
      <c r="J33" s="303"/>
      <c r="K33" s="301"/>
    </row>
    <row r="34" spans="2:11" ht="15" customHeight="1">
      <c r="B34" s="304"/>
      <c r="C34" s="306"/>
      <c r="D34" s="305"/>
      <c r="E34" s="308" t="s">
        <v>109</v>
      </c>
      <c r="F34" s="305"/>
      <c r="G34" s="303" t="s">
        <v>335</v>
      </c>
      <c r="H34" s="303"/>
      <c r="I34" s="303"/>
      <c r="J34" s="303"/>
      <c r="K34" s="301"/>
    </row>
    <row r="35" spans="2:11" ht="30.75" customHeight="1">
      <c r="B35" s="304"/>
      <c r="C35" s="306"/>
      <c r="D35" s="305"/>
      <c r="E35" s="308" t="s">
        <v>336</v>
      </c>
      <c r="F35" s="305"/>
      <c r="G35" s="303" t="s">
        <v>337</v>
      </c>
      <c r="H35" s="303"/>
      <c r="I35" s="303"/>
      <c r="J35" s="303"/>
      <c r="K35" s="301"/>
    </row>
    <row r="36" spans="2:11" ht="15" customHeight="1">
      <c r="B36" s="304"/>
      <c r="C36" s="306"/>
      <c r="D36" s="305"/>
      <c r="E36" s="308" t="s">
        <v>54</v>
      </c>
      <c r="F36" s="305"/>
      <c r="G36" s="303" t="s">
        <v>338</v>
      </c>
      <c r="H36" s="303"/>
      <c r="I36" s="303"/>
      <c r="J36" s="303"/>
      <c r="K36" s="301"/>
    </row>
    <row r="37" spans="2:11" ht="15" customHeight="1">
      <c r="B37" s="304"/>
      <c r="C37" s="306"/>
      <c r="D37" s="305"/>
      <c r="E37" s="308" t="s">
        <v>110</v>
      </c>
      <c r="F37" s="305"/>
      <c r="G37" s="303" t="s">
        <v>339</v>
      </c>
      <c r="H37" s="303"/>
      <c r="I37" s="303"/>
      <c r="J37" s="303"/>
      <c r="K37" s="301"/>
    </row>
    <row r="38" spans="2:11" ht="15" customHeight="1">
      <c r="B38" s="304"/>
      <c r="C38" s="306"/>
      <c r="D38" s="305"/>
      <c r="E38" s="308" t="s">
        <v>111</v>
      </c>
      <c r="F38" s="305"/>
      <c r="G38" s="303" t="s">
        <v>340</v>
      </c>
      <c r="H38" s="303"/>
      <c r="I38" s="303"/>
      <c r="J38" s="303"/>
      <c r="K38" s="301"/>
    </row>
    <row r="39" spans="2:11" ht="15" customHeight="1">
      <c r="B39" s="304"/>
      <c r="C39" s="306"/>
      <c r="D39" s="305"/>
      <c r="E39" s="308" t="s">
        <v>112</v>
      </c>
      <c r="F39" s="305"/>
      <c r="G39" s="303" t="s">
        <v>341</v>
      </c>
      <c r="H39" s="303"/>
      <c r="I39" s="303"/>
      <c r="J39" s="303"/>
      <c r="K39" s="301"/>
    </row>
    <row r="40" spans="2:11" ht="15" customHeight="1">
      <c r="B40" s="304"/>
      <c r="C40" s="306"/>
      <c r="D40" s="305"/>
      <c r="E40" s="308" t="s">
        <v>342</v>
      </c>
      <c r="F40" s="305"/>
      <c r="G40" s="303" t="s">
        <v>343</v>
      </c>
      <c r="H40" s="303"/>
      <c r="I40" s="303"/>
      <c r="J40" s="303"/>
      <c r="K40" s="301"/>
    </row>
    <row r="41" spans="2:11" ht="15" customHeight="1">
      <c r="B41" s="304"/>
      <c r="C41" s="306"/>
      <c r="D41" s="305"/>
      <c r="E41" s="308"/>
      <c r="F41" s="305"/>
      <c r="G41" s="303" t="s">
        <v>344</v>
      </c>
      <c r="H41" s="303"/>
      <c r="I41" s="303"/>
      <c r="J41" s="303"/>
      <c r="K41" s="301"/>
    </row>
    <row r="42" spans="2:11" ht="15" customHeight="1">
      <c r="B42" s="304"/>
      <c r="C42" s="306"/>
      <c r="D42" s="305"/>
      <c r="E42" s="308" t="s">
        <v>345</v>
      </c>
      <c r="F42" s="305"/>
      <c r="G42" s="303" t="s">
        <v>346</v>
      </c>
      <c r="H42" s="303"/>
      <c r="I42" s="303"/>
      <c r="J42" s="303"/>
      <c r="K42" s="301"/>
    </row>
    <row r="43" spans="2:11" ht="15" customHeight="1">
      <c r="B43" s="304"/>
      <c r="C43" s="306"/>
      <c r="D43" s="305"/>
      <c r="E43" s="308" t="s">
        <v>114</v>
      </c>
      <c r="F43" s="305"/>
      <c r="G43" s="303" t="s">
        <v>347</v>
      </c>
      <c r="H43" s="303"/>
      <c r="I43" s="303"/>
      <c r="J43" s="303"/>
      <c r="K43" s="301"/>
    </row>
    <row r="44" spans="2:11" ht="12.75" customHeight="1">
      <c r="B44" s="304"/>
      <c r="C44" s="306"/>
      <c r="D44" s="305"/>
      <c r="E44" s="305"/>
      <c r="F44" s="305"/>
      <c r="G44" s="305"/>
      <c r="H44" s="305"/>
      <c r="I44" s="305"/>
      <c r="J44" s="305"/>
      <c r="K44" s="301"/>
    </row>
    <row r="45" spans="2:11" ht="15" customHeight="1">
      <c r="B45" s="304"/>
      <c r="C45" s="306"/>
      <c r="D45" s="303" t="s">
        <v>348</v>
      </c>
      <c r="E45" s="303"/>
      <c r="F45" s="303"/>
      <c r="G45" s="303"/>
      <c r="H45" s="303"/>
      <c r="I45" s="303"/>
      <c r="J45" s="303"/>
      <c r="K45" s="301"/>
    </row>
    <row r="46" spans="2:11" ht="15" customHeight="1">
      <c r="B46" s="304"/>
      <c r="C46" s="306"/>
      <c r="D46" s="306"/>
      <c r="E46" s="303" t="s">
        <v>349</v>
      </c>
      <c r="F46" s="303"/>
      <c r="G46" s="303"/>
      <c r="H46" s="303"/>
      <c r="I46" s="303"/>
      <c r="J46" s="303"/>
      <c r="K46" s="301"/>
    </row>
    <row r="47" spans="2:11" ht="15" customHeight="1">
      <c r="B47" s="304"/>
      <c r="C47" s="306"/>
      <c r="D47" s="306"/>
      <c r="E47" s="303" t="s">
        <v>350</v>
      </c>
      <c r="F47" s="303"/>
      <c r="G47" s="303"/>
      <c r="H47" s="303"/>
      <c r="I47" s="303"/>
      <c r="J47" s="303"/>
      <c r="K47" s="301"/>
    </row>
    <row r="48" spans="2:11" ht="15" customHeight="1">
      <c r="B48" s="304"/>
      <c r="C48" s="306"/>
      <c r="D48" s="306"/>
      <c r="E48" s="303" t="s">
        <v>351</v>
      </c>
      <c r="F48" s="303"/>
      <c r="G48" s="303"/>
      <c r="H48" s="303"/>
      <c r="I48" s="303"/>
      <c r="J48" s="303"/>
      <c r="K48" s="301"/>
    </row>
    <row r="49" spans="2:11" ht="15" customHeight="1">
      <c r="B49" s="304"/>
      <c r="C49" s="306"/>
      <c r="D49" s="303" t="s">
        <v>352</v>
      </c>
      <c r="E49" s="303"/>
      <c r="F49" s="303"/>
      <c r="G49" s="303"/>
      <c r="H49" s="303"/>
      <c r="I49" s="303"/>
      <c r="J49" s="303"/>
      <c r="K49" s="301"/>
    </row>
    <row r="50" spans="2:11" ht="25.5" customHeight="1">
      <c r="B50" s="299"/>
      <c r="C50" s="300" t="s">
        <v>353</v>
      </c>
      <c r="D50" s="300"/>
      <c r="E50" s="300"/>
      <c r="F50" s="300"/>
      <c r="G50" s="300"/>
      <c r="H50" s="300"/>
      <c r="I50" s="300"/>
      <c r="J50" s="300"/>
      <c r="K50" s="301"/>
    </row>
    <row r="51" spans="2:11" ht="5.25" customHeight="1">
      <c r="B51" s="299"/>
      <c r="C51" s="302"/>
      <c r="D51" s="302"/>
      <c r="E51" s="302"/>
      <c r="F51" s="302"/>
      <c r="G51" s="302"/>
      <c r="H51" s="302"/>
      <c r="I51" s="302"/>
      <c r="J51" s="302"/>
      <c r="K51" s="301"/>
    </row>
    <row r="52" spans="2:11" ht="15" customHeight="1">
      <c r="B52" s="299"/>
      <c r="C52" s="303" t="s">
        <v>354</v>
      </c>
      <c r="D52" s="303"/>
      <c r="E52" s="303"/>
      <c r="F52" s="303"/>
      <c r="G52" s="303"/>
      <c r="H52" s="303"/>
      <c r="I52" s="303"/>
      <c r="J52" s="303"/>
      <c r="K52" s="301"/>
    </row>
    <row r="53" spans="2:11" ht="15" customHeight="1">
      <c r="B53" s="299"/>
      <c r="C53" s="303" t="s">
        <v>355</v>
      </c>
      <c r="D53" s="303"/>
      <c r="E53" s="303"/>
      <c r="F53" s="303"/>
      <c r="G53" s="303"/>
      <c r="H53" s="303"/>
      <c r="I53" s="303"/>
      <c r="J53" s="303"/>
      <c r="K53" s="301"/>
    </row>
    <row r="54" spans="2:11" ht="12.75" customHeight="1">
      <c r="B54" s="299"/>
      <c r="C54" s="305"/>
      <c r="D54" s="305"/>
      <c r="E54" s="305"/>
      <c r="F54" s="305"/>
      <c r="G54" s="305"/>
      <c r="H54" s="305"/>
      <c r="I54" s="305"/>
      <c r="J54" s="305"/>
      <c r="K54" s="301"/>
    </row>
    <row r="55" spans="2:11" ht="15" customHeight="1">
      <c r="B55" s="299"/>
      <c r="C55" s="303" t="s">
        <v>356</v>
      </c>
      <c r="D55" s="303"/>
      <c r="E55" s="303"/>
      <c r="F55" s="303"/>
      <c r="G55" s="303"/>
      <c r="H55" s="303"/>
      <c r="I55" s="303"/>
      <c r="J55" s="303"/>
      <c r="K55" s="301"/>
    </row>
    <row r="56" spans="2:11" ht="15" customHeight="1">
      <c r="B56" s="299"/>
      <c r="C56" s="306"/>
      <c r="D56" s="303" t="s">
        <v>357</v>
      </c>
      <c r="E56" s="303"/>
      <c r="F56" s="303"/>
      <c r="G56" s="303"/>
      <c r="H56" s="303"/>
      <c r="I56" s="303"/>
      <c r="J56" s="303"/>
      <c r="K56" s="301"/>
    </row>
    <row r="57" spans="2:11" ht="15" customHeight="1">
      <c r="B57" s="299"/>
      <c r="C57" s="306"/>
      <c r="D57" s="303" t="s">
        <v>358</v>
      </c>
      <c r="E57" s="303"/>
      <c r="F57" s="303"/>
      <c r="G57" s="303"/>
      <c r="H57" s="303"/>
      <c r="I57" s="303"/>
      <c r="J57" s="303"/>
      <c r="K57" s="301"/>
    </row>
    <row r="58" spans="2:11" ht="15" customHeight="1">
      <c r="B58" s="299"/>
      <c r="C58" s="306"/>
      <c r="D58" s="303" t="s">
        <v>359</v>
      </c>
      <c r="E58" s="303"/>
      <c r="F58" s="303"/>
      <c r="G58" s="303"/>
      <c r="H58" s="303"/>
      <c r="I58" s="303"/>
      <c r="J58" s="303"/>
      <c r="K58" s="301"/>
    </row>
    <row r="59" spans="2:11" ht="15" customHeight="1">
      <c r="B59" s="299"/>
      <c r="C59" s="306"/>
      <c r="D59" s="303" t="s">
        <v>360</v>
      </c>
      <c r="E59" s="303"/>
      <c r="F59" s="303"/>
      <c r="G59" s="303"/>
      <c r="H59" s="303"/>
      <c r="I59" s="303"/>
      <c r="J59" s="303"/>
      <c r="K59" s="301"/>
    </row>
    <row r="60" spans="2:11" ht="15" customHeight="1">
      <c r="B60" s="299"/>
      <c r="C60" s="306"/>
      <c r="D60" s="309" t="s">
        <v>361</v>
      </c>
      <c r="E60" s="309"/>
      <c r="F60" s="309"/>
      <c r="G60" s="309"/>
      <c r="H60" s="309"/>
      <c r="I60" s="309"/>
      <c r="J60" s="309"/>
      <c r="K60" s="301"/>
    </row>
    <row r="61" spans="2:11" ht="15" customHeight="1">
      <c r="B61" s="299"/>
      <c r="C61" s="306"/>
      <c r="D61" s="303" t="s">
        <v>362</v>
      </c>
      <c r="E61" s="303"/>
      <c r="F61" s="303"/>
      <c r="G61" s="303"/>
      <c r="H61" s="303"/>
      <c r="I61" s="303"/>
      <c r="J61" s="303"/>
      <c r="K61" s="301"/>
    </row>
    <row r="62" spans="2:11" ht="12.75" customHeight="1">
      <c r="B62" s="299"/>
      <c r="C62" s="306"/>
      <c r="D62" s="306"/>
      <c r="E62" s="310"/>
      <c r="F62" s="306"/>
      <c r="G62" s="306"/>
      <c r="H62" s="306"/>
      <c r="I62" s="306"/>
      <c r="J62" s="306"/>
      <c r="K62" s="301"/>
    </row>
    <row r="63" spans="2:11" ht="15" customHeight="1">
      <c r="B63" s="299"/>
      <c r="C63" s="306"/>
      <c r="D63" s="303" t="s">
        <v>363</v>
      </c>
      <c r="E63" s="303"/>
      <c r="F63" s="303"/>
      <c r="G63" s="303"/>
      <c r="H63" s="303"/>
      <c r="I63" s="303"/>
      <c r="J63" s="303"/>
      <c r="K63" s="301"/>
    </row>
    <row r="64" spans="2:11" ht="15" customHeight="1">
      <c r="B64" s="299"/>
      <c r="C64" s="306"/>
      <c r="D64" s="309" t="s">
        <v>364</v>
      </c>
      <c r="E64" s="309"/>
      <c r="F64" s="309"/>
      <c r="G64" s="309"/>
      <c r="H64" s="309"/>
      <c r="I64" s="309"/>
      <c r="J64" s="309"/>
      <c r="K64" s="301"/>
    </row>
    <row r="65" spans="2:11" ht="15" customHeight="1">
      <c r="B65" s="299"/>
      <c r="C65" s="306"/>
      <c r="D65" s="303" t="s">
        <v>365</v>
      </c>
      <c r="E65" s="303"/>
      <c r="F65" s="303"/>
      <c r="G65" s="303"/>
      <c r="H65" s="303"/>
      <c r="I65" s="303"/>
      <c r="J65" s="303"/>
      <c r="K65" s="301"/>
    </row>
    <row r="66" spans="2:11" ht="15" customHeight="1">
      <c r="B66" s="299"/>
      <c r="C66" s="306"/>
      <c r="D66" s="303" t="s">
        <v>366</v>
      </c>
      <c r="E66" s="303"/>
      <c r="F66" s="303"/>
      <c r="G66" s="303"/>
      <c r="H66" s="303"/>
      <c r="I66" s="303"/>
      <c r="J66" s="303"/>
      <c r="K66" s="301"/>
    </row>
    <row r="67" spans="2:11" ht="15" customHeight="1">
      <c r="B67" s="299"/>
      <c r="C67" s="306"/>
      <c r="D67" s="303" t="s">
        <v>367</v>
      </c>
      <c r="E67" s="303"/>
      <c r="F67" s="303"/>
      <c r="G67" s="303"/>
      <c r="H67" s="303"/>
      <c r="I67" s="303"/>
      <c r="J67" s="303"/>
      <c r="K67" s="301"/>
    </row>
    <row r="68" spans="2:11" ht="15" customHeight="1">
      <c r="B68" s="299"/>
      <c r="C68" s="306"/>
      <c r="D68" s="303" t="s">
        <v>368</v>
      </c>
      <c r="E68" s="303"/>
      <c r="F68" s="303"/>
      <c r="G68" s="303"/>
      <c r="H68" s="303"/>
      <c r="I68" s="303"/>
      <c r="J68" s="303"/>
      <c r="K68" s="301"/>
    </row>
    <row r="69" spans="2:11" ht="12.75" customHeight="1">
      <c r="B69" s="311"/>
      <c r="C69" s="312"/>
      <c r="D69" s="312"/>
      <c r="E69" s="312"/>
      <c r="F69" s="312"/>
      <c r="G69" s="312"/>
      <c r="H69" s="312"/>
      <c r="I69" s="312"/>
      <c r="J69" s="312"/>
      <c r="K69" s="313"/>
    </row>
    <row r="70" spans="2:11" ht="18.75" customHeight="1">
      <c r="B70" s="314"/>
      <c r="C70" s="314"/>
      <c r="D70" s="314"/>
      <c r="E70" s="314"/>
      <c r="F70" s="314"/>
      <c r="G70" s="314"/>
      <c r="H70" s="314"/>
      <c r="I70" s="314"/>
      <c r="J70" s="314"/>
      <c r="K70" s="315"/>
    </row>
    <row r="71" spans="2:11" ht="18.75" customHeight="1">
      <c r="B71" s="315"/>
      <c r="C71" s="315"/>
      <c r="D71" s="315"/>
      <c r="E71" s="315"/>
      <c r="F71" s="315"/>
      <c r="G71" s="315"/>
      <c r="H71" s="315"/>
      <c r="I71" s="315"/>
      <c r="J71" s="315"/>
      <c r="K71" s="315"/>
    </row>
    <row r="72" spans="2:11" ht="7.5" customHeight="1">
      <c r="B72" s="316"/>
      <c r="C72" s="317"/>
      <c r="D72" s="317"/>
      <c r="E72" s="317"/>
      <c r="F72" s="317"/>
      <c r="G72" s="317"/>
      <c r="H72" s="317"/>
      <c r="I72" s="317"/>
      <c r="J72" s="317"/>
      <c r="K72" s="318"/>
    </row>
    <row r="73" spans="2:11" ht="45" customHeight="1">
      <c r="B73" s="319"/>
      <c r="C73" s="320" t="s">
        <v>306</v>
      </c>
      <c r="D73" s="320"/>
      <c r="E73" s="320"/>
      <c r="F73" s="320"/>
      <c r="G73" s="320"/>
      <c r="H73" s="320"/>
      <c r="I73" s="320"/>
      <c r="J73" s="320"/>
      <c r="K73" s="321"/>
    </row>
    <row r="74" spans="2:11" ht="17.25" customHeight="1">
      <c r="B74" s="319"/>
      <c r="C74" s="322" t="s">
        <v>369</v>
      </c>
      <c r="D74" s="322"/>
      <c r="E74" s="322"/>
      <c r="F74" s="322" t="s">
        <v>370</v>
      </c>
      <c r="G74" s="323"/>
      <c r="H74" s="322" t="s">
        <v>110</v>
      </c>
      <c r="I74" s="322" t="s">
        <v>58</v>
      </c>
      <c r="J74" s="322" t="s">
        <v>371</v>
      </c>
      <c r="K74" s="321"/>
    </row>
    <row r="75" spans="2:11" ht="17.25" customHeight="1">
      <c r="B75" s="319"/>
      <c r="C75" s="324" t="s">
        <v>372</v>
      </c>
      <c r="D75" s="324"/>
      <c r="E75" s="324"/>
      <c r="F75" s="325" t="s">
        <v>373</v>
      </c>
      <c r="G75" s="326"/>
      <c r="H75" s="324"/>
      <c r="I75" s="324"/>
      <c r="J75" s="324" t="s">
        <v>374</v>
      </c>
      <c r="K75" s="321"/>
    </row>
    <row r="76" spans="2:11" ht="5.25" customHeight="1">
      <c r="B76" s="319"/>
      <c r="C76" s="327"/>
      <c r="D76" s="327"/>
      <c r="E76" s="327"/>
      <c r="F76" s="327"/>
      <c r="G76" s="328"/>
      <c r="H76" s="327"/>
      <c r="I76" s="327"/>
      <c r="J76" s="327"/>
      <c r="K76" s="321"/>
    </row>
    <row r="77" spans="2:11" ht="15" customHeight="1">
      <c r="B77" s="319"/>
      <c r="C77" s="308" t="s">
        <v>54</v>
      </c>
      <c r="D77" s="327"/>
      <c r="E77" s="327"/>
      <c r="F77" s="329" t="s">
        <v>375</v>
      </c>
      <c r="G77" s="328"/>
      <c r="H77" s="308" t="s">
        <v>376</v>
      </c>
      <c r="I77" s="308" t="s">
        <v>377</v>
      </c>
      <c r="J77" s="308">
        <v>20</v>
      </c>
      <c r="K77" s="321"/>
    </row>
    <row r="78" spans="2:11" ht="15" customHeight="1">
      <c r="B78" s="319"/>
      <c r="C78" s="308" t="s">
        <v>378</v>
      </c>
      <c r="D78" s="308"/>
      <c r="E78" s="308"/>
      <c r="F78" s="329" t="s">
        <v>375</v>
      </c>
      <c r="G78" s="328"/>
      <c r="H78" s="308" t="s">
        <v>379</v>
      </c>
      <c r="I78" s="308" t="s">
        <v>377</v>
      </c>
      <c r="J78" s="308">
        <v>120</v>
      </c>
      <c r="K78" s="321"/>
    </row>
    <row r="79" spans="2:11" ht="15" customHeight="1">
      <c r="B79" s="330"/>
      <c r="C79" s="308" t="s">
        <v>380</v>
      </c>
      <c r="D79" s="308"/>
      <c r="E79" s="308"/>
      <c r="F79" s="329" t="s">
        <v>381</v>
      </c>
      <c r="G79" s="328"/>
      <c r="H79" s="308" t="s">
        <v>382</v>
      </c>
      <c r="I79" s="308" t="s">
        <v>377</v>
      </c>
      <c r="J79" s="308">
        <v>50</v>
      </c>
      <c r="K79" s="321"/>
    </row>
    <row r="80" spans="2:11" ht="15" customHeight="1">
      <c r="B80" s="330"/>
      <c r="C80" s="308" t="s">
        <v>383</v>
      </c>
      <c r="D80" s="308"/>
      <c r="E80" s="308"/>
      <c r="F80" s="329" t="s">
        <v>375</v>
      </c>
      <c r="G80" s="328"/>
      <c r="H80" s="308" t="s">
        <v>384</v>
      </c>
      <c r="I80" s="308" t="s">
        <v>385</v>
      </c>
      <c r="J80" s="308"/>
      <c r="K80" s="321"/>
    </row>
    <row r="81" spans="2:11" ht="15" customHeight="1">
      <c r="B81" s="330"/>
      <c r="C81" s="331" t="s">
        <v>386</v>
      </c>
      <c r="D81" s="331"/>
      <c r="E81" s="331"/>
      <c r="F81" s="332" t="s">
        <v>381</v>
      </c>
      <c r="G81" s="331"/>
      <c r="H81" s="331" t="s">
        <v>387</v>
      </c>
      <c r="I81" s="331" t="s">
        <v>377</v>
      </c>
      <c r="J81" s="331">
        <v>15</v>
      </c>
      <c r="K81" s="321"/>
    </row>
    <row r="82" spans="2:11" ht="15" customHeight="1">
      <c r="B82" s="330"/>
      <c r="C82" s="331" t="s">
        <v>388</v>
      </c>
      <c r="D82" s="331"/>
      <c r="E82" s="331"/>
      <c r="F82" s="332" t="s">
        <v>381</v>
      </c>
      <c r="G82" s="331"/>
      <c r="H82" s="331" t="s">
        <v>389</v>
      </c>
      <c r="I82" s="331" t="s">
        <v>377</v>
      </c>
      <c r="J82" s="331">
        <v>15</v>
      </c>
      <c r="K82" s="321"/>
    </row>
    <row r="83" spans="2:11" ht="15" customHeight="1">
      <c r="B83" s="330"/>
      <c r="C83" s="331" t="s">
        <v>390</v>
      </c>
      <c r="D83" s="331"/>
      <c r="E83" s="331"/>
      <c r="F83" s="332" t="s">
        <v>381</v>
      </c>
      <c r="G83" s="331"/>
      <c r="H83" s="331" t="s">
        <v>391</v>
      </c>
      <c r="I83" s="331" t="s">
        <v>377</v>
      </c>
      <c r="J83" s="331">
        <v>20</v>
      </c>
      <c r="K83" s="321"/>
    </row>
    <row r="84" spans="2:11" ht="15" customHeight="1">
      <c r="B84" s="330"/>
      <c r="C84" s="331" t="s">
        <v>392</v>
      </c>
      <c r="D84" s="331"/>
      <c r="E84" s="331"/>
      <c r="F84" s="332" t="s">
        <v>381</v>
      </c>
      <c r="G84" s="331"/>
      <c r="H84" s="331" t="s">
        <v>393</v>
      </c>
      <c r="I84" s="331" t="s">
        <v>377</v>
      </c>
      <c r="J84" s="331">
        <v>20</v>
      </c>
      <c r="K84" s="321"/>
    </row>
    <row r="85" spans="2:11" ht="15" customHeight="1">
      <c r="B85" s="330"/>
      <c r="C85" s="308" t="s">
        <v>394</v>
      </c>
      <c r="D85" s="308"/>
      <c r="E85" s="308"/>
      <c r="F85" s="329" t="s">
        <v>381</v>
      </c>
      <c r="G85" s="328"/>
      <c r="H85" s="308" t="s">
        <v>395</v>
      </c>
      <c r="I85" s="308" t="s">
        <v>377</v>
      </c>
      <c r="J85" s="308">
        <v>50</v>
      </c>
      <c r="K85" s="321"/>
    </row>
    <row r="86" spans="2:11" ht="15" customHeight="1">
      <c r="B86" s="330"/>
      <c r="C86" s="308" t="s">
        <v>396</v>
      </c>
      <c r="D86" s="308"/>
      <c r="E86" s="308"/>
      <c r="F86" s="329" t="s">
        <v>381</v>
      </c>
      <c r="G86" s="328"/>
      <c r="H86" s="308" t="s">
        <v>397</v>
      </c>
      <c r="I86" s="308" t="s">
        <v>377</v>
      </c>
      <c r="J86" s="308">
        <v>20</v>
      </c>
      <c r="K86" s="321"/>
    </row>
    <row r="87" spans="2:11" ht="15" customHeight="1">
      <c r="B87" s="330"/>
      <c r="C87" s="308" t="s">
        <v>398</v>
      </c>
      <c r="D87" s="308"/>
      <c r="E87" s="308"/>
      <c r="F87" s="329" t="s">
        <v>381</v>
      </c>
      <c r="G87" s="328"/>
      <c r="H87" s="308" t="s">
        <v>399</v>
      </c>
      <c r="I87" s="308" t="s">
        <v>377</v>
      </c>
      <c r="J87" s="308">
        <v>20</v>
      </c>
      <c r="K87" s="321"/>
    </row>
    <row r="88" spans="2:11" ht="15" customHeight="1">
      <c r="B88" s="330"/>
      <c r="C88" s="308" t="s">
        <v>400</v>
      </c>
      <c r="D88" s="308"/>
      <c r="E88" s="308"/>
      <c r="F88" s="329" t="s">
        <v>381</v>
      </c>
      <c r="G88" s="328"/>
      <c r="H88" s="308" t="s">
        <v>401</v>
      </c>
      <c r="I88" s="308" t="s">
        <v>377</v>
      </c>
      <c r="J88" s="308">
        <v>50</v>
      </c>
      <c r="K88" s="321"/>
    </row>
    <row r="89" spans="2:11" ht="15" customHeight="1">
      <c r="B89" s="330"/>
      <c r="C89" s="308" t="s">
        <v>402</v>
      </c>
      <c r="D89" s="308"/>
      <c r="E89" s="308"/>
      <c r="F89" s="329" t="s">
        <v>381</v>
      </c>
      <c r="G89" s="328"/>
      <c r="H89" s="308" t="s">
        <v>402</v>
      </c>
      <c r="I89" s="308" t="s">
        <v>377</v>
      </c>
      <c r="J89" s="308">
        <v>50</v>
      </c>
      <c r="K89" s="321"/>
    </row>
    <row r="90" spans="2:11" ht="15" customHeight="1">
      <c r="B90" s="330"/>
      <c r="C90" s="308" t="s">
        <v>115</v>
      </c>
      <c r="D90" s="308"/>
      <c r="E90" s="308"/>
      <c r="F90" s="329" t="s">
        <v>381</v>
      </c>
      <c r="G90" s="328"/>
      <c r="H90" s="308" t="s">
        <v>403</v>
      </c>
      <c r="I90" s="308" t="s">
        <v>377</v>
      </c>
      <c r="J90" s="308">
        <v>255</v>
      </c>
      <c r="K90" s="321"/>
    </row>
    <row r="91" spans="2:11" ht="15" customHeight="1">
      <c r="B91" s="330"/>
      <c r="C91" s="308" t="s">
        <v>404</v>
      </c>
      <c r="D91" s="308"/>
      <c r="E91" s="308"/>
      <c r="F91" s="329" t="s">
        <v>375</v>
      </c>
      <c r="G91" s="328"/>
      <c r="H91" s="308" t="s">
        <v>405</v>
      </c>
      <c r="I91" s="308" t="s">
        <v>406</v>
      </c>
      <c r="J91" s="308"/>
      <c r="K91" s="321"/>
    </row>
    <row r="92" spans="2:11" ht="15" customHeight="1">
      <c r="B92" s="330"/>
      <c r="C92" s="308" t="s">
        <v>407</v>
      </c>
      <c r="D92" s="308"/>
      <c r="E92" s="308"/>
      <c r="F92" s="329" t="s">
        <v>375</v>
      </c>
      <c r="G92" s="328"/>
      <c r="H92" s="308" t="s">
        <v>408</v>
      </c>
      <c r="I92" s="308" t="s">
        <v>409</v>
      </c>
      <c r="J92" s="308"/>
      <c r="K92" s="321"/>
    </row>
    <row r="93" spans="2:11" ht="15" customHeight="1">
      <c r="B93" s="330"/>
      <c r="C93" s="308" t="s">
        <v>410</v>
      </c>
      <c r="D93" s="308"/>
      <c r="E93" s="308"/>
      <c r="F93" s="329" t="s">
        <v>375</v>
      </c>
      <c r="G93" s="328"/>
      <c r="H93" s="308" t="s">
        <v>410</v>
      </c>
      <c r="I93" s="308" t="s">
        <v>409</v>
      </c>
      <c r="J93" s="308"/>
      <c r="K93" s="321"/>
    </row>
    <row r="94" spans="2:11" ht="15" customHeight="1">
      <c r="B94" s="330"/>
      <c r="C94" s="308" t="s">
        <v>39</v>
      </c>
      <c r="D94" s="308"/>
      <c r="E94" s="308"/>
      <c r="F94" s="329" t="s">
        <v>375</v>
      </c>
      <c r="G94" s="328"/>
      <c r="H94" s="308" t="s">
        <v>411</v>
      </c>
      <c r="I94" s="308" t="s">
        <v>409</v>
      </c>
      <c r="J94" s="308"/>
      <c r="K94" s="321"/>
    </row>
    <row r="95" spans="2:11" ht="15" customHeight="1">
      <c r="B95" s="330"/>
      <c r="C95" s="308" t="s">
        <v>49</v>
      </c>
      <c r="D95" s="308"/>
      <c r="E95" s="308"/>
      <c r="F95" s="329" t="s">
        <v>375</v>
      </c>
      <c r="G95" s="328"/>
      <c r="H95" s="308" t="s">
        <v>412</v>
      </c>
      <c r="I95" s="308" t="s">
        <v>409</v>
      </c>
      <c r="J95" s="308"/>
      <c r="K95" s="321"/>
    </row>
    <row r="96" spans="2:11" ht="15" customHeight="1">
      <c r="B96" s="333"/>
      <c r="C96" s="334"/>
      <c r="D96" s="334"/>
      <c r="E96" s="334"/>
      <c r="F96" s="334"/>
      <c r="G96" s="334"/>
      <c r="H96" s="334"/>
      <c r="I96" s="334"/>
      <c r="J96" s="334"/>
      <c r="K96" s="335"/>
    </row>
    <row r="97" spans="2:11" ht="18.75" customHeight="1">
      <c r="B97" s="336"/>
      <c r="C97" s="337"/>
      <c r="D97" s="337"/>
      <c r="E97" s="337"/>
      <c r="F97" s="337"/>
      <c r="G97" s="337"/>
      <c r="H97" s="337"/>
      <c r="I97" s="337"/>
      <c r="J97" s="337"/>
      <c r="K97" s="336"/>
    </row>
    <row r="98" spans="2:11" ht="18.75" customHeight="1">
      <c r="B98" s="315"/>
      <c r="C98" s="315"/>
      <c r="D98" s="315"/>
      <c r="E98" s="315"/>
      <c r="F98" s="315"/>
      <c r="G98" s="315"/>
      <c r="H98" s="315"/>
      <c r="I98" s="315"/>
      <c r="J98" s="315"/>
      <c r="K98" s="315"/>
    </row>
    <row r="99" spans="2:11" ht="7.5" customHeight="1">
      <c r="B99" s="316"/>
      <c r="C99" s="317"/>
      <c r="D99" s="317"/>
      <c r="E99" s="317"/>
      <c r="F99" s="317"/>
      <c r="G99" s="317"/>
      <c r="H99" s="317"/>
      <c r="I99" s="317"/>
      <c r="J99" s="317"/>
      <c r="K99" s="318"/>
    </row>
    <row r="100" spans="2:11" ht="45" customHeight="1">
      <c r="B100" s="319"/>
      <c r="C100" s="320" t="s">
        <v>413</v>
      </c>
      <c r="D100" s="320"/>
      <c r="E100" s="320"/>
      <c r="F100" s="320"/>
      <c r="G100" s="320"/>
      <c r="H100" s="320"/>
      <c r="I100" s="320"/>
      <c r="J100" s="320"/>
      <c r="K100" s="321"/>
    </row>
    <row r="101" spans="2:11" ht="17.25" customHeight="1">
      <c r="B101" s="319"/>
      <c r="C101" s="322" t="s">
        <v>369</v>
      </c>
      <c r="D101" s="322"/>
      <c r="E101" s="322"/>
      <c r="F101" s="322" t="s">
        <v>370</v>
      </c>
      <c r="G101" s="323"/>
      <c r="H101" s="322" t="s">
        <v>110</v>
      </c>
      <c r="I101" s="322" t="s">
        <v>58</v>
      </c>
      <c r="J101" s="322" t="s">
        <v>371</v>
      </c>
      <c r="K101" s="321"/>
    </row>
    <row r="102" spans="2:11" ht="17.25" customHeight="1">
      <c r="B102" s="319"/>
      <c r="C102" s="324" t="s">
        <v>372</v>
      </c>
      <c r="D102" s="324"/>
      <c r="E102" s="324"/>
      <c r="F102" s="325" t="s">
        <v>373</v>
      </c>
      <c r="G102" s="326"/>
      <c r="H102" s="324"/>
      <c r="I102" s="324"/>
      <c r="J102" s="324" t="s">
        <v>374</v>
      </c>
      <c r="K102" s="321"/>
    </row>
    <row r="103" spans="2:11" ht="5.25" customHeight="1">
      <c r="B103" s="319"/>
      <c r="C103" s="322"/>
      <c r="D103" s="322"/>
      <c r="E103" s="322"/>
      <c r="F103" s="322"/>
      <c r="G103" s="338"/>
      <c r="H103" s="322"/>
      <c r="I103" s="322"/>
      <c r="J103" s="322"/>
      <c r="K103" s="321"/>
    </row>
    <row r="104" spans="2:11" ht="15" customHeight="1">
      <c r="B104" s="319"/>
      <c r="C104" s="308" t="s">
        <v>54</v>
      </c>
      <c r="D104" s="327"/>
      <c r="E104" s="327"/>
      <c r="F104" s="329" t="s">
        <v>375</v>
      </c>
      <c r="G104" s="338"/>
      <c r="H104" s="308" t="s">
        <v>414</v>
      </c>
      <c r="I104" s="308" t="s">
        <v>377</v>
      </c>
      <c r="J104" s="308">
        <v>20</v>
      </c>
      <c r="K104" s="321"/>
    </row>
    <row r="105" spans="2:11" ht="15" customHeight="1">
      <c r="B105" s="319"/>
      <c r="C105" s="308" t="s">
        <v>378</v>
      </c>
      <c r="D105" s="308"/>
      <c r="E105" s="308"/>
      <c r="F105" s="329" t="s">
        <v>375</v>
      </c>
      <c r="G105" s="308"/>
      <c r="H105" s="308" t="s">
        <v>414</v>
      </c>
      <c r="I105" s="308" t="s">
        <v>377</v>
      </c>
      <c r="J105" s="308">
        <v>120</v>
      </c>
      <c r="K105" s="321"/>
    </row>
    <row r="106" spans="2:11" ht="15" customHeight="1">
      <c r="B106" s="330"/>
      <c r="C106" s="308" t="s">
        <v>380</v>
      </c>
      <c r="D106" s="308"/>
      <c r="E106" s="308"/>
      <c r="F106" s="329" t="s">
        <v>381</v>
      </c>
      <c r="G106" s="308"/>
      <c r="H106" s="308" t="s">
        <v>414</v>
      </c>
      <c r="I106" s="308" t="s">
        <v>377</v>
      </c>
      <c r="J106" s="308">
        <v>50</v>
      </c>
      <c r="K106" s="321"/>
    </row>
    <row r="107" spans="2:11" ht="15" customHeight="1">
      <c r="B107" s="330"/>
      <c r="C107" s="308" t="s">
        <v>383</v>
      </c>
      <c r="D107" s="308"/>
      <c r="E107" s="308"/>
      <c r="F107" s="329" t="s">
        <v>375</v>
      </c>
      <c r="G107" s="308"/>
      <c r="H107" s="308" t="s">
        <v>414</v>
      </c>
      <c r="I107" s="308" t="s">
        <v>385</v>
      </c>
      <c r="J107" s="308"/>
      <c r="K107" s="321"/>
    </row>
    <row r="108" spans="2:11" ht="15" customHeight="1">
      <c r="B108" s="330"/>
      <c r="C108" s="308" t="s">
        <v>394</v>
      </c>
      <c r="D108" s="308"/>
      <c r="E108" s="308"/>
      <c r="F108" s="329" t="s">
        <v>381</v>
      </c>
      <c r="G108" s="308"/>
      <c r="H108" s="308" t="s">
        <v>414</v>
      </c>
      <c r="I108" s="308" t="s">
        <v>377</v>
      </c>
      <c r="J108" s="308">
        <v>50</v>
      </c>
      <c r="K108" s="321"/>
    </row>
    <row r="109" spans="2:11" ht="15" customHeight="1">
      <c r="B109" s="330"/>
      <c r="C109" s="308" t="s">
        <v>402</v>
      </c>
      <c r="D109" s="308"/>
      <c r="E109" s="308"/>
      <c r="F109" s="329" t="s">
        <v>381</v>
      </c>
      <c r="G109" s="308"/>
      <c r="H109" s="308" t="s">
        <v>414</v>
      </c>
      <c r="I109" s="308" t="s">
        <v>377</v>
      </c>
      <c r="J109" s="308">
        <v>50</v>
      </c>
      <c r="K109" s="321"/>
    </row>
    <row r="110" spans="2:11" ht="15" customHeight="1">
      <c r="B110" s="330"/>
      <c r="C110" s="308" t="s">
        <v>400</v>
      </c>
      <c r="D110" s="308"/>
      <c r="E110" s="308"/>
      <c r="F110" s="329" t="s">
        <v>381</v>
      </c>
      <c r="G110" s="308"/>
      <c r="H110" s="308" t="s">
        <v>414</v>
      </c>
      <c r="I110" s="308" t="s">
        <v>377</v>
      </c>
      <c r="J110" s="308">
        <v>50</v>
      </c>
      <c r="K110" s="321"/>
    </row>
    <row r="111" spans="2:11" ht="15" customHeight="1">
      <c r="B111" s="330"/>
      <c r="C111" s="308" t="s">
        <v>54</v>
      </c>
      <c r="D111" s="308"/>
      <c r="E111" s="308"/>
      <c r="F111" s="329" t="s">
        <v>375</v>
      </c>
      <c r="G111" s="308"/>
      <c r="H111" s="308" t="s">
        <v>415</v>
      </c>
      <c r="I111" s="308" t="s">
        <v>377</v>
      </c>
      <c r="J111" s="308">
        <v>20</v>
      </c>
      <c r="K111" s="321"/>
    </row>
    <row r="112" spans="2:11" ht="15" customHeight="1">
      <c r="B112" s="330"/>
      <c r="C112" s="308" t="s">
        <v>416</v>
      </c>
      <c r="D112" s="308"/>
      <c r="E112" s="308"/>
      <c r="F112" s="329" t="s">
        <v>375</v>
      </c>
      <c r="G112" s="308"/>
      <c r="H112" s="308" t="s">
        <v>417</v>
      </c>
      <c r="I112" s="308" t="s">
        <v>377</v>
      </c>
      <c r="J112" s="308">
        <v>120</v>
      </c>
      <c r="K112" s="321"/>
    </row>
    <row r="113" spans="2:11" ht="15" customHeight="1">
      <c r="B113" s="330"/>
      <c r="C113" s="308" t="s">
        <v>39</v>
      </c>
      <c r="D113" s="308"/>
      <c r="E113" s="308"/>
      <c r="F113" s="329" t="s">
        <v>375</v>
      </c>
      <c r="G113" s="308"/>
      <c r="H113" s="308" t="s">
        <v>418</v>
      </c>
      <c r="I113" s="308" t="s">
        <v>409</v>
      </c>
      <c r="J113" s="308"/>
      <c r="K113" s="321"/>
    </row>
    <row r="114" spans="2:11" ht="15" customHeight="1">
      <c r="B114" s="330"/>
      <c r="C114" s="308" t="s">
        <v>49</v>
      </c>
      <c r="D114" s="308"/>
      <c r="E114" s="308"/>
      <c r="F114" s="329" t="s">
        <v>375</v>
      </c>
      <c r="G114" s="308"/>
      <c r="H114" s="308" t="s">
        <v>419</v>
      </c>
      <c r="I114" s="308" t="s">
        <v>409</v>
      </c>
      <c r="J114" s="308"/>
      <c r="K114" s="321"/>
    </row>
    <row r="115" spans="2:11" ht="15" customHeight="1">
      <c r="B115" s="330"/>
      <c r="C115" s="308" t="s">
        <v>58</v>
      </c>
      <c r="D115" s="308"/>
      <c r="E115" s="308"/>
      <c r="F115" s="329" t="s">
        <v>375</v>
      </c>
      <c r="G115" s="308"/>
      <c r="H115" s="308" t="s">
        <v>420</v>
      </c>
      <c r="I115" s="308" t="s">
        <v>421</v>
      </c>
      <c r="J115" s="308"/>
      <c r="K115" s="321"/>
    </row>
    <row r="116" spans="2:11" ht="15" customHeight="1">
      <c r="B116" s="333"/>
      <c r="C116" s="339"/>
      <c r="D116" s="339"/>
      <c r="E116" s="339"/>
      <c r="F116" s="339"/>
      <c r="G116" s="339"/>
      <c r="H116" s="339"/>
      <c r="I116" s="339"/>
      <c r="J116" s="339"/>
      <c r="K116" s="335"/>
    </row>
    <row r="117" spans="2:11" ht="18.75" customHeight="1">
      <c r="B117" s="340"/>
      <c r="C117" s="305"/>
      <c r="D117" s="305"/>
      <c r="E117" s="305"/>
      <c r="F117" s="341"/>
      <c r="G117" s="305"/>
      <c r="H117" s="305"/>
      <c r="I117" s="305"/>
      <c r="J117" s="305"/>
      <c r="K117" s="340"/>
    </row>
    <row r="118" spans="2:11" ht="18.75" customHeight="1"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</row>
    <row r="119" spans="2:11" ht="7.5" customHeight="1">
      <c r="B119" s="342"/>
      <c r="C119" s="343"/>
      <c r="D119" s="343"/>
      <c r="E119" s="343"/>
      <c r="F119" s="343"/>
      <c r="G119" s="343"/>
      <c r="H119" s="343"/>
      <c r="I119" s="343"/>
      <c r="J119" s="343"/>
      <c r="K119" s="344"/>
    </row>
    <row r="120" spans="2:11" ht="45" customHeight="1">
      <c r="B120" s="345"/>
      <c r="C120" s="296" t="s">
        <v>422</v>
      </c>
      <c r="D120" s="296"/>
      <c r="E120" s="296"/>
      <c r="F120" s="296"/>
      <c r="G120" s="296"/>
      <c r="H120" s="296"/>
      <c r="I120" s="296"/>
      <c r="J120" s="296"/>
      <c r="K120" s="346"/>
    </row>
    <row r="121" spans="2:11" ht="17.25" customHeight="1">
      <c r="B121" s="347"/>
      <c r="C121" s="322" t="s">
        <v>369</v>
      </c>
      <c r="D121" s="322"/>
      <c r="E121" s="322"/>
      <c r="F121" s="322" t="s">
        <v>370</v>
      </c>
      <c r="G121" s="323"/>
      <c r="H121" s="322" t="s">
        <v>110</v>
      </c>
      <c r="I121" s="322" t="s">
        <v>58</v>
      </c>
      <c r="J121" s="322" t="s">
        <v>371</v>
      </c>
      <c r="K121" s="348"/>
    </row>
    <row r="122" spans="2:11" ht="17.25" customHeight="1">
      <c r="B122" s="347"/>
      <c r="C122" s="324" t="s">
        <v>372</v>
      </c>
      <c r="D122" s="324"/>
      <c r="E122" s="324"/>
      <c r="F122" s="325" t="s">
        <v>373</v>
      </c>
      <c r="G122" s="326"/>
      <c r="H122" s="324"/>
      <c r="I122" s="324"/>
      <c r="J122" s="324" t="s">
        <v>374</v>
      </c>
      <c r="K122" s="348"/>
    </row>
    <row r="123" spans="2:11" ht="5.25" customHeight="1">
      <c r="B123" s="349"/>
      <c r="C123" s="327"/>
      <c r="D123" s="327"/>
      <c r="E123" s="327"/>
      <c r="F123" s="327"/>
      <c r="G123" s="308"/>
      <c r="H123" s="327"/>
      <c r="I123" s="327"/>
      <c r="J123" s="327"/>
      <c r="K123" s="350"/>
    </row>
    <row r="124" spans="2:11" ht="15" customHeight="1">
      <c r="B124" s="349"/>
      <c r="C124" s="308" t="s">
        <v>378</v>
      </c>
      <c r="D124" s="327"/>
      <c r="E124" s="327"/>
      <c r="F124" s="329" t="s">
        <v>375</v>
      </c>
      <c r="G124" s="308"/>
      <c r="H124" s="308" t="s">
        <v>414</v>
      </c>
      <c r="I124" s="308" t="s">
        <v>377</v>
      </c>
      <c r="J124" s="308">
        <v>120</v>
      </c>
      <c r="K124" s="351"/>
    </row>
    <row r="125" spans="2:11" ht="15" customHeight="1">
      <c r="B125" s="349"/>
      <c r="C125" s="308" t="s">
        <v>423</v>
      </c>
      <c r="D125" s="308"/>
      <c r="E125" s="308"/>
      <c r="F125" s="329" t="s">
        <v>375</v>
      </c>
      <c r="G125" s="308"/>
      <c r="H125" s="308" t="s">
        <v>424</v>
      </c>
      <c r="I125" s="308" t="s">
        <v>377</v>
      </c>
      <c r="J125" s="308" t="s">
        <v>425</v>
      </c>
      <c r="K125" s="351"/>
    </row>
    <row r="126" spans="2:11" ht="15" customHeight="1">
      <c r="B126" s="349"/>
      <c r="C126" s="308" t="s">
        <v>84</v>
      </c>
      <c r="D126" s="308"/>
      <c r="E126" s="308"/>
      <c r="F126" s="329" t="s">
        <v>375</v>
      </c>
      <c r="G126" s="308"/>
      <c r="H126" s="308" t="s">
        <v>426</v>
      </c>
      <c r="I126" s="308" t="s">
        <v>377</v>
      </c>
      <c r="J126" s="308" t="s">
        <v>425</v>
      </c>
      <c r="K126" s="351"/>
    </row>
    <row r="127" spans="2:11" ht="15" customHeight="1">
      <c r="B127" s="349"/>
      <c r="C127" s="308" t="s">
        <v>386</v>
      </c>
      <c r="D127" s="308"/>
      <c r="E127" s="308"/>
      <c r="F127" s="329" t="s">
        <v>381</v>
      </c>
      <c r="G127" s="308"/>
      <c r="H127" s="308" t="s">
        <v>387</v>
      </c>
      <c r="I127" s="308" t="s">
        <v>377</v>
      </c>
      <c r="J127" s="308">
        <v>15</v>
      </c>
      <c r="K127" s="351"/>
    </row>
    <row r="128" spans="2:11" ht="15" customHeight="1">
      <c r="B128" s="349"/>
      <c r="C128" s="331" t="s">
        <v>388</v>
      </c>
      <c r="D128" s="331"/>
      <c r="E128" s="331"/>
      <c r="F128" s="332" t="s">
        <v>381</v>
      </c>
      <c r="G128" s="331"/>
      <c r="H128" s="331" t="s">
        <v>389</v>
      </c>
      <c r="I128" s="331" t="s">
        <v>377</v>
      </c>
      <c r="J128" s="331">
        <v>15</v>
      </c>
      <c r="K128" s="351"/>
    </row>
    <row r="129" spans="2:11" ht="15" customHeight="1">
      <c r="B129" s="349"/>
      <c r="C129" s="331" t="s">
        <v>390</v>
      </c>
      <c r="D129" s="331"/>
      <c r="E129" s="331"/>
      <c r="F129" s="332" t="s">
        <v>381</v>
      </c>
      <c r="G129" s="331"/>
      <c r="H129" s="331" t="s">
        <v>391</v>
      </c>
      <c r="I129" s="331" t="s">
        <v>377</v>
      </c>
      <c r="J129" s="331">
        <v>20</v>
      </c>
      <c r="K129" s="351"/>
    </row>
    <row r="130" spans="2:11" ht="15" customHeight="1">
      <c r="B130" s="349"/>
      <c r="C130" s="331" t="s">
        <v>392</v>
      </c>
      <c r="D130" s="331"/>
      <c r="E130" s="331"/>
      <c r="F130" s="332" t="s">
        <v>381</v>
      </c>
      <c r="G130" s="331"/>
      <c r="H130" s="331" t="s">
        <v>393</v>
      </c>
      <c r="I130" s="331" t="s">
        <v>377</v>
      </c>
      <c r="J130" s="331">
        <v>20</v>
      </c>
      <c r="K130" s="351"/>
    </row>
    <row r="131" spans="2:11" ht="15" customHeight="1">
      <c r="B131" s="349"/>
      <c r="C131" s="308" t="s">
        <v>380</v>
      </c>
      <c r="D131" s="308"/>
      <c r="E131" s="308"/>
      <c r="F131" s="329" t="s">
        <v>381</v>
      </c>
      <c r="G131" s="308"/>
      <c r="H131" s="308" t="s">
        <v>414</v>
      </c>
      <c r="I131" s="308" t="s">
        <v>377</v>
      </c>
      <c r="J131" s="308">
        <v>50</v>
      </c>
      <c r="K131" s="351"/>
    </row>
    <row r="132" spans="2:11" ht="15" customHeight="1">
      <c r="B132" s="349"/>
      <c r="C132" s="308" t="s">
        <v>394</v>
      </c>
      <c r="D132" s="308"/>
      <c r="E132" s="308"/>
      <c r="F132" s="329" t="s">
        <v>381</v>
      </c>
      <c r="G132" s="308"/>
      <c r="H132" s="308" t="s">
        <v>414</v>
      </c>
      <c r="I132" s="308" t="s">
        <v>377</v>
      </c>
      <c r="J132" s="308">
        <v>50</v>
      </c>
      <c r="K132" s="351"/>
    </row>
    <row r="133" spans="2:11" ht="15" customHeight="1">
      <c r="B133" s="349"/>
      <c r="C133" s="308" t="s">
        <v>400</v>
      </c>
      <c r="D133" s="308"/>
      <c r="E133" s="308"/>
      <c r="F133" s="329" t="s">
        <v>381</v>
      </c>
      <c r="G133" s="308"/>
      <c r="H133" s="308" t="s">
        <v>414</v>
      </c>
      <c r="I133" s="308" t="s">
        <v>377</v>
      </c>
      <c r="J133" s="308">
        <v>50</v>
      </c>
      <c r="K133" s="351"/>
    </row>
    <row r="134" spans="2:11" ht="15" customHeight="1">
      <c r="B134" s="349"/>
      <c r="C134" s="308" t="s">
        <v>402</v>
      </c>
      <c r="D134" s="308"/>
      <c r="E134" s="308"/>
      <c r="F134" s="329" t="s">
        <v>381</v>
      </c>
      <c r="G134" s="308"/>
      <c r="H134" s="308" t="s">
        <v>414</v>
      </c>
      <c r="I134" s="308" t="s">
        <v>377</v>
      </c>
      <c r="J134" s="308">
        <v>50</v>
      </c>
      <c r="K134" s="351"/>
    </row>
    <row r="135" spans="2:11" ht="15" customHeight="1">
      <c r="B135" s="349"/>
      <c r="C135" s="308" t="s">
        <v>115</v>
      </c>
      <c r="D135" s="308"/>
      <c r="E135" s="308"/>
      <c r="F135" s="329" t="s">
        <v>381</v>
      </c>
      <c r="G135" s="308"/>
      <c r="H135" s="308" t="s">
        <v>427</v>
      </c>
      <c r="I135" s="308" t="s">
        <v>377</v>
      </c>
      <c r="J135" s="308">
        <v>255</v>
      </c>
      <c r="K135" s="351"/>
    </row>
    <row r="136" spans="2:11" ht="15" customHeight="1">
      <c r="B136" s="349"/>
      <c r="C136" s="308" t="s">
        <v>404</v>
      </c>
      <c r="D136" s="308"/>
      <c r="E136" s="308"/>
      <c r="F136" s="329" t="s">
        <v>375</v>
      </c>
      <c r="G136" s="308"/>
      <c r="H136" s="308" t="s">
        <v>428</v>
      </c>
      <c r="I136" s="308" t="s">
        <v>406</v>
      </c>
      <c r="J136" s="308"/>
      <c r="K136" s="351"/>
    </row>
    <row r="137" spans="2:11" ht="15" customHeight="1">
      <c r="B137" s="349"/>
      <c r="C137" s="308" t="s">
        <v>407</v>
      </c>
      <c r="D137" s="308"/>
      <c r="E137" s="308"/>
      <c r="F137" s="329" t="s">
        <v>375</v>
      </c>
      <c r="G137" s="308"/>
      <c r="H137" s="308" t="s">
        <v>429</v>
      </c>
      <c r="I137" s="308" t="s">
        <v>409</v>
      </c>
      <c r="J137" s="308"/>
      <c r="K137" s="351"/>
    </row>
    <row r="138" spans="2:11" ht="15" customHeight="1">
      <c r="B138" s="349"/>
      <c r="C138" s="308" t="s">
        <v>410</v>
      </c>
      <c r="D138" s="308"/>
      <c r="E138" s="308"/>
      <c r="F138" s="329" t="s">
        <v>375</v>
      </c>
      <c r="G138" s="308"/>
      <c r="H138" s="308" t="s">
        <v>410</v>
      </c>
      <c r="I138" s="308" t="s">
        <v>409</v>
      </c>
      <c r="J138" s="308"/>
      <c r="K138" s="351"/>
    </row>
    <row r="139" spans="2:11" ht="15" customHeight="1">
      <c r="B139" s="349"/>
      <c r="C139" s="308" t="s">
        <v>39</v>
      </c>
      <c r="D139" s="308"/>
      <c r="E139" s="308"/>
      <c r="F139" s="329" t="s">
        <v>375</v>
      </c>
      <c r="G139" s="308"/>
      <c r="H139" s="308" t="s">
        <v>430</v>
      </c>
      <c r="I139" s="308" t="s">
        <v>409</v>
      </c>
      <c r="J139" s="308"/>
      <c r="K139" s="351"/>
    </row>
    <row r="140" spans="2:11" ht="15" customHeight="1">
      <c r="B140" s="349"/>
      <c r="C140" s="308" t="s">
        <v>431</v>
      </c>
      <c r="D140" s="308"/>
      <c r="E140" s="308"/>
      <c r="F140" s="329" t="s">
        <v>375</v>
      </c>
      <c r="G140" s="308"/>
      <c r="H140" s="308" t="s">
        <v>432</v>
      </c>
      <c r="I140" s="308" t="s">
        <v>409</v>
      </c>
      <c r="J140" s="308"/>
      <c r="K140" s="351"/>
    </row>
    <row r="141" spans="2:11" ht="15" customHeight="1">
      <c r="B141" s="352"/>
      <c r="C141" s="353"/>
      <c r="D141" s="353"/>
      <c r="E141" s="353"/>
      <c r="F141" s="353"/>
      <c r="G141" s="353"/>
      <c r="H141" s="353"/>
      <c r="I141" s="353"/>
      <c r="J141" s="353"/>
      <c r="K141" s="354"/>
    </row>
    <row r="142" spans="2:11" ht="18.75" customHeight="1">
      <c r="B142" s="305"/>
      <c r="C142" s="305"/>
      <c r="D142" s="305"/>
      <c r="E142" s="305"/>
      <c r="F142" s="341"/>
      <c r="G142" s="305"/>
      <c r="H142" s="305"/>
      <c r="I142" s="305"/>
      <c r="J142" s="305"/>
      <c r="K142" s="305"/>
    </row>
    <row r="143" spans="2:11" ht="18.75" customHeight="1">
      <c r="B143" s="315"/>
      <c r="C143" s="315"/>
      <c r="D143" s="315"/>
      <c r="E143" s="315"/>
      <c r="F143" s="315"/>
      <c r="G143" s="315"/>
      <c r="H143" s="315"/>
      <c r="I143" s="315"/>
      <c r="J143" s="315"/>
      <c r="K143" s="315"/>
    </row>
    <row r="144" spans="2:11" ht="7.5" customHeight="1">
      <c r="B144" s="316"/>
      <c r="C144" s="317"/>
      <c r="D144" s="317"/>
      <c r="E144" s="317"/>
      <c r="F144" s="317"/>
      <c r="G144" s="317"/>
      <c r="H144" s="317"/>
      <c r="I144" s="317"/>
      <c r="J144" s="317"/>
      <c r="K144" s="318"/>
    </row>
    <row r="145" spans="2:11" ht="45" customHeight="1">
      <c r="B145" s="319"/>
      <c r="C145" s="320" t="s">
        <v>433</v>
      </c>
      <c r="D145" s="320"/>
      <c r="E145" s="320"/>
      <c r="F145" s="320"/>
      <c r="G145" s="320"/>
      <c r="H145" s="320"/>
      <c r="I145" s="320"/>
      <c r="J145" s="320"/>
      <c r="K145" s="321"/>
    </row>
    <row r="146" spans="2:11" ht="17.25" customHeight="1">
      <c r="B146" s="319"/>
      <c r="C146" s="322" t="s">
        <v>369</v>
      </c>
      <c r="D146" s="322"/>
      <c r="E146" s="322"/>
      <c r="F146" s="322" t="s">
        <v>370</v>
      </c>
      <c r="G146" s="323"/>
      <c r="H146" s="322" t="s">
        <v>110</v>
      </c>
      <c r="I146" s="322" t="s">
        <v>58</v>
      </c>
      <c r="J146" s="322" t="s">
        <v>371</v>
      </c>
      <c r="K146" s="321"/>
    </row>
    <row r="147" spans="2:11" ht="17.25" customHeight="1">
      <c r="B147" s="319"/>
      <c r="C147" s="324" t="s">
        <v>372</v>
      </c>
      <c r="D147" s="324"/>
      <c r="E147" s="324"/>
      <c r="F147" s="325" t="s">
        <v>373</v>
      </c>
      <c r="G147" s="326"/>
      <c r="H147" s="324"/>
      <c r="I147" s="324"/>
      <c r="J147" s="324" t="s">
        <v>374</v>
      </c>
      <c r="K147" s="321"/>
    </row>
    <row r="148" spans="2:11" ht="5.25" customHeight="1">
      <c r="B148" s="330"/>
      <c r="C148" s="327"/>
      <c r="D148" s="327"/>
      <c r="E148" s="327"/>
      <c r="F148" s="327"/>
      <c r="G148" s="328"/>
      <c r="H148" s="327"/>
      <c r="I148" s="327"/>
      <c r="J148" s="327"/>
      <c r="K148" s="351"/>
    </row>
    <row r="149" spans="2:11" ht="15" customHeight="1">
      <c r="B149" s="330"/>
      <c r="C149" s="355" t="s">
        <v>378</v>
      </c>
      <c r="D149" s="308"/>
      <c r="E149" s="308"/>
      <c r="F149" s="356" t="s">
        <v>375</v>
      </c>
      <c r="G149" s="308"/>
      <c r="H149" s="355" t="s">
        <v>414</v>
      </c>
      <c r="I149" s="355" t="s">
        <v>377</v>
      </c>
      <c r="J149" s="355">
        <v>120</v>
      </c>
      <c r="K149" s="351"/>
    </row>
    <row r="150" spans="2:11" ht="15" customHeight="1">
      <c r="B150" s="330"/>
      <c r="C150" s="355" t="s">
        <v>423</v>
      </c>
      <c r="D150" s="308"/>
      <c r="E150" s="308"/>
      <c r="F150" s="356" t="s">
        <v>375</v>
      </c>
      <c r="G150" s="308"/>
      <c r="H150" s="355" t="s">
        <v>434</v>
      </c>
      <c r="I150" s="355" t="s">
        <v>377</v>
      </c>
      <c r="J150" s="355" t="s">
        <v>425</v>
      </c>
      <c r="K150" s="351"/>
    </row>
    <row r="151" spans="2:11" ht="15" customHeight="1">
      <c r="B151" s="330"/>
      <c r="C151" s="355" t="s">
        <v>84</v>
      </c>
      <c r="D151" s="308"/>
      <c r="E151" s="308"/>
      <c r="F151" s="356" t="s">
        <v>375</v>
      </c>
      <c r="G151" s="308"/>
      <c r="H151" s="355" t="s">
        <v>435</v>
      </c>
      <c r="I151" s="355" t="s">
        <v>377</v>
      </c>
      <c r="J151" s="355" t="s">
        <v>425</v>
      </c>
      <c r="K151" s="351"/>
    </row>
    <row r="152" spans="2:11" ht="15" customHeight="1">
      <c r="B152" s="330"/>
      <c r="C152" s="355" t="s">
        <v>380</v>
      </c>
      <c r="D152" s="308"/>
      <c r="E152" s="308"/>
      <c r="F152" s="356" t="s">
        <v>381</v>
      </c>
      <c r="G152" s="308"/>
      <c r="H152" s="355" t="s">
        <v>414</v>
      </c>
      <c r="I152" s="355" t="s">
        <v>377</v>
      </c>
      <c r="J152" s="355">
        <v>50</v>
      </c>
      <c r="K152" s="351"/>
    </row>
    <row r="153" spans="2:11" ht="15" customHeight="1">
      <c r="B153" s="330"/>
      <c r="C153" s="355" t="s">
        <v>383</v>
      </c>
      <c r="D153" s="308"/>
      <c r="E153" s="308"/>
      <c r="F153" s="356" t="s">
        <v>375</v>
      </c>
      <c r="G153" s="308"/>
      <c r="H153" s="355" t="s">
        <v>414</v>
      </c>
      <c r="I153" s="355" t="s">
        <v>385</v>
      </c>
      <c r="J153" s="355"/>
      <c r="K153" s="351"/>
    </row>
    <row r="154" spans="2:11" ht="15" customHeight="1">
      <c r="B154" s="330"/>
      <c r="C154" s="355" t="s">
        <v>394</v>
      </c>
      <c r="D154" s="308"/>
      <c r="E154" s="308"/>
      <c r="F154" s="356" t="s">
        <v>381</v>
      </c>
      <c r="G154" s="308"/>
      <c r="H154" s="355" t="s">
        <v>414</v>
      </c>
      <c r="I154" s="355" t="s">
        <v>377</v>
      </c>
      <c r="J154" s="355">
        <v>50</v>
      </c>
      <c r="K154" s="351"/>
    </row>
    <row r="155" spans="2:11" ht="15" customHeight="1">
      <c r="B155" s="330"/>
      <c r="C155" s="355" t="s">
        <v>402</v>
      </c>
      <c r="D155" s="308"/>
      <c r="E155" s="308"/>
      <c r="F155" s="356" t="s">
        <v>381</v>
      </c>
      <c r="G155" s="308"/>
      <c r="H155" s="355" t="s">
        <v>414</v>
      </c>
      <c r="I155" s="355" t="s">
        <v>377</v>
      </c>
      <c r="J155" s="355">
        <v>50</v>
      </c>
      <c r="K155" s="351"/>
    </row>
    <row r="156" spans="2:11" ht="15" customHeight="1">
      <c r="B156" s="330"/>
      <c r="C156" s="355" t="s">
        <v>400</v>
      </c>
      <c r="D156" s="308"/>
      <c r="E156" s="308"/>
      <c r="F156" s="356" t="s">
        <v>381</v>
      </c>
      <c r="G156" s="308"/>
      <c r="H156" s="355" t="s">
        <v>414</v>
      </c>
      <c r="I156" s="355" t="s">
        <v>377</v>
      </c>
      <c r="J156" s="355">
        <v>50</v>
      </c>
      <c r="K156" s="351"/>
    </row>
    <row r="157" spans="2:11" ht="15" customHeight="1">
      <c r="B157" s="330"/>
      <c r="C157" s="355" t="s">
        <v>97</v>
      </c>
      <c r="D157" s="308"/>
      <c r="E157" s="308"/>
      <c r="F157" s="356" t="s">
        <v>375</v>
      </c>
      <c r="G157" s="308"/>
      <c r="H157" s="355" t="s">
        <v>436</v>
      </c>
      <c r="I157" s="355" t="s">
        <v>377</v>
      </c>
      <c r="J157" s="355" t="s">
        <v>437</v>
      </c>
      <c r="K157" s="351"/>
    </row>
    <row r="158" spans="2:11" ht="15" customHeight="1">
      <c r="B158" s="330"/>
      <c r="C158" s="355" t="s">
        <v>438</v>
      </c>
      <c r="D158" s="308"/>
      <c r="E158" s="308"/>
      <c r="F158" s="356" t="s">
        <v>375</v>
      </c>
      <c r="G158" s="308"/>
      <c r="H158" s="355" t="s">
        <v>439</v>
      </c>
      <c r="I158" s="355" t="s">
        <v>409</v>
      </c>
      <c r="J158" s="355"/>
      <c r="K158" s="351"/>
    </row>
    <row r="159" spans="2:11" ht="15" customHeight="1">
      <c r="B159" s="357"/>
      <c r="C159" s="339"/>
      <c r="D159" s="339"/>
      <c r="E159" s="339"/>
      <c r="F159" s="339"/>
      <c r="G159" s="339"/>
      <c r="H159" s="339"/>
      <c r="I159" s="339"/>
      <c r="J159" s="339"/>
      <c r="K159" s="358"/>
    </row>
    <row r="160" spans="2:11" ht="18.75" customHeight="1">
      <c r="B160" s="305"/>
      <c r="C160" s="308"/>
      <c r="D160" s="308"/>
      <c r="E160" s="308"/>
      <c r="F160" s="329"/>
      <c r="G160" s="308"/>
      <c r="H160" s="308"/>
      <c r="I160" s="308"/>
      <c r="J160" s="308"/>
      <c r="K160" s="305"/>
    </row>
    <row r="161" spans="2:11" ht="18.75" customHeight="1">
      <c r="B161" s="315"/>
      <c r="C161" s="315"/>
      <c r="D161" s="315"/>
      <c r="E161" s="315"/>
      <c r="F161" s="315"/>
      <c r="G161" s="315"/>
      <c r="H161" s="315"/>
      <c r="I161" s="315"/>
      <c r="J161" s="315"/>
      <c r="K161" s="315"/>
    </row>
    <row r="162" spans="2:11" ht="7.5" customHeight="1">
      <c r="B162" s="292"/>
      <c r="C162" s="293"/>
      <c r="D162" s="293"/>
      <c r="E162" s="293"/>
      <c r="F162" s="293"/>
      <c r="G162" s="293"/>
      <c r="H162" s="293"/>
      <c r="I162" s="293"/>
      <c r="J162" s="293"/>
      <c r="K162" s="294"/>
    </row>
    <row r="163" spans="2:11" ht="45" customHeight="1">
      <c r="B163" s="295"/>
      <c r="C163" s="296" t="s">
        <v>440</v>
      </c>
      <c r="D163" s="296"/>
      <c r="E163" s="296"/>
      <c r="F163" s="296"/>
      <c r="G163" s="296"/>
      <c r="H163" s="296"/>
      <c r="I163" s="296"/>
      <c r="J163" s="296"/>
      <c r="K163" s="297"/>
    </row>
    <row r="164" spans="2:11" ht="17.25" customHeight="1">
      <c r="B164" s="295"/>
      <c r="C164" s="322" t="s">
        <v>369</v>
      </c>
      <c r="D164" s="322"/>
      <c r="E164" s="322"/>
      <c r="F164" s="322" t="s">
        <v>370</v>
      </c>
      <c r="G164" s="359"/>
      <c r="H164" s="360" t="s">
        <v>110</v>
      </c>
      <c r="I164" s="360" t="s">
        <v>58</v>
      </c>
      <c r="J164" s="322" t="s">
        <v>371</v>
      </c>
      <c r="K164" s="297"/>
    </row>
    <row r="165" spans="2:11" ht="17.25" customHeight="1">
      <c r="B165" s="299"/>
      <c r="C165" s="324" t="s">
        <v>372</v>
      </c>
      <c r="D165" s="324"/>
      <c r="E165" s="324"/>
      <c r="F165" s="325" t="s">
        <v>373</v>
      </c>
      <c r="G165" s="361"/>
      <c r="H165" s="362"/>
      <c r="I165" s="362"/>
      <c r="J165" s="324" t="s">
        <v>374</v>
      </c>
      <c r="K165" s="301"/>
    </row>
    <row r="166" spans="2:11" ht="5.25" customHeight="1">
      <c r="B166" s="330"/>
      <c r="C166" s="327"/>
      <c r="D166" s="327"/>
      <c r="E166" s="327"/>
      <c r="F166" s="327"/>
      <c r="G166" s="328"/>
      <c r="H166" s="327"/>
      <c r="I166" s="327"/>
      <c r="J166" s="327"/>
      <c r="K166" s="351"/>
    </row>
    <row r="167" spans="2:11" ht="15" customHeight="1">
      <c r="B167" s="330"/>
      <c r="C167" s="308" t="s">
        <v>378</v>
      </c>
      <c r="D167" s="308"/>
      <c r="E167" s="308"/>
      <c r="F167" s="329" t="s">
        <v>375</v>
      </c>
      <c r="G167" s="308"/>
      <c r="H167" s="308" t="s">
        <v>414</v>
      </c>
      <c r="I167" s="308" t="s">
        <v>377</v>
      </c>
      <c r="J167" s="308">
        <v>120</v>
      </c>
      <c r="K167" s="351"/>
    </row>
    <row r="168" spans="2:11" ht="15" customHeight="1">
      <c r="B168" s="330"/>
      <c r="C168" s="308" t="s">
        <v>423</v>
      </c>
      <c r="D168" s="308"/>
      <c r="E168" s="308"/>
      <c r="F168" s="329" t="s">
        <v>375</v>
      </c>
      <c r="G168" s="308"/>
      <c r="H168" s="308" t="s">
        <v>424</v>
      </c>
      <c r="I168" s="308" t="s">
        <v>377</v>
      </c>
      <c r="J168" s="308" t="s">
        <v>425</v>
      </c>
      <c r="K168" s="351"/>
    </row>
    <row r="169" spans="2:11" ht="15" customHeight="1">
      <c r="B169" s="330"/>
      <c r="C169" s="308" t="s">
        <v>84</v>
      </c>
      <c r="D169" s="308"/>
      <c r="E169" s="308"/>
      <c r="F169" s="329" t="s">
        <v>375</v>
      </c>
      <c r="G169" s="308"/>
      <c r="H169" s="308" t="s">
        <v>441</v>
      </c>
      <c r="I169" s="308" t="s">
        <v>377</v>
      </c>
      <c r="J169" s="308" t="s">
        <v>425</v>
      </c>
      <c r="K169" s="351"/>
    </row>
    <row r="170" spans="2:11" ht="15" customHeight="1">
      <c r="B170" s="330"/>
      <c r="C170" s="308" t="s">
        <v>380</v>
      </c>
      <c r="D170" s="308"/>
      <c r="E170" s="308"/>
      <c r="F170" s="329" t="s">
        <v>381</v>
      </c>
      <c r="G170" s="308"/>
      <c r="H170" s="308" t="s">
        <v>441</v>
      </c>
      <c r="I170" s="308" t="s">
        <v>377</v>
      </c>
      <c r="J170" s="308">
        <v>50</v>
      </c>
      <c r="K170" s="351"/>
    </row>
    <row r="171" spans="2:11" ht="15" customHeight="1">
      <c r="B171" s="330"/>
      <c r="C171" s="308" t="s">
        <v>383</v>
      </c>
      <c r="D171" s="308"/>
      <c r="E171" s="308"/>
      <c r="F171" s="329" t="s">
        <v>375</v>
      </c>
      <c r="G171" s="308"/>
      <c r="H171" s="308" t="s">
        <v>441</v>
      </c>
      <c r="I171" s="308" t="s">
        <v>385</v>
      </c>
      <c r="J171" s="308"/>
      <c r="K171" s="351"/>
    </row>
    <row r="172" spans="2:11" ht="15" customHeight="1">
      <c r="B172" s="330"/>
      <c r="C172" s="308" t="s">
        <v>394</v>
      </c>
      <c r="D172" s="308"/>
      <c r="E172" s="308"/>
      <c r="F172" s="329" t="s">
        <v>381</v>
      </c>
      <c r="G172" s="308"/>
      <c r="H172" s="308" t="s">
        <v>441</v>
      </c>
      <c r="I172" s="308" t="s">
        <v>377</v>
      </c>
      <c r="J172" s="308">
        <v>50</v>
      </c>
      <c r="K172" s="351"/>
    </row>
    <row r="173" spans="2:11" ht="15" customHeight="1">
      <c r="B173" s="330"/>
      <c r="C173" s="308" t="s">
        <v>402</v>
      </c>
      <c r="D173" s="308"/>
      <c r="E173" s="308"/>
      <c r="F173" s="329" t="s">
        <v>381</v>
      </c>
      <c r="G173" s="308"/>
      <c r="H173" s="308" t="s">
        <v>441</v>
      </c>
      <c r="I173" s="308" t="s">
        <v>377</v>
      </c>
      <c r="J173" s="308">
        <v>50</v>
      </c>
      <c r="K173" s="351"/>
    </row>
    <row r="174" spans="2:11" ht="15" customHeight="1">
      <c r="B174" s="330"/>
      <c r="C174" s="308" t="s">
        <v>400</v>
      </c>
      <c r="D174" s="308"/>
      <c r="E174" s="308"/>
      <c r="F174" s="329" t="s">
        <v>381</v>
      </c>
      <c r="G174" s="308"/>
      <c r="H174" s="308" t="s">
        <v>441</v>
      </c>
      <c r="I174" s="308" t="s">
        <v>377</v>
      </c>
      <c r="J174" s="308">
        <v>50</v>
      </c>
      <c r="K174" s="351"/>
    </row>
    <row r="175" spans="2:11" ht="15" customHeight="1">
      <c r="B175" s="330"/>
      <c r="C175" s="308" t="s">
        <v>109</v>
      </c>
      <c r="D175" s="308"/>
      <c r="E175" s="308"/>
      <c r="F175" s="329" t="s">
        <v>375</v>
      </c>
      <c r="G175" s="308"/>
      <c r="H175" s="308" t="s">
        <v>442</v>
      </c>
      <c r="I175" s="308" t="s">
        <v>443</v>
      </c>
      <c r="J175" s="308"/>
      <c r="K175" s="351"/>
    </row>
    <row r="176" spans="2:11" ht="15" customHeight="1">
      <c r="B176" s="330"/>
      <c r="C176" s="308" t="s">
        <v>58</v>
      </c>
      <c r="D176" s="308"/>
      <c r="E176" s="308"/>
      <c r="F176" s="329" t="s">
        <v>375</v>
      </c>
      <c r="G176" s="308"/>
      <c r="H176" s="308" t="s">
        <v>444</v>
      </c>
      <c r="I176" s="308" t="s">
        <v>445</v>
      </c>
      <c r="J176" s="308">
        <v>1</v>
      </c>
      <c r="K176" s="351"/>
    </row>
    <row r="177" spans="2:11" ht="15" customHeight="1">
      <c r="B177" s="330"/>
      <c r="C177" s="308" t="s">
        <v>54</v>
      </c>
      <c r="D177" s="308"/>
      <c r="E177" s="308"/>
      <c r="F177" s="329" t="s">
        <v>375</v>
      </c>
      <c r="G177" s="308"/>
      <c r="H177" s="308" t="s">
        <v>446</v>
      </c>
      <c r="I177" s="308" t="s">
        <v>377</v>
      </c>
      <c r="J177" s="308">
        <v>20</v>
      </c>
      <c r="K177" s="351"/>
    </row>
    <row r="178" spans="2:11" ht="15" customHeight="1">
      <c r="B178" s="330"/>
      <c r="C178" s="308" t="s">
        <v>110</v>
      </c>
      <c r="D178" s="308"/>
      <c r="E178" s="308"/>
      <c r="F178" s="329" t="s">
        <v>375</v>
      </c>
      <c r="G178" s="308"/>
      <c r="H178" s="308" t="s">
        <v>447</v>
      </c>
      <c r="I178" s="308" t="s">
        <v>377</v>
      </c>
      <c r="J178" s="308">
        <v>255</v>
      </c>
      <c r="K178" s="351"/>
    </row>
    <row r="179" spans="2:11" ht="15" customHeight="1">
      <c r="B179" s="330"/>
      <c r="C179" s="308" t="s">
        <v>111</v>
      </c>
      <c r="D179" s="308"/>
      <c r="E179" s="308"/>
      <c r="F179" s="329" t="s">
        <v>375</v>
      </c>
      <c r="G179" s="308"/>
      <c r="H179" s="308" t="s">
        <v>340</v>
      </c>
      <c r="I179" s="308" t="s">
        <v>377</v>
      </c>
      <c r="J179" s="308">
        <v>10</v>
      </c>
      <c r="K179" s="351"/>
    </row>
    <row r="180" spans="2:11" ht="15" customHeight="1">
      <c r="B180" s="330"/>
      <c r="C180" s="308" t="s">
        <v>112</v>
      </c>
      <c r="D180" s="308"/>
      <c r="E180" s="308"/>
      <c r="F180" s="329" t="s">
        <v>375</v>
      </c>
      <c r="G180" s="308"/>
      <c r="H180" s="308" t="s">
        <v>448</v>
      </c>
      <c r="I180" s="308" t="s">
        <v>409</v>
      </c>
      <c r="J180" s="308"/>
      <c r="K180" s="351"/>
    </row>
    <row r="181" spans="2:11" ht="15" customHeight="1">
      <c r="B181" s="330"/>
      <c r="C181" s="308" t="s">
        <v>449</v>
      </c>
      <c r="D181" s="308"/>
      <c r="E181" s="308"/>
      <c r="F181" s="329" t="s">
        <v>375</v>
      </c>
      <c r="G181" s="308"/>
      <c r="H181" s="308" t="s">
        <v>450</v>
      </c>
      <c r="I181" s="308" t="s">
        <v>409</v>
      </c>
      <c r="J181" s="308"/>
      <c r="K181" s="351"/>
    </row>
    <row r="182" spans="2:11" ht="15" customHeight="1">
      <c r="B182" s="330"/>
      <c r="C182" s="308" t="s">
        <v>438</v>
      </c>
      <c r="D182" s="308"/>
      <c r="E182" s="308"/>
      <c r="F182" s="329" t="s">
        <v>375</v>
      </c>
      <c r="G182" s="308"/>
      <c r="H182" s="308" t="s">
        <v>451</v>
      </c>
      <c r="I182" s="308" t="s">
        <v>409</v>
      </c>
      <c r="J182" s="308"/>
      <c r="K182" s="351"/>
    </row>
    <row r="183" spans="2:11" ht="15" customHeight="1">
      <c r="B183" s="330"/>
      <c r="C183" s="308" t="s">
        <v>114</v>
      </c>
      <c r="D183" s="308"/>
      <c r="E183" s="308"/>
      <c r="F183" s="329" t="s">
        <v>381</v>
      </c>
      <c r="G183" s="308"/>
      <c r="H183" s="308" t="s">
        <v>452</v>
      </c>
      <c r="I183" s="308" t="s">
        <v>377</v>
      </c>
      <c r="J183" s="308">
        <v>50</v>
      </c>
      <c r="K183" s="351"/>
    </row>
    <row r="184" spans="2:11" ht="15" customHeight="1">
      <c r="B184" s="330"/>
      <c r="C184" s="308" t="s">
        <v>453</v>
      </c>
      <c r="D184" s="308"/>
      <c r="E184" s="308"/>
      <c r="F184" s="329" t="s">
        <v>381</v>
      </c>
      <c r="G184" s="308"/>
      <c r="H184" s="308" t="s">
        <v>454</v>
      </c>
      <c r="I184" s="308" t="s">
        <v>455</v>
      </c>
      <c r="J184" s="308"/>
      <c r="K184" s="351"/>
    </row>
    <row r="185" spans="2:11" ht="15" customHeight="1">
      <c r="B185" s="330"/>
      <c r="C185" s="308" t="s">
        <v>456</v>
      </c>
      <c r="D185" s="308"/>
      <c r="E185" s="308"/>
      <c r="F185" s="329" t="s">
        <v>381</v>
      </c>
      <c r="G185" s="308"/>
      <c r="H185" s="308" t="s">
        <v>457</v>
      </c>
      <c r="I185" s="308" t="s">
        <v>455</v>
      </c>
      <c r="J185" s="308"/>
      <c r="K185" s="351"/>
    </row>
    <row r="186" spans="2:11" ht="15" customHeight="1">
      <c r="B186" s="330"/>
      <c r="C186" s="308" t="s">
        <v>458</v>
      </c>
      <c r="D186" s="308"/>
      <c r="E186" s="308"/>
      <c r="F186" s="329" t="s">
        <v>381</v>
      </c>
      <c r="G186" s="308"/>
      <c r="H186" s="308" t="s">
        <v>459</v>
      </c>
      <c r="I186" s="308" t="s">
        <v>455</v>
      </c>
      <c r="J186" s="308"/>
      <c r="K186" s="351"/>
    </row>
    <row r="187" spans="2:11" ht="15" customHeight="1">
      <c r="B187" s="330"/>
      <c r="C187" s="363" t="s">
        <v>460</v>
      </c>
      <c r="D187" s="308"/>
      <c r="E187" s="308"/>
      <c r="F187" s="329" t="s">
        <v>381</v>
      </c>
      <c r="G187" s="308"/>
      <c r="H187" s="308" t="s">
        <v>461</v>
      </c>
      <c r="I187" s="308" t="s">
        <v>462</v>
      </c>
      <c r="J187" s="364" t="s">
        <v>463</v>
      </c>
      <c r="K187" s="351"/>
    </row>
    <row r="188" spans="2:11" ht="15" customHeight="1">
      <c r="B188" s="330"/>
      <c r="C188" s="314" t="s">
        <v>43</v>
      </c>
      <c r="D188" s="308"/>
      <c r="E188" s="308"/>
      <c r="F188" s="329" t="s">
        <v>375</v>
      </c>
      <c r="G188" s="308"/>
      <c r="H188" s="305" t="s">
        <v>464</v>
      </c>
      <c r="I188" s="308" t="s">
        <v>465</v>
      </c>
      <c r="J188" s="308"/>
      <c r="K188" s="351"/>
    </row>
    <row r="189" spans="2:11" ht="15" customHeight="1">
      <c r="B189" s="330"/>
      <c r="C189" s="314" t="s">
        <v>466</v>
      </c>
      <c r="D189" s="308"/>
      <c r="E189" s="308"/>
      <c r="F189" s="329" t="s">
        <v>375</v>
      </c>
      <c r="G189" s="308"/>
      <c r="H189" s="308" t="s">
        <v>467</v>
      </c>
      <c r="I189" s="308" t="s">
        <v>409</v>
      </c>
      <c r="J189" s="308"/>
      <c r="K189" s="351"/>
    </row>
    <row r="190" spans="2:11" ht="15" customHeight="1">
      <c r="B190" s="330"/>
      <c r="C190" s="314" t="s">
        <v>468</v>
      </c>
      <c r="D190" s="308"/>
      <c r="E190" s="308"/>
      <c r="F190" s="329" t="s">
        <v>375</v>
      </c>
      <c r="G190" s="308"/>
      <c r="H190" s="308" t="s">
        <v>469</v>
      </c>
      <c r="I190" s="308" t="s">
        <v>409</v>
      </c>
      <c r="J190" s="308"/>
      <c r="K190" s="351"/>
    </row>
    <row r="191" spans="2:11" ht="15" customHeight="1">
      <c r="B191" s="330"/>
      <c r="C191" s="314" t="s">
        <v>470</v>
      </c>
      <c r="D191" s="308"/>
      <c r="E191" s="308"/>
      <c r="F191" s="329" t="s">
        <v>381</v>
      </c>
      <c r="G191" s="308"/>
      <c r="H191" s="308" t="s">
        <v>471</v>
      </c>
      <c r="I191" s="308" t="s">
        <v>409</v>
      </c>
      <c r="J191" s="308"/>
      <c r="K191" s="351"/>
    </row>
    <row r="192" spans="2:11" ht="15" customHeight="1">
      <c r="B192" s="357"/>
      <c r="C192" s="365"/>
      <c r="D192" s="339"/>
      <c r="E192" s="339"/>
      <c r="F192" s="339"/>
      <c r="G192" s="339"/>
      <c r="H192" s="339"/>
      <c r="I192" s="339"/>
      <c r="J192" s="339"/>
      <c r="K192" s="358"/>
    </row>
    <row r="193" spans="2:11" ht="18.75" customHeight="1">
      <c r="B193" s="305"/>
      <c r="C193" s="308"/>
      <c r="D193" s="308"/>
      <c r="E193" s="308"/>
      <c r="F193" s="329"/>
      <c r="G193" s="308"/>
      <c r="H193" s="308"/>
      <c r="I193" s="308"/>
      <c r="J193" s="308"/>
      <c r="K193" s="305"/>
    </row>
    <row r="194" spans="2:11" ht="18.75" customHeight="1">
      <c r="B194" s="305"/>
      <c r="C194" s="308"/>
      <c r="D194" s="308"/>
      <c r="E194" s="308"/>
      <c r="F194" s="329"/>
      <c r="G194" s="308"/>
      <c r="H194" s="308"/>
      <c r="I194" s="308"/>
      <c r="J194" s="308"/>
      <c r="K194" s="305"/>
    </row>
    <row r="195" spans="2:11" ht="18.75" customHeight="1">
      <c r="B195" s="315"/>
      <c r="C195" s="315"/>
      <c r="D195" s="315"/>
      <c r="E195" s="315"/>
      <c r="F195" s="315"/>
      <c r="G195" s="315"/>
      <c r="H195" s="315"/>
      <c r="I195" s="315"/>
      <c r="J195" s="315"/>
      <c r="K195" s="315"/>
    </row>
    <row r="196" spans="2:11" ht="13.5">
      <c r="B196" s="292"/>
      <c r="C196" s="293"/>
      <c r="D196" s="293"/>
      <c r="E196" s="293"/>
      <c r="F196" s="293"/>
      <c r="G196" s="293"/>
      <c r="H196" s="293"/>
      <c r="I196" s="293"/>
      <c r="J196" s="293"/>
      <c r="K196" s="294"/>
    </row>
    <row r="197" spans="2:11" ht="21">
      <c r="B197" s="295"/>
      <c r="C197" s="296" t="s">
        <v>472</v>
      </c>
      <c r="D197" s="296"/>
      <c r="E197" s="296"/>
      <c r="F197" s="296"/>
      <c r="G197" s="296"/>
      <c r="H197" s="296"/>
      <c r="I197" s="296"/>
      <c r="J197" s="296"/>
      <c r="K197" s="297"/>
    </row>
    <row r="198" spans="2:11" ht="25.5" customHeight="1">
      <c r="B198" s="295"/>
      <c r="C198" s="366" t="s">
        <v>473</v>
      </c>
      <c r="D198" s="366"/>
      <c r="E198" s="366"/>
      <c r="F198" s="366" t="s">
        <v>474</v>
      </c>
      <c r="G198" s="367"/>
      <c r="H198" s="368" t="s">
        <v>475</v>
      </c>
      <c r="I198" s="368"/>
      <c r="J198" s="368"/>
      <c r="K198" s="297"/>
    </row>
    <row r="199" spans="2:11" ht="5.25" customHeight="1">
      <c r="B199" s="330"/>
      <c r="C199" s="327"/>
      <c r="D199" s="327"/>
      <c r="E199" s="327"/>
      <c r="F199" s="327"/>
      <c r="G199" s="308"/>
      <c r="H199" s="327"/>
      <c r="I199" s="327"/>
      <c r="J199" s="327"/>
      <c r="K199" s="351"/>
    </row>
    <row r="200" spans="2:11" ht="15" customHeight="1">
      <c r="B200" s="330"/>
      <c r="C200" s="308" t="s">
        <v>465</v>
      </c>
      <c r="D200" s="308"/>
      <c r="E200" s="308"/>
      <c r="F200" s="329" t="s">
        <v>44</v>
      </c>
      <c r="G200" s="308"/>
      <c r="H200" s="369" t="s">
        <v>476</v>
      </c>
      <c r="I200" s="369"/>
      <c r="J200" s="369"/>
      <c r="K200" s="351"/>
    </row>
    <row r="201" spans="2:11" ht="15" customHeight="1">
      <c r="B201" s="330"/>
      <c r="C201" s="336"/>
      <c r="D201" s="308"/>
      <c r="E201" s="308"/>
      <c r="F201" s="329" t="s">
        <v>45</v>
      </c>
      <c r="G201" s="308"/>
      <c r="H201" s="369" t="s">
        <v>477</v>
      </c>
      <c r="I201" s="369"/>
      <c r="J201" s="369"/>
      <c r="K201" s="351"/>
    </row>
    <row r="202" spans="2:11" ht="15" customHeight="1">
      <c r="B202" s="330"/>
      <c r="C202" s="336"/>
      <c r="D202" s="308"/>
      <c r="E202" s="308"/>
      <c r="F202" s="329" t="s">
        <v>48</v>
      </c>
      <c r="G202" s="308"/>
      <c r="H202" s="369" t="s">
        <v>478</v>
      </c>
      <c r="I202" s="369"/>
      <c r="J202" s="369"/>
      <c r="K202" s="351"/>
    </row>
    <row r="203" spans="2:11" ht="15" customHeight="1">
      <c r="B203" s="330"/>
      <c r="C203" s="308"/>
      <c r="D203" s="308"/>
      <c r="E203" s="308"/>
      <c r="F203" s="329" t="s">
        <v>46</v>
      </c>
      <c r="G203" s="308"/>
      <c r="H203" s="369" t="s">
        <v>479</v>
      </c>
      <c r="I203" s="369"/>
      <c r="J203" s="369"/>
      <c r="K203" s="351"/>
    </row>
    <row r="204" spans="2:11" ht="15" customHeight="1">
      <c r="B204" s="330"/>
      <c r="C204" s="308"/>
      <c r="D204" s="308"/>
      <c r="E204" s="308"/>
      <c r="F204" s="329" t="s">
        <v>47</v>
      </c>
      <c r="G204" s="308"/>
      <c r="H204" s="369" t="s">
        <v>480</v>
      </c>
      <c r="I204" s="369"/>
      <c r="J204" s="369"/>
      <c r="K204" s="351"/>
    </row>
    <row r="205" spans="2:11" ht="15" customHeight="1">
      <c r="B205" s="330"/>
      <c r="C205" s="308"/>
      <c r="D205" s="308"/>
      <c r="E205" s="308"/>
      <c r="F205" s="329"/>
      <c r="G205" s="308"/>
      <c r="H205" s="308"/>
      <c r="I205" s="308"/>
      <c r="J205" s="308"/>
      <c r="K205" s="351"/>
    </row>
    <row r="206" spans="2:11" ht="15" customHeight="1">
      <c r="B206" s="330"/>
      <c r="C206" s="308" t="s">
        <v>421</v>
      </c>
      <c r="D206" s="308"/>
      <c r="E206" s="308"/>
      <c r="F206" s="329" t="s">
        <v>79</v>
      </c>
      <c r="G206" s="308"/>
      <c r="H206" s="369" t="s">
        <v>481</v>
      </c>
      <c r="I206" s="369"/>
      <c r="J206" s="369"/>
      <c r="K206" s="351"/>
    </row>
    <row r="207" spans="2:11" ht="15" customHeight="1">
      <c r="B207" s="330"/>
      <c r="C207" s="336"/>
      <c r="D207" s="308"/>
      <c r="E207" s="308"/>
      <c r="F207" s="329" t="s">
        <v>320</v>
      </c>
      <c r="G207" s="308"/>
      <c r="H207" s="369" t="s">
        <v>321</v>
      </c>
      <c r="I207" s="369"/>
      <c r="J207" s="369"/>
      <c r="K207" s="351"/>
    </row>
    <row r="208" spans="2:11" ht="15" customHeight="1">
      <c r="B208" s="330"/>
      <c r="C208" s="308"/>
      <c r="D208" s="308"/>
      <c r="E208" s="308"/>
      <c r="F208" s="329" t="s">
        <v>318</v>
      </c>
      <c r="G208" s="308"/>
      <c r="H208" s="369" t="s">
        <v>482</v>
      </c>
      <c r="I208" s="369"/>
      <c r="J208" s="369"/>
      <c r="K208" s="351"/>
    </row>
    <row r="209" spans="2:11" ht="15" customHeight="1">
      <c r="B209" s="370"/>
      <c r="C209" s="336"/>
      <c r="D209" s="336"/>
      <c r="E209" s="336"/>
      <c r="F209" s="329" t="s">
        <v>88</v>
      </c>
      <c r="G209" s="314"/>
      <c r="H209" s="371" t="s">
        <v>322</v>
      </c>
      <c r="I209" s="371"/>
      <c r="J209" s="371"/>
      <c r="K209" s="372"/>
    </row>
    <row r="210" spans="2:11" ht="15" customHeight="1">
      <c r="B210" s="370"/>
      <c r="C210" s="336"/>
      <c r="D210" s="336"/>
      <c r="E210" s="336"/>
      <c r="F210" s="329" t="s">
        <v>323</v>
      </c>
      <c r="G210" s="314"/>
      <c r="H210" s="371" t="s">
        <v>483</v>
      </c>
      <c r="I210" s="371"/>
      <c r="J210" s="371"/>
      <c r="K210" s="372"/>
    </row>
    <row r="211" spans="2:11" ht="15" customHeight="1">
      <c r="B211" s="370"/>
      <c r="C211" s="336"/>
      <c r="D211" s="336"/>
      <c r="E211" s="336"/>
      <c r="F211" s="373"/>
      <c r="G211" s="314"/>
      <c r="H211" s="374"/>
      <c r="I211" s="374"/>
      <c r="J211" s="374"/>
      <c r="K211" s="372"/>
    </row>
    <row r="212" spans="2:11" ht="15" customHeight="1">
      <c r="B212" s="370"/>
      <c r="C212" s="308" t="s">
        <v>445</v>
      </c>
      <c r="D212" s="336"/>
      <c r="E212" s="336"/>
      <c r="F212" s="329">
        <v>1</v>
      </c>
      <c r="G212" s="314"/>
      <c r="H212" s="371" t="s">
        <v>484</v>
      </c>
      <c r="I212" s="371"/>
      <c r="J212" s="371"/>
      <c r="K212" s="372"/>
    </row>
    <row r="213" spans="2:11" ht="15" customHeight="1">
      <c r="B213" s="370"/>
      <c r="C213" s="336"/>
      <c r="D213" s="336"/>
      <c r="E213" s="336"/>
      <c r="F213" s="329">
        <v>2</v>
      </c>
      <c r="G213" s="314"/>
      <c r="H213" s="371" t="s">
        <v>485</v>
      </c>
      <c r="I213" s="371"/>
      <c r="J213" s="371"/>
      <c r="K213" s="372"/>
    </row>
    <row r="214" spans="2:11" ht="15" customHeight="1">
      <c r="B214" s="370"/>
      <c r="C214" s="336"/>
      <c r="D214" s="336"/>
      <c r="E214" s="336"/>
      <c r="F214" s="329">
        <v>3</v>
      </c>
      <c r="G214" s="314"/>
      <c r="H214" s="371" t="s">
        <v>486</v>
      </c>
      <c r="I214" s="371"/>
      <c r="J214" s="371"/>
      <c r="K214" s="372"/>
    </row>
    <row r="215" spans="2:11" ht="15" customHeight="1">
      <c r="B215" s="370"/>
      <c r="C215" s="336"/>
      <c r="D215" s="336"/>
      <c r="E215" s="336"/>
      <c r="F215" s="329">
        <v>4</v>
      </c>
      <c r="G215" s="314"/>
      <c r="H215" s="371" t="s">
        <v>487</v>
      </c>
      <c r="I215" s="371"/>
      <c r="J215" s="371"/>
      <c r="K215" s="372"/>
    </row>
    <row r="216" spans="2:11" ht="12.75" customHeight="1">
      <c r="B216" s="375"/>
      <c r="C216" s="376"/>
      <c r="D216" s="376"/>
      <c r="E216" s="376"/>
      <c r="F216" s="376"/>
      <c r="G216" s="376"/>
      <c r="H216" s="376"/>
      <c r="I216" s="376"/>
      <c r="J216" s="376"/>
      <c r="K216" s="377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Marek Avuk</cp:lastModifiedBy>
  <dcterms:created xsi:type="dcterms:W3CDTF">2016-12-07T13:22:53Z</dcterms:created>
  <dcterms:modified xsi:type="dcterms:W3CDTF">2016-12-07T13:23:21Z</dcterms:modified>
  <cp:category/>
  <cp:version/>
  <cp:contentType/>
  <cp:contentStatus/>
</cp:coreProperties>
</file>