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bmp" ContentType="image/bitmap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D.1.1a - Architektonicko-..." sheetId="2" r:id="rId2"/>
    <sheet name="D.1.1.b - Architektonicko..." sheetId="3" r:id="rId3"/>
    <sheet name="D.1.1.c - Elektroinstalace" sheetId="4" r:id="rId4"/>
    <sheet name="99 - Vedlejší a ostatní n..." sheetId="5" r:id="rId5"/>
    <sheet name="Seznam figur" sheetId="6" r:id="rId6"/>
    <sheet name="Pokyny pro vyplnění" sheetId="7" r:id="rId7"/>
  </sheets>
  <definedNames>
    <definedName name="_xlnm.Print_Area" localSheetId="0">'Rekapitulace stavby'!$D$4:$AO$36,'Rekapitulace stavby'!$C$42:$AQ$60</definedName>
    <definedName name="_xlnm.Print_Titles" localSheetId="0">'Rekapitulace stavby'!$52:$52</definedName>
    <definedName name="_xlnm._FilterDatabase" localSheetId="1" hidden="1">'D.1.1a - Architektonicko-...'!$C$95:$K$178</definedName>
    <definedName name="_xlnm.Print_Area" localSheetId="1">'D.1.1a - Architektonicko-...'!$C$4:$J$41,'D.1.1a - Architektonicko-...'!$C$47:$J$75,'D.1.1a - Architektonicko-...'!$C$81:$K$178</definedName>
    <definedName name="_xlnm.Print_Titles" localSheetId="1">'D.1.1a - Architektonicko-...'!$95:$95</definedName>
    <definedName name="_xlnm._FilterDatabase" localSheetId="2" hidden="1">'D.1.1.b - Architektonicko...'!$C$98:$K$330</definedName>
    <definedName name="_xlnm.Print_Area" localSheetId="2">'D.1.1.b - Architektonicko...'!$C$4:$J$41,'D.1.1.b - Architektonicko...'!$C$47:$J$78,'D.1.1.b - Architektonicko...'!$C$84:$K$330</definedName>
    <definedName name="_xlnm.Print_Titles" localSheetId="2">'D.1.1.b - Architektonicko...'!$98:$98</definedName>
    <definedName name="_xlnm._FilterDatabase" localSheetId="3" hidden="1">'D.1.1.c - Elektroinstalace'!$C$91:$K$150</definedName>
    <definedName name="_xlnm.Print_Area" localSheetId="3">'D.1.1.c - Elektroinstalace'!$C$4:$J$41,'D.1.1.c - Elektroinstalace'!$C$47:$J$71,'D.1.1.c - Elektroinstalace'!$C$77:$K$150</definedName>
    <definedName name="_xlnm.Print_Titles" localSheetId="3">'D.1.1.c - Elektroinstalace'!$91:$91</definedName>
    <definedName name="_xlnm._FilterDatabase" localSheetId="4" hidden="1">'99 - Vedlejší a ostatní n...'!$C$81:$K$88</definedName>
    <definedName name="_xlnm.Print_Area" localSheetId="4">'99 - Vedlejší a ostatní n...'!$C$4:$J$39,'99 - Vedlejší a ostatní n...'!$C$45:$J$63,'99 - Vedlejší a ostatní n...'!$C$69:$K$88</definedName>
    <definedName name="_xlnm.Print_Titles" localSheetId="4">'99 - Vedlejší a ostatní n...'!$81:$81</definedName>
    <definedName name="_xlnm.Print_Area" localSheetId="5">'Seznam figur'!$C$4:$G$147</definedName>
    <definedName name="_xlnm.Print_Titles" localSheetId="5">'Seznam figur'!$9:$9</definedName>
    <definedName name="_xlnm.Print_Area" localSheetId="6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6" l="1" r="D7"/>
  <c i="5" r="J37"/>
  <c r="J36"/>
  <c i="1" r="AY59"/>
  <c i="5" r="J35"/>
  <c i="1" r="AX59"/>
  <c i="5" r="BI88"/>
  <c r="BH88"/>
  <c r="BG88"/>
  <c r="BF88"/>
  <c r="T88"/>
  <c r="T87"/>
  <c r="R88"/>
  <c r="R87"/>
  <c r="P88"/>
  <c r="P87"/>
  <c r="BI85"/>
  <c r="BH85"/>
  <c r="BG85"/>
  <c r="BF85"/>
  <c r="T85"/>
  <c r="T84"/>
  <c r="T83"/>
  <c r="T82"/>
  <c r="R85"/>
  <c r="R84"/>
  <c r="R83"/>
  <c r="R82"/>
  <c r="P85"/>
  <c r="P84"/>
  <c r="P83"/>
  <c r="P82"/>
  <c i="1" r="AU59"/>
  <c i="5" r="J79"/>
  <c r="F78"/>
  <c r="F76"/>
  <c r="E74"/>
  <c r="J55"/>
  <c r="F54"/>
  <c r="F52"/>
  <c r="E50"/>
  <c r="J21"/>
  <c r="E21"/>
  <c r="J78"/>
  <c r="J20"/>
  <c r="J18"/>
  <c r="E18"/>
  <c r="F79"/>
  <c r="J17"/>
  <c r="J12"/>
  <c r="J76"/>
  <c r="E7"/>
  <c r="E72"/>
  <c i="4" r="J39"/>
  <c r="J38"/>
  <c i="1" r="AY58"/>
  <c i="4" r="J37"/>
  <c i="1" r="AX58"/>
  <c i="4" r="BI149"/>
  <c r="BH149"/>
  <c r="BG149"/>
  <c r="BF149"/>
  <c r="T149"/>
  <c r="R149"/>
  <c r="P149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2"/>
  <c r="BH122"/>
  <c r="BG122"/>
  <c r="BF122"/>
  <c r="T122"/>
  <c r="R122"/>
  <c r="P122"/>
  <c r="BI119"/>
  <c r="BH119"/>
  <c r="BG119"/>
  <c r="BF119"/>
  <c r="T119"/>
  <c r="R119"/>
  <c r="P119"/>
  <c r="BI115"/>
  <c r="BH115"/>
  <c r="BG115"/>
  <c r="BF115"/>
  <c r="T115"/>
  <c r="T114"/>
  <c r="R115"/>
  <c r="R114"/>
  <c r="P115"/>
  <c r="P114"/>
  <c r="BI111"/>
  <c r="BH111"/>
  <c r="BG111"/>
  <c r="BF111"/>
  <c r="T111"/>
  <c r="R111"/>
  <c r="P111"/>
  <c r="BI109"/>
  <c r="BH109"/>
  <c r="BG109"/>
  <c r="BF109"/>
  <c r="T109"/>
  <c r="R109"/>
  <c r="P109"/>
  <c r="BI105"/>
  <c r="BH105"/>
  <c r="BG105"/>
  <c r="BF105"/>
  <c r="T105"/>
  <c r="R105"/>
  <c r="P105"/>
  <c r="BI102"/>
  <c r="BH102"/>
  <c r="BG102"/>
  <c r="BF102"/>
  <c r="T102"/>
  <c r="R102"/>
  <c r="P102"/>
  <c r="BI98"/>
  <c r="BH98"/>
  <c r="BG98"/>
  <c r="BF98"/>
  <c r="T98"/>
  <c r="R98"/>
  <c r="P98"/>
  <c r="BI95"/>
  <c r="BH95"/>
  <c r="BG95"/>
  <c r="BF95"/>
  <c r="T95"/>
  <c r="R95"/>
  <c r="P95"/>
  <c r="J89"/>
  <c r="F88"/>
  <c r="F86"/>
  <c r="E84"/>
  <c r="J59"/>
  <c r="F58"/>
  <c r="F56"/>
  <c r="E54"/>
  <c r="J23"/>
  <c r="E23"/>
  <c r="J88"/>
  <c r="J22"/>
  <c r="J20"/>
  <c r="E20"/>
  <c r="F59"/>
  <c r="J19"/>
  <c r="J14"/>
  <c r="J86"/>
  <c r="E7"/>
  <c r="E50"/>
  <c i="3" r="J39"/>
  <c r="J38"/>
  <c i="1" r="AY57"/>
  <c i="3" r="J37"/>
  <c i="1" r="AX57"/>
  <c i="3" r="BI326"/>
  <c r="BH326"/>
  <c r="BG326"/>
  <c r="BF326"/>
  <c r="T326"/>
  <c r="R326"/>
  <c r="P326"/>
  <c r="BI321"/>
  <c r="BH321"/>
  <c r="BG321"/>
  <c r="BF321"/>
  <c r="T321"/>
  <c r="R321"/>
  <c r="P321"/>
  <c r="BI316"/>
  <c r="BH316"/>
  <c r="BG316"/>
  <c r="BF316"/>
  <c r="T316"/>
  <c r="R316"/>
  <c r="P316"/>
  <c r="BI311"/>
  <c r="BH311"/>
  <c r="BG311"/>
  <c r="BF311"/>
  <c r="T311"/>
  <c r="R311"/>
  <c r="P311"/>
  <c r="BI307"/>
  <c r="BH307"/>
  <c r="BG307"/>
  <c r="BF307"/>
  <c r="T307"/>
  <c r="R307"/>
  <c r="P307"/>
  <c r="BI303"/>
  <c r="BH303"/>
  <c r="BG303"/>
  <c r="BF303"/>
  <c r="T303"/>
  <c r="R303"/>
  <c r="P303"/>
  <c r="BI300"/>
  <c r="BH300"/>
  <c r="BG300"/>
  <c r="BF300"/>
  <c r="T300"/>
  <c r="R300"/>
  <c r="P300"/>
  <c r="BI295"/>
  <c r="BH295"/>
  <c r="BG295"/>
  <c r="BF295"/>
  <c r="T295"/>
  <c r="R295"/>
  <c r="P295"/>
  <c r="BI292"/>
  <c r="BH292"/>
  <c r="BG292"/>
  <c r="BF292"/>
  <c r="T292"/>
  <c r="R292"/>
  <c r="P292"/>
  <c r="BI289"/>
  <c r="BH289"/>
  <c r="BG289"/>
  <c r="BF289"/>
  <c r="T289"/>
  <c r="R289"/>
  <c r="P289"/>
  <c r="BI286"/>
  <c r="BH286"/>
  <c r="BG286"/>
  <c r="BF286"/>
  <c r="T286"/>
  <c r="R286"/>
  <c r="P286"/>
  <c r="BI281"/>
  <c r="BH281"/>
  <c r="BG281"/>
  <c r="BF281"/>
  <c r="T281"/>
  <c r="R281"/>
  <c r="P281"/>
  <c r="BI276"/>
  <c r="BH276"/>
  <c r="BG276"/>
  <c r="BF276"/>
  <c r="T276"/>
  <c r="R276"/>
  <c r="P276"/>
  <c r="BI271"/>
  <c r="BH271"/>
  <c r="BG271"/>
  <c r="BF271"/>
  <c r="T271"/>
  <c r="R271"/>
  <c r="P271"/>
  <c r="BI268"/>
  <c r="BH268"/>
  <c r="BG268"/>
  <c r="BF268"/>
  <c r="T268"/>
  <c r="R268"/>
  <c r="P268"/>
  <c r="BI264"/>
  <c r="BH264"/>
  <c r="BG264"/>
  <c r="BF264"/>
  <c r="T264"/>
  <c r="R264"/>
  <c r="P264"/>
  <c r="BI259"/>
  <c r="BH259"/>
  <c r="BG259"/>
  <c r="BF259"/>
  <c r="T259"/>
  <c r="R259"/>
  <c r="P259"/>
  <c r="BI254"/>
  <c r="BH254"/>
  <c r="BG254"/>
  <c r="BF254"/>
  <c r="T254"/>
  <c r="R254"/>
  <c r="P254"/>
  <c r="BI249"/>
  <c r="BH249"/>
  <c r="BG249"/>
  <c r="BF249"/>
  <c r="T249"/>
  <c r="R249"/>
  <c r="P249"/>
  <c r="BI246"/>
  <c r="BH246"/>
  <c r="BG246"/>
  <c r="BF246"/>
  <c r="T246"/>
  <c r="R246"/>
  <c r="P246"/>
  <c r="BI241"/>
  <c r="BH241"/>
  <c r="BG241"/>
  <c r="BF241"/>
  <c r="T241"/>
  <c r="R241"/>
  <c r="P241"/>
  <c r="BI236"/>
  <c r="BH236"/>
  <c r="BG236"/>
  <c r="BF236"/>
  <c r="T236"/>
  <c r="R236"/>
  <c r="P236"/>
  <c r="BI231"/>
  <c r="BH231"/>
  <c r="BG231"/>
  <c r="BF231"/>
  <c r="T231"/>
  <c r="R231"/>
  <c r="P231"/>
  <c r="BI226"/>
  <c r="BH226"/>
  <c r="BG226"/>
  <c r="BF226"/>
  <c r="T226"/>
  <c r="R226"/>
  <c r="P226"/>
  <c r="BI221"/>
  <c r="BH221"/>
  <c r="BG221"/>
  <c r="BF221"/>
  <c r="T221"/>
  <c r="R221"/>
  <c r="P221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6"/>
  <c r="BH186"/>
  <c r="BG186"/>
  <c r="BF186"/>
  <c r="T186"/>
  <c r="R186"/>
  <c r="P186"/>
  <c r="BI181"/>
  <c r="BH181"/>
  <c r="BG181"/>
  <c r="BF181"/>
  <c r="T181"/>
  <c r="R181"/>
  <c r="P181"/>
  <c r="BI179"/>
  <c r="BH179"/>
  <c r="BG179"/>
  <c r="BF179"/>
  <c r="T179"/>
  <c r="R179"/>
  <c r="P179"/>
  <c r="BI175"/>
  <c r="BH175"/>
  <c r="BG175"/>
  <c r="BF175"/>
  <c r="T175"/>
  <c r="R175"/>
  <c r="P175"/>
  <c r="BI170"/>
  <c r="BH170"/>
  <c r="BG170"/>
  <c r="BF170"/>
  <c r="T170"/>
  <c r="R170"/>
  <c r="P170"/>
  <c r="BI166"/>
  <c r="BH166"/>
  <c r="BG166"/>
  <c r="BF166"/>
  <c r="T166"/>
  <c r="R166"/>
  <c r="P166"/>
  <c r="BI161"/>
  <c r="BH161"/>
  <c r="BG161"/>
  <c r="BF161"/>
  <c r="T161"/>
  <c r="R161"/>
  <c r="P161"/>
  <c r="BI158"/>
  <c r="BH158"/>
  <c r="BG158"/>
  <c r="BF158"/>
  <c r="T158"/>
  <c r="R158"/>
  <c r="P158"/>
  <c r="BI153"/>
  <c r="BH153"/>
  <c r="BG153"/>
  <c r="BF153"/>
  <c r="T153"/>
  <c r="R153"/>
  <c r="P153"/>
  <c r="BI150"/>
  <c r="BH150"/>
  <c r="BG150"/>
  <c r="BF150"/>
  <c r="T150"/>
  <c r="R150"/>
  <c r="P150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6"/>
  <c r="BH126"/>
  <c r="BG126"/>
  <c r="BF126"/>
  <c r="T126"/>
  <c r="T125"/>
  <c r="R126"/>
  <c r="R125"/>
  <c r="P126"/>
  <c r="P125"/>
  <c r="BI122"/>
  <c r="BH122"/>
  <c r="BG122"/>
  <c r="BF122"/>
  <c r="T122"/>
  <c r="R122"/>
  <c r="P122"/>
  <c r="BI120"/>
  <c r="BH120"/>
  <c r="BG120"/>
  <c r="BF120"/>
  <c r="T120"/>
  <c r="R120"/>
  <c r="P120"/>
  <c r="BI114"/>
  <c r="BH114"/>
  <c r="BG114"/>
  <c r="BF114"/>
  <c r="T114"/>
  <c r="T113"/>
  <c r="R114"/>
  <c r="R113"/>
  <c r="P114"/>
  <c r="P113"/>
  <c r="BI106"/>
  <c r="BH106"/>
  <c r="BG106"/>
  <c r="BF106"/>
  <c r="T106"/>
  <c r="R106"/>
  <c r="P106"/>
  <c r="BI102"/>
  <c r="BH102"/>
  <c r="BG102"/>
  <c r="BF102"/>
  <c r="T102"/>
  <c r="R102"/>
  <c r="P102"/>
  <c r="J96"/>
  <c r="F95"/>
  <c r="F93"/>
  <c r="E91"/>
  <c r="J59"/>
  <c r="F58"/>
  <c r="F56"/>
  <c r="E54"/>
  <c r="J23"/>
  <c r="E23"/>
  <c r="J95"/>
  <c r="J22"/>
  <c r="J20"/>
  <c r="E20"/>
  <c r="F59"/>
  <c r="J19"/>
  <c r="J14"/>
  <c r="J93"/>
  <c r="E7"/>
  <c r="E50"/>
  <c i="2" r="J39"/>
  <c r="J38"/>
  <c i="1" r="AY56"/>
  <c i="2" r="J37"/>
  <c i="1" r="AX56"/>
  <c i="2" r="BI174"/>
  <c r="BH174"/>
  <c r="BG174"/>
  <c r="BF174"/>
  <c r="T174"/>
  <c r="T173"/>
  <c r="R174"/>
  <c r="R173"/>
  <c r="P174"/>
  <c r="P173"/>
  <c r="BI168"/>
  <c r="BH168"/>
  <c r="BG168"/>
  <c r="BF168"/>
  <c r="T168"/>
  <c r="R168"/>
  <c r="P168"/>
  <c r="BI163"/>
  <c r="BH163"/>
  <c r="BG163"/>
  <c r="BF163"/>
  <c r="T163"/>
  <c r="R163"/>
  <c r="P163"/>
  <c r="BI157"/>
  <c r="BH157"/>
  <c r="BG157"/>
  <c r="BF157"/>
  <c r="T157"/>
  <c r="T156"/>
  <c r="R157"/>
  <c r="R156"/>
  <c r="P157"/>
  <c r="P156"/>
  <c r="BI151"/>
  <c r="BH151"/>
  <c r="BG151"/>
  <c r="BF151"/>
  <c r="T151"/>
  <c r="R151"/>
  <c r="P151"/>
  <c r="BI146"/>
  <c r="BH146"/>
  <c r="BG146"/>
  <c r="BF146"/>
  <c r="T146"/>
  <c r="R146"/>
  <c r="P146"/>
  <c r="BI141"/>
  <c r="BH141"/>
  <c r="BG141"/>
  <c r="BF141"/>
  <c r="T141"/>
  <c r="R141"/>
  <c r="P141"/>
  <c r="BI135"/>
  <c r="BH135"/>
  <c r="BG135"/>
  <c r="BF135"/>
  <c r="T135"/>
  <c r="R135"/>
  <c r="P135"/>
  <c r="BI132"/>
  <c r="BH132"/>
  <c r="BG132"/>
  <c r="BF132"/>
  <c r="T132"/>
  <c r="R132"/>
  <c r="P132"/>
  <c r="BI128"/>
  <c r="BH128"/>
  <c r="BG128"/>
  <c r="BF128"/>
  <c r="T128"/>
  <c r="T127"/>
  <c r="R128"/>
  <c r="R127"/>
  <c r="P128"/>
  <c r="P127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09"/>
  <c r="BH109"/>
  <c r="BG109"/>
  <c r="BF109"/>
  <c r="T109"/>
  <c r="R109"/>
  <c r="R103"/>
  <c r="P109"/>
  <c r="BI104"/>
  <c r="BH104"/>
  <c r="BG104"/>
  <c r="BF104"/>
  <c r="T104"/>
  <c r="R104"/>
  <c r="P104"/>
  <c r="BI99"/>
  <c r="BH99"/>
  <c r="BG99"/>
  <c r="BF99"/>
  <c r="T99"/>
  <c r="T98"/>
  <c r="R99"/>
  <c r="R98"/>
  <c r="P99"/>
  <c r="P98"/>
  <c r="J93"/>
  <c r="F92"/>
  <c r="F90"/>
  <c r="E88"/>
  <c r="J59"/>
  <c r="F58"/>
  <c r="F56"/>
  <c r="E54"/>
  <c r="J23"/>
  <c r="E23"/>
  <c r="J58"/>
  <c r="J22"/>
  <c r="J20"/>
  <c r="E20"/>
  <c r="F93"/>
  <c r="J19"/>
  <c r="J14"/>
  <c r="J56"/>
  <c r="E7"/>
  <c r="E84"/>
  <c i="1" r="L50"/>
  <c r="AM50"/>
  <c r="AM49"/>
  <c r="L49"/>
  <c r="AM47"/>
  <c r="L47"/>
  <c r="L45"/>
  <c r="L44"/>
  <c i="2" r="J128"/>
  <c i="3" r="BK321"/>
  <c r="BK158"/>
  <c r="BK200"/>
  <c i="5" r="J34"/>
  <c i="1" r="AW59"/>
  <c i="2" r="J114"/>
  <c i="3" r="BK166"/>
  <c r="BK281"/>
  <c i="4" r="J133"/>
  <c i="2" r="J174"/>
  <c i="1" r="AS55"/>
  <c i="3" r="J292"/>
  <c r="J286"/>
  <c r="J179"/>
  <c r="BK175"/>
  <c r="J205"/>
  <c i="4" r="BK139"/>
  <c i="5" r="J88"/>
  <c i="2" r="BK141"/>
  <c r="BK99"/>
  <c i="3" r="J196"/>
  <c r="BK303"/>
  <c r="BK190"/>
  <c r="J231"/>
  <c r="BK286"/>
  <c r="BK196"/>
  <c r="J120"/>
  <c r="BK186"/>
  <c i="4" r="J146"/>
  <c r="BK105"/>
  <c r="J139"/>
  <c i="2" r="J124"/>
  <c i="3" r="J311"/>
  <c i="4" r="BK122"/>
  <c i="2" r="J151"/>
  <c r="J135"/>
  <c r="BK104"/>
  <c r="J109"/>
  <c i="3" r="BK153"/>
  <c r="J303"/>
  <c r="BK214"/>
  <c r="BK170"/>
  <c r="BK133"/>
  <c r="J181"/>
  <c r="BK106"/>
  <c r="J114"/>
  <c r="J145"/>
  <c i="4" r="BK133"/>
  <c r="J124"/>
  <c r="BK109"/>
  <c r="BK119"/>
  <c i="2" r="J116"/>
  <c i="3" r="J236"/>
  <c r="J198"/>
  <c r="J241"/>
  <c r="BK276"/>
  <c r="BK126"/>
  <c i="4" r="BK136"/>
  <c r="J144"/>
  <c i="5" r="BK85"/>
  <c i="2" r="BK146"/>
  <c r="BK116"/>
  <c i="3" r="BK226"/>
  <c r="J321"/>
  <c r="BK271"/>
  <c r="BK289"/>
  <c r="BK254"/>
  <c r="BK120"/>
  <c r="J153"/>
  <c r="J216"/>
  <c r="J106"/>
  <c i="4" r="BK149"/>
  <c r="J127"/>
  <c i="3" r="J139"/>
  <c r="J208"/>
  <c i="4" r="BK124"/>
  <c i="2" r="J99"/>
  <c i="3" r="J268"/>
  <c r="J166"/>
  <c i="4" r="J142"/>
  <c i="3" r="J158"/>
  <c i="4" r="J98"/>
  <c i="3" r="J326"/>
  <c r="J218"/>
  <c r="BK203"/>
  <c r="J203"/>
  <c i="4" r="J105"/>
  <c i="3" r="J150"/>
  <c i="2" r="BK109"/>
  <c i="3" r="BK236"/>
  <c r="BK179"/>
  <c i="2" r="J118"/>
  <c i="3" r="BK246"/>
  <c r="BK145"/>
  <c i="4" r="J102"/>
  <c i="2" r="J121"/>
  <c i="3" r="BK292"/>
  <c r="J214"/>
  <c r="J161"/>
  <c i="4" r="J119"/>
  <c r="J111"/>
  <c i="2" r="BK174"/>
  <c i="3" r="BK300"/>
  <c r="BK211"/>
  <c r="BK249"/>
  <c r="J122"/>
  <c i="2" r="J132"/>
  <c i="3" r="BK326"/>
  <c r="J186"/>
  <c r="J226"/>
  <c i="4" r="J115"/>
  <c i="5" r="BK88"/>
  <c i="3" r="J249"/>
  <c i="4" r="BK115"/>
  <c i="2" r="BK124"/>
  <c i="3" r="BK218"/>
  <c r="J289"/>
  <c r="J300"/>
  <c r="BK268"/>
  <c r="BK198"/>
  <c r="BK102"/>
  <c i="4" r="J95"/>
  <c i="2" r="BK168"/>
  <c i="3" r="J281"/>
  <c r="BK142"/>
  <c r="BK136"/>
  <c i="4" r="J130"/>
  <c i="2" r="BK128"/>
  <c r="J141"/>
  <c i="3" r="J307"/>
  <c r="BK216"/>
  <c r="BK205"/>
  <c r="J126"/>
  <c i="4" r="BK102"/>
  <c i="2" r="BK151"/>
  <c r="BK114"/>
  <c i="3" r="BK208"/>
  <c r="BK307"/>
  <c r="J276"/>
  <c r="J259"/>
  <c r="J102"/>
  <c r="J246"/>
  <c r="BK122"/>
  <c r="BK150"/>
  <c i="4" r="BK95"/>
  <c i="2" r="BK163"/>
  <c r="BK118"/>
  <c r="BK135"/>
  <c i="3" r="BK316"/>
  <c r="J254"/>
  <c r="J295"/>
  <c r="J136"/>
  <c r="J130"/>
  <c r="J221"/>
  <c i="4" r="J149"/>
  <c r="BK130"/>
  <c r="J136"/>
  <c i="2" r="BK132"/>
  <c i="3" r="BK139"/>
  <c r="J271"/>
  <c i="5" r="J85"/>
  <c i="2" r="J104"/>
  <c r="BK157"/>
  <c r="J146"/>
  <c r="BK121"/>
  <c i="3" r="BK311"/>
  <c r="BK264"/>
  <c r="J142"/>
  <c r="J264"/>
  <c r="J200"/>
  <c r="BK221"/>
  <c r="J170"/>
  <c r="BK241"/>
  <c r="J175"/>
  <c i="4" r="BK146"/>
  <c r="J109"/>
  <c r="BK98"/>
  <c r="BK111"/>
  <c i="2" r="J157"/>
  <c i="3" r="J316"/>
  <c r="BK114"/>
  <c r="J211"/>
  <c r="BK193"/>
  <c i="4" r="BK144"/>
  <c r="J122"/>
  <c r="BK127"/>
  <c i="2" r="J168"/>
  <c r="J163"/>
  <c i="3" r="J190"/>
  <c r="J133"/>
  <c r="BK295"/>
  <c r="BK130"/>
  <c r="J193"/>
  <c r="BK231"/>
  <c r="BK259"/>
  <c r="BK161"/>
  <c r="BK181"/>
  <c i="4" r="BK142"/>
  <c i="3" l="1" r="T101"/>
  <c i="2" r="T103"/>
  <c i="3" r="P101"/>
  <c i="2" r="P103"/>
  <c i="3" r="R101"/>
  <c i="2" r="BK113"/>
  <c r="J113"/>
  <c r="J67"/>
  <c r="P131"/>
  <c r="T131"/>
  <c r="P162"/>
  <c i="3" r="P160"/>
  <c i="2" r="T113"/>
  <c r="T97"/>
  <c r="T140"/>
  <c i="3" r="T129"/>
  <c r="R160"/>
  <c r="R302"/>
  <c i="2" r="BK131"/>
  <c r="J131"/>
  <c r="J70"/>
  <c r="R131"/>
  <c r="R162"/>
  <c i="3" r="R119"/>
  <c r="R100"/>
  <c r="BK135"/>
  <c r="J135"/>
  <c r="J71"/>
  <c r="R135"/>
  <c r="P144"/>
  <c r="T144"/>
  <c r="R220"/>
  <c r="P270"/>
  <c r="BK315"/>
  <c r="J315"/>
  <c r="J77"/>
  <c i="4" r="BK94"/>
  <c r="J94"/>
  <c r="J65"/>
  <c i="2" r="P113"/>
  <c r="P97"/>
  <c r="BK140"/>
  <c r="J140"/>
  <c r="J71"/>
  <c i="3" r="P119"/>
  <c r="P100"/>
  <c r="P129"/>
  <c r="BK144"/>
  <c r="J144"/>
  <c r="J72"/>
  <c r="BK220"/>
  <c r="J220"/>
  <c r="J74"/>
  <c r="BK270"/>
  <c r="J270"/>
  <c r="J75"/>
  <c r="BK302"/>
  <c r="J302"/>
  <c r="J76"/>
  <c r="P315"/>
  <c i="4" r="P101"/>
  <c i="2" r="R113"/>
  <c r="R97"/>
  <c r="P140"/>
  <c r="BK162"/>
  <c r="J162"/>
  <c r="J73"/>
  <c i="3" r="T119"/>
  <c r="T100"/>
  <c r="R129"/>
  <c r="P135"/>
  <c r="T135"/>
  <c r="R144"/>
  <c r="T160"/>
  <c r="T220"/>
  <c r="R270"/>
  <c r="P302"/>
  <c r="T302"/>
  <c r="R315"/>
  <c i="4" r="P94"/>
  <c r="R94"/>
  <c r="T94"/>
  <c r="BK101"/>
  <c r="J101"/>
  <c r="J66"/>
  <c r="R101"/>
  <c r="T101"/>
  <c r="BK108"/>
  <c r="J108"/>
  <c r="J67"/>
  <c r="P108"/>
  <c r="R108"/>
  <c r="T108"/>
  <c r="P118"/>
  <c r="P117"/>
  <c r="T118"/>
  <c r="T117"/>
  <c i="2" r="R140"/>
  <c r="T162"/>
  <c i="3" r="BK119"/>
  <c r="J119"/>
  <c r="J67"/>
  <c r="BK129"/>
  <c r="J129"/>
  <c r="J70"/>
  <c r="BK160"/>
  <c r="J160"/>
  <c r="J73"/>
  <c r="P220"/>
  <c r="T270"/>
  <c r="T315"/>
  <c i="4" r="BK118"/>
  <c r="BK117"/>
  <c r="J117"/>
  <c r="J69"/>
  <c r="R118"/>
  <c r="R117"/>
  <c i="2" r="BK103"/>
  <c r="J103"/>
  <c r="J66"/>
  <c r="BK173"/>
  <c r="J173"/>
  <c r="J74"/>
  <c r="BK98"/>
  <c r="J98"/>
  <c r="J65"/>
  <c r="BK127"/>
  <c r="J127"/>
  <c r="J68"/>
  <c r="BK156"/>
  <c r="J156"/>
  <c r="J72"/>
  <c i="3" r="BK113"/>
  <c r="J113"/>
  <c r="J66"/>
  <c r="BK101"/>
  <c r="J101"/>
  <c r="J65"/>
  <c i="4" r="BK114"/>
  <c r="J114"/>
  <c r="J68"/>
  <c i="3" r="BK125"/>
  <c r="J125"/>
  <c r="J68"/>
  <c i="5" r="BK84"/>
  <c r="J84"/>
  <c r="J61"/>
  <c r="BK87"/>
  <c r="J87"/>
  <c r="J62"/>
  <c r="E48"/>
  <c r="F55"/>
  <c r="J52"/>
  <c i="4" r="J118"/>
  <c r="J70"/>
  <c i="5" r="J54"/>
  <c r="BE85"/>
  <c r="BE88"/>
  <c i="4" r="E80"/>
  <c r="BE98"/>
  <c r="J58"/>
  <c r="F89"/>
  <c r="BE105"/>
  <c r="BE109"/>
  <c r="BE115"/>
  <c r="J56"/>
  <c r="BE95"/>
  <c r="BE102"/>
  <c r="BE127"/>
  <c r="BE111"/>
  <c r="BE119"/>
  <c r="BE122"/>
  <c r="BE124"/>
  <c r="BE130"/>
  <c r="BE133"/>
  <c r="BE136"/>
  <c r="BE139"/>
  <c r="BE142"/>
  <c r="BE144"/>
  <c r="BE146"/>
  <c r="BE149"/>
  <c i="3" r="BE120"/>
  <c r="BE139"/>
  <c r="BE142"/>
  <c r="BE153"/>
  <c r="BE158"/>
  <c r="BE203"/>
  <c r="BE214"/>
  <c r="J56"/>
  <c r="E87"/>
  <c r="BE102"/>
  <c r="BE208"/>
  <c r="BE231"/>
  <c r="F96"/>
  <c r="BE122"/>
  <c r="BE133"/>
  <c r="BE136"/>
  <c r="BE150"/>
  <c r="BE170"/>
  <c r="BE198"/>
  <c r="BE200"/>
  <c r="BE216"/>
  <c r="BE218"/>
  <c r="BE236"/>
  <c r="BE241"/>
  <c r="BE254"/>
  <c r="BE259"/>
  <c r="BE264"/>
  <c r="BE268"/>
  <c r="BE289"/>
  <c i="2" r="BK130"/>
  <c r="J130"/>
  <c r="J69"/>
  <c i="3" r="J58"/>
  <c r="BE145"/>
  <c r="BE181"/>
  <c r="BE221"/>
  <c r="BE226"/>
  <c r="BE281"/>
  <c r="BE286"/>
  <c r="BE295"/>
  <c r="BE300"/>
  <c r="BE303"/>
  <c r="BE161"/>
  <c r="BE166"/>
  <c r="BE175"/>
  <c r="BE196"/>
  <c r="BE249"/>
  <c r="BE271"/>
  <c r="BE276"/>
  <c r="BE292"/>
  <c r="BE307"/>
  <c r="BE311"/>
  <c r="BE316"/>
  <c r="BE321"/>
  <c r="BE326"/>
  <c r="BE106"/>
  <c r="BE114"/>
  <c r="BE126"/>
  <c r="BE130"/>
  <c r="BE179"/>
  <c r="BE186"/>
  <c r="BE190"/>
  <c r="BE193"/>
  <c r="BE205"/>
  <c r="BE211"/>
  <c r="BE246"/>
  <c i="2" r="J92"/>
  <c r="F59"/>
  <c r="J90"/>
  <c r="BE104"/>
  <c r="BE116"/>
  <c r="BE118"/>
  <c r="BE151"/>
  <c r="E50"/>
  <c r="BE128"/>
  <c r="BE157"/>
  <c r="BE99"/>
  <c r="BE114"/>
  <c r="BE121"/>
  <c r="BE124"/>
  <c r="BE132"/>
  <c r="BE135"/>
  <c r="BE141"/>
  <c r="BE163"/>
  <c r="BE168"/>
  <c r="BE174"/>
  <c r="BE109"/>
  <c r="BE146"/>
  <c r="F37"/>
  <c i="1" r="BB56"/>
  <c i="4" r="F38"/>
  <c i="1" r="BC58"/>
  <c i="3" r="J36"/>
  <c i="1" r="AW57"/>
  <c i="3" r="F36"/>
  <c i="1" r="BA57"/>
  <c i="5" r="F34"/>
  <c i="1" r="BA59"/>
  <c i="4" r="J36"/>
  <c i="1" r="AW58"/>
  <c i="5" r="F37"/>
  <c i="1" r="BD59"/>
  <c i="3" r="F38"/>
  <c i="1" r="BC57"/>
  <c r="AS54"/>
  <c i="2" r="F39"/>
  <c i="1" r="BD56"/>
  <c i="4" r="F36"/>
  <c i="1" r="BA58"/>
  <c i="5" r="F35"/>
  <c i="1" r="BB59"/>
  <c i="5" r="F36"/>
  <c i="1" r="BC59"/>
  <c i="2" r="J36"/>
  <c i="1" r="AW56"/>
  <c i="3" r="F39"/>
  <c i="1" r="BD57"/>
  <c i="4" r="F37"/>
  <c i="1" r="BB58"/>
  <c i="2" r="F36"/>
  <c i="1" r="BA56"/>
  <c i="4" r="F39"/>
  <c i="1" r="BD58"/>
  <c i="2" r="F38"/>
  <c i="1" r="BC56"/>
  <c i="3" r="F37"/>
  <c i="1" r="BB57"/>
  <c i="4" l="1" r="P93"/>
  <c r="P92"/>
  <c i="1" r="AU58"/>
  <c i="2" r="R130"/>
  <c r="R96"/>
  <c i="3" r="T128"/>
  <c r="T99"/>
  <c i="2" r="T130"/>
  <c r="T96"/>
  <c i="4" r="T93"/>
  <c r="T92"/>
  <c r="R93"/>
  <c r="R92"/>
  <c i="3" r="R128"/>
  <c r="R99"/>
  <c r="P128"/>
  <c r="P99"/>
  <c i="1" r="AU57"/>
  <c i="2" r="P130"/>
  <c r="P96"/>
  <c i="1" r="AU56"/>
  <c i="2" r="BK97"/>
  <c r="J97"/>
  <c r="J64"/>
  <c i="3" r="BK100"/>
  <c r="J100"/>
  <c r="J64"/>
  <c r="BK128"/>
  <c r="J128"/>
  <c r="J69"/>
  <c i="4" r="BK93"/>
  <c r="J93"/>
  <c r="J64"/>
  <c i="5" r="BK83"/>
  <c r="J83"/>
  <c r="J60"/>
  <c i="2" r="BK96"/>
  <c r="J96"/>
  <c r="J63"/>
  <c r="J35"/>
  <c i="1" r="AV56"/>
  <c r="AT56"/>
  <c r="BA55"/>
  <c r="AW55"/>
  <c i="3" r="J35"/>
  <c i="1" r="AV57"/>
  <c r="AT57"/>
  <c r="BD55"/>
  <c i="4" r="F35"/>
  <c i="1" r="AZ58"/>
  <c i="5" r="F33"/>
  <c i="1" r="AZ59"/>
  <c r="BB55"/>
  <c r="AX55"/>
  <c i="5" r="J33"/>
  <c i="1" r="AV59"/>
  <c r="AT59"/>
  <c i="4" r="J35"/>
  <c i="1" r="AV58"/>
  <c r="AT58"/>
  <c r="BC55"/>
  <c r="AY55"/>
  <c i="3" r="F35"/>
  <c i="1" r="AZ57"/>
  <c i="2" r="F35"/>
  <c i="1" r="AZ56"/>
  <c i="4" l="1" r="BK92"/>
  <c r="J92"/>
  <c i="5" r="BK82"/>
  <c r="J82"/>
  <c r="J59"/>
  <c i="3" r="BK99"/>
  <c r="J99"/>
  <c r="J63"/>
  <c i="1" r="AU55"/>
  <c r="AU54"/>
  <c r="BB54"/>
  <c r="W31"/>
  <c r="BD54"/>
  <c r="W33"/>
  <c i="2" r="J32"/>
  <c i="1" r="AG56"/>
  <c i="4" r="J32"/>
  <c i="1" r="AG58"/>
  <c r="AZ55"/>
  <c r="AV55"/>
  <c r="AT55"/>
  <c r="BC54"/>
  <c r="W32"/>
  <c r="BA54"/>
  <c r="W30"/>
  <c i="4" l="1" r="J41"/>
  <c r="J63"/>
  <c i="2" r="J41"/>
  <c i="1" r="AN56"/>
  <c r="AN58"/>
  <c r="AX54"/>
  <c r="AZ54"/>
  <c r="W29"/>
  <c i="3" r="J32"/>
  <c i="1" r="AG57"/>
  <c r="AG55"/>
  <c i="5" r="J30"/>
  <c i="1" r="AG59"/>
  <c r="AW54"/>
  <c r="AK30"/>
  <c r="AY54"/>
  <c l="1" r="AN55"/>
  <c i="5" r="J39"/>
  <c i="3" r="J41"/>
  <c i="1" r="AN57"/>
  <c r="AN59"/>
  <c r="AG54"/>
  <c r="AK26"/>
  <c r="AV54"/>
  <c r="AK29"/>
  <c r="AK35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<sst xmlns="http://schemas.openxmlformats.org/spreadsheetml/2006/main">
  <si>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</si>
  <si>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</si>
  <si>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</si>
  <si>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</si>
  <si>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</si>
  <si>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{2e2ff44b-73fc-4c66-9f77-435e9f22513e}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</si>
  <si>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</si>
  <si>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</si>
  <si>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</si>
  <si>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</si>
  <si>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</si>
  <si>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</si>
  <si>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</si>
  <si>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</si>
  <si>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2024_07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</si>
  <si>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</si>
  <si>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</si>
  <si>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Budova D - úprava ordinace ve 3.NP UČOCH</t>
  </si>
  <si>
    <t>KSO:</t>
  </si>
  <si>
    <t/>
  </si>
  <si>
    <t>CC-CZ:</t>
  </si>
  <si>
    <t>Místo:</t>
  </si>
  <si>
    <t>Masarykova nemocnice</t>
  </si>
  <si>
    <t>Datum:</t>
  </si>
  <si>
    <t>15. 7. 2024</t>
  </si>
  <si>
    <t>Zadavatel:</t>
  </si>
  <si>
    <t>IČ:</t>
  </si>
  <si>
    <t>25488627</t>
  </si>
  <si>
    <t>Krajská zdravotní a.s.</t>
  </si>
  <si>
    <t>DIČ:</t>
  </si>
  <si>
    <t>CZ25488627</t>
  </si>
  <si>
    <t>Uchazeč:</t>
  </si>
  <si>
    <t>Vyplň údaj</t>
  </si>
  <si>
    <t>Projektant:</t>
  </si>
  <si>
    <t xml:space="preserve"> </t>
  </si>
  <si>
    <t>True</t>
  </si>
  <si>
    <t>Zpracovatel:</t>
  </si>
  <si>
    <t>Milan Křehla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</si>
  <si>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</si>
  <si>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</si>
  <si>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</si>
  <si>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</si>
  <si>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</si>
  <si>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</si>
  <si>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</si>
  <si>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</si>
  <si>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</si>
  <si>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</si>
  <si>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</si>
  <si>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</si>
  <si>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</si>
  <si>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</si>
  <si>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</si>
  <si>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</si>
  <si>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</si>
  <si>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</si>
  <si>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</si>
  <si>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</si>
  <si>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</si>
  <si>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</si>
  <si>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</si>
  <si>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</si>
  <si>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</si>
  <si>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</si>
  <si>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</si>
  <si>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</si>
  <si>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</si>
  <si>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</si>
  <si>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</si>
  <si>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</si>
  <si>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</si>
  <si>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</si>
  <si>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</si>
  <si>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</si>
  <si>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</si>
  <si>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</si>
  <si>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</si>
  <si>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</si>
  <si>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D.1</t>
  </si>
  <si>
    <t>Stavební objekty</t>
  </si>
  <si>
    <t>STA</t>
  </si>
  <si>
    <t>1</t>
  </si>
  <si>
    <t>{dbaa0588-a4fb-4e5f-9698-607dc05ea03a}</t>
  </si>
  <si>
    <t>2</t>
  </si>
  <si>
    <t>/</t>
  </si>
  <si>
    <t>D.1.1a</t>
  </si>
  <si>
    <t>Architektonicko-stavební řešení - Bourací prace</t>
  </si>
  <si>
    <t>Soupis</t>
  </si>
  <si>
    <t>{858fbb5d-ec38-4dfb-b9e2-8b1928a0f9d5}</t>
  </si>
  <si>
    <t>D.1.1.b</t>
  </si>
  <si>
    <t>Architektonicko-stavební řešení - Stavební úpravy</t>
  </si>
  <si>
    <t>{98ac4f16-31be-4c4b-96f1-3a44a552b020}</t>
  </si>
  <si>
    <t>D.1.1.c</t>
  </si>
  <si>
    <t>Elektroinstalace</t>
  </si>
  <si>
    <t>{7c6861a1-ca35-4fbd-a35c-6cc66ace7b06}</t>
  </si>
  <si>
    <t>99</t>
  </si>
  <si>
    <t>Vedlejší a ostatní náklady</t>
  </si>
  <si>
    <t>{22e2c87f-27ce-4072-9d80-71558ca4e4c6}</t>
  </si>
  <si>
    <t>VV0001</t>
  </si>
  <si>
    <t>Nový výkaz (1)</t>
  </si>
  <si>
    <t>41,02</t>
  </si>
  <si>
    <t>3</t>
  </si>
  <si>
    <t>VV0002</t>
  </si>
  <si>
    <t>Nový výkaz (2)</t>
  </si>
  <si>
    <t>KRYCÍ LIST SOUPISU PRACÍ</t>
  </si>
  <si>
    <t>VV0003</t>
  </si>
  <si>
    <t>Nový výkaz (3)</t>
  </si>
  <si>
    <t>VV0004</t>
  </si>
  <si>
    <t>Nový výkaz (4)</t>
  </si>
  <si>
    <t>VV0005</t>
  </si>
  <si>
    <t>Nový výkaz (5)</t>
  </si>
  <si>
    <t>VV0006</t>
  </si>
  <si>
    <t>Nový výkaz (6)</t>
  </si>
  <si>
    <t>Objekt:</t>
  </si>
  <si>
    <t>VV0007</t>
  </si>
  <si>
    <t>Nový výkaz (7)</t>
  </si>
  <si>
    <t>D.1 - Stavební objekty</t>
  </si>
  <si>
    <t>VV0008</t>
  </si>
  <si>
    <t>Nový výkaz (8)</t>
  </si>
  <si>
    <t>36,8</t>
  </si>
  <si>
    <t>Soupis:</t>
  </si>
  <si>
    <t>VV0009</t>
  </si>
  <si>
    <t>Nový výkaz (9)</t>
  </si>
  <si>
    <t>8,768</t>
  </si>
  <si>
    <t>D.1.1a - Architektonicko-stavební řešení - Bourací prace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</si>
  <si>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</si>
  <si>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</si>
  <si>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</si>
  <si>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</si>
  <si>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</si>
  <si>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</si>
  <si>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</si>
  <si>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</si>
  <si>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</si>
  <si>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</si>
  <si>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</si>
  <si>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725 - Zdravotechnika - zařizovací předměty</t>
  </si>
  <si>
    <t xml:space="preserve">    766 - Konstrukce truhlářské</t>
  </si>
  <si>
    <t xml:space="preserve">    776 - Podlahy povlakové</t>
  </si>
  <si>
    <t xml:space="preserve">    781 - Dokončovací práce - obklady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</si>
  <si>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</si>
  <si>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</si>
  <si>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</si>
  <si>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</si>
  <si>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</si>
  <si>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</si>
  <si>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</si>
  <si>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</si>
  <si>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</si>
  <si>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</si>
  <si>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</si>
  <si>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</si>
  <si>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</si>
  <si>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</si>
  <si>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</si>
  <si>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</si>
  <si>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Svislé a kompletní konstrukce</t>
  </si>
  <si>
    <t>K</t>
  </si>
  <si>
    <t>317944321</t>
  </si>
  <si>
    <t>Válcované nosníky dodatečně osazované do připravených otvorů bez zazdění hlav do č. 12</t>
  </si>
  <si>
    <t>t</t>
  </si>
  <si>
    <t>CS ÚRS 2024 02</t>
  </si>
  <si>
    <t>4</t>
  </si>
  <si>
    <t>1823413229</t>
  </si>
  <si>
    <t>Online PSC</t>
  </si>
  <si>
    <t>https://podminky.urs.cz/item/CS_URS_2024_02/317944321</t>
  </si>
  <si>
    <t>VV</t>
  </si>
  <si>
    <t>"překlad nad vybouraným otvorem"</t>
  </si>
  <si>
    <t xml:space="preserve">"L60x40x5"    ((1,3*3,76)*2)/1000</t>
  </si>
  <si>
    <t>9</t>
  </si>
  <si>
    <t>Ostatní konstrukce a práce, bourání</t>
  </si>
  <si>
    <t>949101111</t>
  </si>
  <si>
    <t>Lešení pomocné pracovní pro objekty pozemních staveb pro zatížení do 150 kg/m2, o výšce lešeňové podlahy do 1,9 m</t>
  </si>
  <si>
    <t>m2</t>
  </si>
  <si>
    <t>1142093832</t>
  </si>
  <si>
    <t>https://podminky.urs.cz/item/CS_URS_2024_02/949101111</t>
  </si>
  <si>
    <t>"Množství určené pomocí aplikace Výměry.</t>
  </si>
  <si>
    <t>"(20,480+20,540)</t>
  </si>
  <si>
    <t>971038631</t>
  </si>
  <si>
    <t>Vybourání otvorů ve zdivu základovém nebo nadzákladovém z cihel, tvárnic, příčkovek dutých tvárnic nebo příčkovek, velikosti plochy do 4 m2, tl. do 150 mm</t>
  </si>
  <si>
    <t>-1872550826</t>
  </si>
  <si>
    <t>https://podminky.urs.cz/item/CS_URS_2024_02/971038631</t>
  </si>
  <si>
    <t>"mezi m.č. 1.01 a 1.02"</t>
  </si>
  <si>
    <t>1,0*2,02</t>
  </si>
  <si>
    <t>997</t>
  </si>
  <si>
    <t>Přesun sutě</t>
  </si>
  <si>
    <t>997013213</t>
  </si>
  <si>
    <t>Vnitrostaveništní doprava suti a vybouraných hmot vodorovně do 50 m s naložením ručně pro budovy a haly výšky přes 9 do 12 m</t>
  </si>
  <si>
    <t>-402830836</t>
  </si>
  <si>
    <t>https://podminky.urs.cz/item/CS_URS_2024_02/997013213</t>
  </si>
  <si>
    <t>5</t>
  </si>
  <si>
    <t>997013501</t>
  </si>
  <si>
    <t>Odvoz suti a vybouraných hmot na skládku nebo meziskládku se složením, na vzdálenost do 1 km</t>
  </si>
  <si>
    <t>1550962513</t>
  </si>
  <si>
    <t>https://podminky.urs.cz/item/CS_URS_2024_02/997013501</t>
  </si>
  <si>
    <t>6</t>
  </si>
  <si>
    <t>997013509</t>
  </si>
  <si>
    <t>Odvoz suti a vybouraných hmot na skládku nebo meziskládku se složením, na vzdálenost Příplatek k ceně za každý další započatý 1 km přes 1 km</t>
  </si>
  <si>
    <t>-1729330917</t>
  </si>
  <si>
    <t>https://podminky.urs.cz/item/CS_URS_2024_02/997013509</t>
  </si>
  <si>
    <t>0,902*5</t>
  </si>
  <si>
    <t>7</t>
  </si>
  <si>
    <t>997013609</t>
  </si>
  <si>
    <t>Poplatek za uložení stavebního odpadu na skládce (skládkovné) ze směsí nebo oddělených frakcí betonu, cihel a keramických výrobků zatříděného do Katalogu odpadů pod kódem 17 01 07</t>
  </si>
  <si>
    <t>1505555678</t>
  </si>
  <si>
    <t>https://podminky.urs.cz/item/CS_URS_2024_02/997013609</t>
  </si>
  <si>
    <t>0,238+0,333</t>
  </si>
  <si>
    <t>8</t>
  </si>
  <si>
    <t>997013631</t>
  </si>
  <si>
    <t>Poplatek za uložení stavebního odpadu na skládce (skládkovné) směsného stavebního a demoličního zatříděného do Katalogu odpadů pod kódem 17 09 04</t>
  </si>
  <si>
    <t>-645903532</t>
  </si>
  <si>
    <t>https://podminky.urs.cz/item/CS_URS_2024_02/997013631</t>
  </si>
  <si>
    <t>0,902-0,571</t>
  </si>
  <si>
    <t>998</t>
  </si>
  <si>
    <t>Přesun hmot</t>
  </si>
  <si>
    <t>998011002</t>
  </si>
  <si>
    <t>Přesun hmot pro budovy občanské výstavby, bydlení, výrobu a služby s nosnou svislou konstrukcí zděnou z cihel, tvárnic nebo kamene vodorovná dopravní vzdálenost do 100 m základní pro budovy výšky přes 6 do 12 m</t>
  </si>
  <si>
    <t>1235492682</t>
  </si>
  <si>
    <t>https://podminky.urs.cz/item/CS_URS_2024_02/998011002</t>
  </si>
  <si>
    <t>PSV</t>
  </si>
  <si>
    <t>Práce a dodávky PSV</t>
  </si>
  <si>
    <t>721</t>
  </si>
  <si>
    <t>Zdravotechnika - vnitřní kanalizace</t>
  </si>
  <si>
    <t>10</t>
  </si>
  <si>
    <t>721171803</t>
  </si>
  <si>
    <t>Demontáž potrubí z novodurových trub odpadních nebo připojovacích do D 75</t>
  </si>
  <si>
    <t>m</t>
  </si>
  <si>
    <t>16</t>
  </si>
  <si>
    <t>-1500308382</t>
  </si>
  <si>
    <t>https://podminky.urs.cz/item/CS_URS_2024_02/721171803</t>
  </si>
  <si>
    <t xml:space="preserve">"od umyadla a dřezu"    2,2</t>
  </si>
  <si>
    <t>11</t>
  </si>
  <si>
    <t>721220801</t>
  </si>
  <si>
    <t>Demontáž zápachových uzávěrek do DN 70</t>
  </si>
  <si>
    <t>kus</t>
  </si>
  <si>
    <t>-1386361731</t>
  </si>
  <si>
    <t>https://podminky.urs.cz/item/CS_URS_2024_02/721220801</t>
  </si>
  <si>
    <t>"2,000</t>
  </si>
  <si>
    <t>725</t>
  </si>
  <si>
    <t>Zdravotechnika - zařizovací předměty</t>
  </si>
  <si>
    <t>725210821</t>
  </si>
  <si>
    <t>Demontáž umyvadel bez výtokových armatur umyvadel</t>
  </si>
  <si>
    <t>soubor</t>
  </si>
  <si>
    <t>239243471</t>
  </si>
  <si>
    <t>https://podminky.urs.cz/item/CS_URS_2024_02/725210821</t>
  </si>
  <si>
    <t>"1,000</t>
  </si>
  <si>
    <t>13</t>
  </si>
  <si>
    <t>725310823</t>
  </si>
  <si>
    <t>Demontáž dřezů jednodílných bez výtokových armatur vestavěných v kuchyňských sestavách</t>
  </si>
  <si>
    <t>1231251517</t>
  </si>
  <si>
    <t>https://podminky.urs.cz/item/CS_URS_2024_02/725310823</t>
  </si>
  <si>
    <t>14</t>
  </si>
  <si>
    <t>725820801</t>
  </si>
  <si>
    <t>Demontáž baterií nástěnných do G 3/4</t>
  </si>
  <si>
    <t>36335865</t>
  </si>
  <si>
    <t>https://podminky.urs.cz/item/CS_URS_2024_02/725820801</t>
  </si>
  <si>
    <t>"(1,000+1,000)</t>
  </si>
  <si>
    <t>766</t>
  </si>
  <si>
    <t>Konstrukce truhlářské</t>
  </si>
  <si>
    <t>15</t>
  </si>
  <si>
    <t>766812840</t>
  </si>
  <si>
    <t>Demontáž kuchyňských linek dřevěných nebo kovových včetně skříněk uchycených na stěně, délky přes 1800 do 2100 mm</t>
  </si>
  <si>
    <t>-8048232</t>
  </si>
  <si>
    <t>https://podminky.urs.cz/item/CS_URS_2024_02/766812840</t>
  </si>
  <si>
    <t>776</t>
  </si>
  <si>
    <t>Podlahy povlakové</t>
  </si>
  <si>
    <t>776201811</t>
  </si>
  <si>
    <t>Demontáž povlakových podlahovin lepených ručně bez podložky</t>
  </si>
  <si>
    <t>-184910369</t>
  </si>
  <si>
    <t>https://podminky.urs.cz/item/CS_URS_2024_02/776201811</t>
  </si>
  <si>
    <t>17</t>
  </si>
  <si>
    <t>776410811</t>
  </si>
  <si>
    <t>Demontáž soklíků nebo lišt pryžových nebo plastových</t>
  </si>
  <si>
    <t>-1898516901</t>
  </si>
  <si>
    <t>https://podminky.urs.cz/item/CS_URS_2024_02/776410811</t>
  </si>
  <si>
    <t>"(19,840+19,860)-1,0*2-0,9</t>
  </si>
  <si>
    <t>781</t>
  </si>
  <si>
    <t>Dokončovací práce - obklady</t>
  </si>
  <si>
    <t>18</t>
  </si>
  <si>
    <t>781473810</t>
  </si>
  <si>
    <t>Demontáž obkladů z dlaždic keramických lepených</t>
  </si>
  <si>
    <t>1358059361</t>
  </si>
  <si>
    <t>https://podminky.urs.cz/item/CS_URS_2024_02/781473810</t>
  </si>
  <si>
    <t>"(2,100+5,355+1,313)</t>
  </si>
  <si>
    <t>Nový výkaz (10)</t>
  </si>
  <si>
    <t>Nový výkaz (11)</t>
  </si>
  <si>
    <t>Nový výkaz (12)</t>
  </si>
  <si>
    <t>Nový výkaz (13)</t>
  </si>
  <si>
    <t>Nový výkaz (14)</t>
  </si>
  <si>
    <t>Nový výkaz (15)</t>
  </si>
  <si>
    <t>Nový výkaz (16)</t>
  </si>
  <si>
    <t>Nový výkaz (17)</t>
  </si>
  <si>
    <t>Nový výkaz (18)</t>
  </si>
  <si>
    <t>D.1.1.b - Architektonicko-stavební řešení - Stavební úpravy</t>
  </si>
  <si>
    <t>VV0010</t>
  </si>
  <si>
    <t>Nový výkaz (19)</t>
  </si>
  <si>
    <t>VV0011</t>
  </si>
  <si>
    <t>Nový výkaz (20)</t>
  </si>
  <si>
    <t>VV0012</t>
  </si>
  <si>
    <t>Nový výkaz (21)</t>
  </si>
  <si>
    <t>VV0013</t>
  </si>
  <si>
    <t>Nový výkaz (22)</t>
  </si>
  <si>
    <t>34,8</t>
  </si>
  <si>
    <t>VV0014</t>
  </si>
  <si>
    <t>Nový výkaz (23)</t>
  </si>
  <si>
    <t>VV0015</t>
  </si>
  <si>
    <t>Nový výkaz (24)</t>
  </si>
  <si>
    <t>0,9</t>
  </si>
  <si>
    <t>VV0016</t>
  </si>
  <si>
    <t>Nový výkaz (25)</t>
  </si>
  <si>
    <t>VV0017</t>
  </si>
  <si>
    <t>Nový výkaz (26)</t>
  </si>
  <si>
    <t>4,41</t>
  </si>
  <si>
    <t>VV0018</t>
  </si>
  <si>
    <t>Nový výkaz (27)</t>
  </si>
  <si>
    <t>VV0019</t>
  </si>
  <si>
    <t>Nový výkaz (29)</t>
  </si>
  <si>
    <t>VV0020</t>
  </si>
  <si>
    <t>Nový výkaz (30)</t>
  </si>
  <si>
    <t>VV0021</t>
  </si>
  <si>
    <t>Nový výkaz (31)</t>
  </si>
  <si>
    <t>119,1</t>
  </si>
  <si>
    <t>VV0022</t>
  </si>
  <si>
    <t>Nový výkaz (32)</t>
  </si>
  <si>
    <t>VV0023</t>
  </si>
  <si>
    <t>Nový výkaz (33)</t>
  </si>
  <si>
    <t>VV0024</t>
  </si>
  <si>
    <t>Nový výkaz (34)</t>
  </si>
  <si>
    <t>VV0025</t>
  </si>
  <si>
    <t>Nový výkaz (35)</t>
  </si>
  <si>
    <t xml:space="preserve">    6 - Úpravy povrchů, podlahy a osazování výplní</t>
  </si>
  <si>
    <t xml:space="preserve">    722 - Zdravotechnika - vnitřní vodovod</t>
  </si>
  <si>
    <t xml:space="preserve">    783 - Dokončovací práce - nátěry </t>
  </si>
  <si>
    <t xml:space="preserve">    784 - Dokončovací práce - malby a tapety</t>
  </si>
  <si>
    <t>Úpravy povrchů, podlahy a osazování výplní</t>
  </si>
  <si>
    <t>612142001</t>
  </si>
  <si>
    <t>Pletivo vnitřních ploch v ploše nebo pruzích, na plném podkladu sklovláknité vtlačené do tmelu včetně tmelu stěn</t>
  </si>
  <si>
    <t>1661547777</t>
  </si>
  <si>
    <t>https://podminky.urs.cz/item/CS_URS_2024_02/612142001</t>
  </si>
  <si>
    <t>"vybouraný otvor"</t>
  </si>
  <si>
    <t>(1,3*0,2)*2</t>
  </si>
  <si>
    <t>612311131</t>
  </si>
  <si>
    <t>Vápenný štuk vnitřních ploch tloušťky do 3 mm svislých konstrukcí stěn</t>
  </si>
  <si>
    <t>1053850332</t>
  </si>
  <si>
    <t>https://podminky.urs.cz/item/CS_URS_2024_02/612311131</t>
  </si>
  <si>
    <t>"začištění kolem vybouraného otvoru"</t>
  </si>
  <si>
    <t>(2,0*0,2)*4+(1,3*0,2)*2</t>
  </si>
  <si>
    <t>"po odstranění stáv. ker. okkladů"</t>
  </si>
  <si>
    <t>2,1+5,355+1,313</t>
  </si>
  <si>
    <t>Součet</t>
  </si>
  <si>
    <t>952901111</t>
  </si>
  <si>
    <t>Vyčištění budov nebo objektů před předáním do užívání budov bytové nebo občanské výstavby, světlé výšky podlaží do 4 m</t>
  </si>
  <si>
    <t>-440721831</t>
  </si>
  <si>
    <t>https://podminky.urs.cz/item/CS_URS_2024_02/952901111</t>
  </si>
  <si>
    <t>2054120936</t>
  </si>
  <si>
    <t>177975875</t>
  </si>
  <si>
    <t>0,037*5</t>
  </si>
  <si>
    <t>-189322849</t>
  </si>
  <si>
    <t>721174043</t>
  </si>
  <si>
    <t>Potrubí z trub polypropylenových připojovací DN 50</t>
  </si>
  <si>
    <t>1291336420</t>
  </si>
  <si>
    <t>https://podminky.urs.cz/item/CS_URS_2024_02/721174043</t>
  </si>
  <si>
    <t xml:space="preserve">"pro dřez"   2,0</t>
  </si>
  <si>
    <t>998721102</t>
  </si>
  <si>
    <t>Přesun hmot pro vnitřní kanalizaci stanovený z hmotnosti přesunovaného materiálu vodorovná dopravní vzdálenost do 50 m základní v objektech výšky přes 6 do 12 m</t>
  </si>
  <si>
    <t>-1131271919</t>
  </si>
  <si>
    <t>https://podminky.urs.cz/item/CS_URS_2024_02/998721102</t>
  </si>
  <si>
    <t>722</t>
  </si>
  <si>
    <t>Zdravotechnika - vnitřní vodovod</t>
  </si>
  <si>
    <t>722174002</t>
  </si>
  <si>
    <t>Potrubí z plastových trubek z polypropylenu PPR svařovaných polyfúzně PN 16 (SDR 7,4) D 20 x 2,8</t>
  </si>
  <si>
    <t>768597331</t>
  </si>
  <si>
    <t>https://podminky.urs.cz/item/CS_URS_2024_02/722174002</t>
  </si>
  <si>
    <t xml:space="preserve">"pro dřez"   2,0+2,0</t>
  </si>
  <si>
    <t>722181221</t>
  </si>
  <si>
    <t>Ochrana potrubí termoizolačními trubicemi z pěnového polyetylenu PE přilepenými v příčných a podélných spojích, tloušťky izolace přes 6 do 9 mm, vnitřního průměru izolace DN do 22 mm</t>
  </si>
  <si>
    <t>597664858</t>
  </si>
  <si>
    <t>https://podminky.urs.cz/item/CS_URS_2024_02/722181221</t>
  </si>
  <si>
    <t>998722102</t>
  </si>
  <si>
    <t>Přesun hmot pro vnitřní vodovod stanovený z hmotnosti přesunovaného materiálu vodorovná dopravní vzdálenost do 50 m základní v objektech výšky přes 6 do 12 m</t>
  </si>
  <si>
    <t>954638214</t>
  </si>
  <si>
    <t>https://podminky.urs.cz/item/CS_URS_2024_02/998722102</t>
  </si>
  <si>
    <t>725311121</t>
  </si>
  <si>
    <t>Dřezy bez výtokových armatur jednoduché se zápachovou uzávěrkou nerezové s odkapávací plochou 560x480 mm a miskou</t>
  </si>
  <si>
    <t>1402979916</t>
  </si>
  <si>
    <t>https://podminky.urs.cz/item/CS_URS_2024_02/725311121</t>
  </si>
  <si>
    <t>725813111</t>
  </si>
  <si>
    <t>Ventily rohové bez připojovací trubičky nebo flexi hadičky G 1/2"</t>
  </si>
  <si>
    <t>-1747720886</t>
  </si>
  <si>
    <t>https://podminky.urs.cz/item/CS_URS_2024_02/725813111</t>
  </si>
  <si>
    <t xml:space="preserve">"pro dřez"   2</t>
  </si>
  <si>
    <t>725821325</t>
  </si>
  <si>
    <t>Baterie dřezové stojánkové pákové s otáčivým ústím a délkou ramínka 220 mm</t>
  </si>
  <si>
    <t>-1073219138</t>
  </si>
  <si>
    <t>https://podminky.urs.cz/item/CS_URS_2024_02/725821325</t>
  </si>
  <si>
    <t>998725102</t>
  </si>
  <si>
    <t>Přesun hmot pro zařizovací předměty stanovený z hmotnosti přesunovaného materiálu vodorovná dopravní vzdálenost do 50 m základní v objektech výšky přes 6 do 12 m</t>
  </si>
  <si>
    <t>1546699783</t>
  </si>
  <si>
    <t>https://podminky.urs.cz/item/CS_URS_2024_02/998725102</t>
  </si>
  <si>
    <t>766660002</t>
  </si>
  <si>
    <t>Montáž dveřních křídel dřevěných nebo plastových otevíravých do ocelové zárubně povrchově upravených jednokřídlových, šířky přes 800 mm</t>
  </si>
  <si>
    <t>67151047</t>
  </si>
  <si>
    <t>https://podminky.urs.cz/item/CS_URS_2024_02/766660002</t>
  </si>
  <si>
    <t>M</t>
  </si>
  <si>
    <t>766R06</t>
  </si>
  <si>
    <t>dveře jednokřídlé 900x1970mm, rám z masivního dřeva, výplň odlehčená DTD deska, povrch CPL</t>
  </si>
  <si>
    <t>32</t>
  </si>
  <si>
    <t>-299077618</t>
  </si>
  <si>
    <t>766660728</t>
  </si>
  <si>
    <t>Montáž dveřních doplňků dveřního kování interiérového zámku</t>
  </si>
  <si>
    <t>340033867</t>
  </si>
  <si>
    <t>https://podminky.urs.cz/item/CS_URS_2024_02/766660728</t>
  </si>
  <si>
    <t>19</t>
  </si>
  <si>
    <t>54924006</t>
  </si>
  <si>
    <t>zámek zadlabací mezipokojový pravý pro cylindrickou vložku rozteč 72x55mm</t>
  </si>
  <si>
    <t>-751304311</t>
  </si>
  <si>
    <t>20</t>
  </si>
  <si>
    <t>54964117</t>
  </si>
  <si>
    <t>vložka cylindrická 30+50</t>
  </si>
  <si>
    <t>8183949</t>
  </si>
  <si>
    <t>766660729</t>
  </si>
  <si>
    <t>Montáž dveřních doplňků dveřního kování interiérového štítku s klikou</t>
  </si>
  <si>
    <t>1948979387</t>
  </si>
  <si>
    <t>https://podminky.urs.cz/item/CS_URS_2024_02/766660729</t>
  </si>
  <si>
    <t>22</t>
  </si>
  <si>
    <t>54914123</t>
  </si>
  <si>
    <t>kování rozetové klika/klika</t>
  </si>
  <si>
    <t>-715086835</t>
  </si>
  <si>
    <t>23</t>
  </si>
  <si>
    <t>766811115</t>
  </si>
  <si>
    <t>Montáž kuchyňských linek korpusu spodních skříněk na nožičky (včetně vyrovnání), šířky jednoho dílu do 600 mm</t>
  </si>
  <si>
    <t>-727889789</t>
  </si>
  <si>
    <t>https://podminky.urs.cz/item/CS_URS_2024_02/766811115</t>
  </si>
  <si>
    <t xml:space="preserve">"pod dřez"    1</t>
  </si>
  <si>
    <t>24</t>
  </si>
  <si>
    <t>766811116</t>
  </si>
  <si>
    <t>Montáž kuchyňských linek korpusu spodních skříněk na nožičky (včetně vyrovnání), šířky jednoho dílu přes 600 do 1200 mm</t>
  </si>
  <si>
    <t>-1095882643</t>
  </si>
  <si>
    <t>https://podminky.urs.cz/item/CS_URS_2024_02/766811116</t>
  </si>
  <si>
    <t>25</t>
  </si>
  <si>
    <t>76601R</t>
  </si>
  <si>
    <t xml:space="preserve">Kuchyňská skříňka spodní  60x87x56 cm bílá lesk </t>
  </si>
  <si>
    <t>1506303913</t>
  </si>
  <si>
    <t xml:space="preserve">"pod dřez"    2</t>
  </si>
  <si>
    <t>26</t>
  </si>
  <si>
    <t>76602R</t>
  </si>
  <si>
    <t xml:space="preserve">Kuchyňská skříňka spodní  40x87x56 cm bílá lesk </t>
  </si>
  <si>
    <t>-471957733</t>
  </si>
  <si>
    <t>27</t>
  </si>
  <si>
    <t>766811212</t>
  </si>
  <si>
    <t>Montáž kuchyňských linek pracovní desky bez výřezu, délky jednoho dílu přes 1000 do 2000 mm</t>
  </si>
  <si>
    <t>1410073128</t>
  </si>
  <si>
    <t>https://podminky.urs.cz/item/CS_URS_2024_02/766811212</t>
  </si>
  <si>
    <t>28</t>
  </si>
  <si>
    <t>60722286</t>
  </si>
  <si>
    <t>deska dřevotřísková laminovaná 2070x2800mm tl 25mm</t>
  </si>
  <si>
    <t>-990067183</t>
  </si>
  <si>
    <t>1,6*0,6</t>
  </si>
  <si>
    <t>29</t>
  </si>
  <si>
    <t>766811221</t>
  </si>
  <si>
    <t>Montáž kuchyňských linek pracovní desky Příplatek k ceně za vyřezání otvoru (včetně zaměření)</t>
  </si>
  <si>
    <t>-1622062042</t>
  </si>
  <si>
    <t>https://podminky.urs.cz/item/CS_URS_2024_02/766811221</t>
  </si>
  <si>
    <t xml:space="preserve">"pro dřez"    1</t>
  </si>
  <si>
    <t>30</t>
  </si>
  <si>
    <t>766811223</t>
  </si>
  <si>
    <t>Montáž kuchyňských linek pracovní desky Příplatek k ceně za usazení dřezu (včetně silikonu)</t>
  </si>
  <si>
    <t>-329542620</t>
  </si>
  <si>
    <t>https://podminky.urs.cz/item/CS_URS_2024_02/766811223</t>
  </si>
  <si>
    <t>31</t>
  </si>
  <si>
    <t>766811311</t>
  </si>
  <si>
    <t>Montáž kuchyňských linek dvířek spodních skříněk plných</t>
  </si>
  <si>
    <t>-1935542203</t>
  </si>
  <si>
    <t>https://podminky.urs.cz/item/CS_URS_2024_02/766811311</t>
  </si>
  <si>
    <t>766_03R</t>
  </si>
  <si>
    <t>kuchyňská dvířka spodních skříněk plná 600x600mm vč. madel</t>
  </si>
  <si>
    <t>-1761776832</t>
  </si>
  <si>
    <t>33</t>
  </si>
  <si>
    <t>766_04R</t>
  </si>
  <si>
    <t>kuchyňská dvířka spodních skříněk plná 400x600mm vč. madel</t>
  </si>
  <si>
    <t>-1707278488</t>
  </si>
  <si>
    <t>34</t>
  </si>
  <si>
    <t>998766102</t>
  </si>
  <si>
    <t>Přesun hmot pro konstrukce truhlářské stanovený z hmotnosti přesunovaného materiálu vodorovná dopravní vzdálenost do 50 m základní v objektech výšky přes 6 do 12 m</t>
  </si>
  <si>
    <t>436003425</t>
  </si>
  <si>
    <t>https://podminky.urs.cz/item/CS_URS_2024_02/998766102</t>
  </si>
  <si>
    <t>35</t>
  </si>
  <si>
    <t>776111311</t>
  </si>
  <si>
    <t>Příprava podkladu povlakových podlah a stěn vysátí podlah</t>
  </si>
  <si>
    <t>991652568</t>
  </si>
  <si>
    <t>https://podminky.urs.cz/item/CS_URS_2024_02/776111311</t>
  </si>
  <si>
    <t>36</t>
  </si>
  <si>
    <t>776121321</t>
  </si>
  <si>
    <t>Příprava podkladu povlakových podlah a stěn penetrace neředěná podlah</t>
  </si>
  <si>
    <t>1982441595</t>
  </si>
  <si>
    <t>https://podminky.urs.cz/item/CS_URS_2024_02/776121321</t>
  </si>
  <si>
    <t>37</t>
  </si>
  <si>
    <t>776141112</t>
  </si>
  <si>
    <t>Příprava podkladu povlakových podlah a stěn vyrovnání samonivelační stěrkou podlah min.pevnosti 20 MPa, tloušťky přes 3 do 5 mm</t>
  </si>
  <si>
    <t>550712415</t>
  </si>
  <si>
    <t>https://podminky.urs.cz/item/CS_URS_2024_02/776141112</t>
  </si>
  <si>
    <t>38</t>
  </si>
  <si>
    <t>776221121</t>
  </si>
  <si>
    <t>Montáž podlahovin z PVC lepením lepidlem pro elektrostaticky vodivé podlahoviny z pásů</t>
  </si>
  <si>
    <t>306489302</t>
  </si>
  <si>
    <t>https://podminky.urs.cz/item/CS_URS_2024_02/776221121</t>
  </si>
  <si>
    <t>39</t>
  </si>
  <si>
    <t>28411125</t>
  </si>
  <si>
    <t>PVC vinyl elektrostatický tl 2mm, hm 3060g/m2, hořlavost Bfl-s1, smykové tření µ 0,6, třída zátěže 34/43, odpor krytiny &lt;=10^6 pro zdravotnictví</t>
  </si>
  <si>
    <t>1903749645</t>
  </si>
  <si>
    <t>41,02*1,1 'Přepočtené koeficientem množství</t>
  </si>
  <si>
    <t>40</t>
  </si>
  <si>
    <t>776223111</t>
  </si>
  <si>
    <t>Montáž podlahovin z PVC spoj podlah svařováním za tepla (včetně frézování)</t>
  </si>
  <si>
    <t>-692655462</t>
  </si>
  <si>
    <t>https://podminky.urs.cz/item/CS_URS_2024_02/776223111</t>
  </si>
  <si>
    <t xml:space="preserve">"odhad"   15,0</t>
  </si>
  <si>
    <t>41</t>
  </si>
  <si>
    <t>776411111</t>
  </si>
  <si>
    <t>Montáž soklíků lepením obvodových, výšky do 80 mm</t>
  </si>
  <si>
    <t>-804212920</t>
  </si>
  <si>
    <t>https://podminky.urs.cz/item/CS_URS_2024_02/776411111</t>
  </si>
  <si>
    <t>"(19,840+19,860)-1,0*4-0,9</t>
  </si>
  <si>
    <t>42</t>
  </si>
  <si>
    <t>28411003</t>
  </si>
  <si>
    <t>lišta soklová PVC 30x30mm</t>
  </si>
  <si>
    <t>-1989986963</t>
  </si>
  <si>
    <t>34,8*1,02 'Přepočtené koeficientem množství</t>
  </si>
  <si>
    <t>43</t>
  </si>
  <si>
    <t>776421312</t>
  </si>
  <si>
    <t>Montáž lišt přechodových šroubovaných</t>
  </si>
  <si>
    <t>-1974796211</t>
  </si>
  <si>
    <t>https://podminky.urs.cz/item/CS_URS_2024_02/776421312</t>
  </si>
  <si>
    <t>"0,900</t>
  </si>
  <si>
    <t>44</t>
  </si>
  <si>
    <t>55343120</t>
  </si>
  <si>
    <t>profil přechodový Al vrtaný 30mm stříbro</t>
  </si>
  <si>
    <t>852991859</t>
  </si>
  <si>
    <t>45</t>
  </si>
  <si>
    <t>998776102</t>
  </si>
  <si>
    <t>Přesun hmot pro podlahy povlakové stanovený z hmotnosti přesunovaného materiálu vodorovná dopravní vzdálenost do 50 m základní v objektech výšky přes 6 do 12 m</t>
  </si>
  <si>
    <t>-257779095</t>
  </si>
  <si>
    <t>https://podminky.urs.cz/item/CS_URS_2024_02/998776102</t>
  </si>
  <si>
    <t>46</t>
  </si>
  <si>
    <t>781111011</t>
  </si>
  <si>
    <t>Příprava podkladu před provedením obkladu oprášení (ometení) stěny</t>
  </si>
  <si>
    <t>1242741671</t>
  </si>
  <si>
    <t>https://podminky.urs.cz/item/CS_URS_2024_02/781111011</t>
  </si>
  <si>
    <t>"4,410</t>
  </si>
  <si>
    <t>47</t>
  </si>
  <si>
    <t>781474115</t>
  </si>
  <si>
    <t>Montáž keramických obkladů stěn lepených cementovým flexibilním lepidlem hladkých přes 22 do 25 ks/m2</t>
  </si>
  <si>
    <t>2039557761</t>
  </si>
  <si>
    <t>https://podminky.urs.cz/item/CS_URS_2024_02/781474115</t>
  </si>
  <si>
    <t>48</t>
  </si>
  <si>
    <t>59761704</t>
  </si>
  <si>
    <t>obklad keramický nemrazuvzdorný povrch hladký/lesklý tl do 10mm přes 22 do 25ks/m2</t>
  </si>
  <si>
    <t>254197332</t>
  </si>
  <si>
    <t>4,41*1,1 'Přepočtené koeficientem množství</t>
  </si>
  <si>
    <t>49</t>
  </si>
  <si>
    <t>781495115</t>
  </si>
  <si>
    <t>Obklad - dokončující práce ostatní práce spárování silikonem</t>
  </si>
  <si>
    <t>-408434904</t>
  </si>
  <si>
    <t>https://podminky.urs.cz/item/CS_URS_2024_02/781495115</t>
  </si>
  <si>
    <t>1,8</t>
  </si>
  <si>
    <t>50</t>
  </si>
  <si>
    <t>781495141</t>
  </si>
  <si>
    <t>Obklad - dokončující práce průnik obkladem kruhový, bez izolace do DN 30</t>
  </si>
  <si>
    <t>-613619704</t>
  </si>
  <si>
    <t>https://podminky.urs.cz/item/CS_URS_2024_02/781495141</t>
  </si>
  <si>
    <t>1+1</t>
  </si>
  <si>
    <t>51</t>
  </si>
  <si>
    <t>781495142</t>
  </si>
  <si>
    <t>Obklad - dokončující práce průnik obkladem kruhový, bez izolace přes DN 30 do DN 90</t>
  </si>
  <si>
    <t>2000938997</t>
  </si>
  <si>
    <t>https://podminky.urs.cz/item/CS_URS_2024_02/781495142</t>
  </si>
  <si>
    <t>52</t>
  </si>
  <si>
    <t>781495211</t>
  </si>
  <si>
    <t>Čištění vnitřních ploch po provedení obkladu stěn chemickými prostředky</t>
  </si>
  <si>
    <t>-892536890</t>
  </si>
  <si>
    <t>https://podminky.urs.cz/item/CS_URS_2024_02/781495211</t>
  </si>
  <si>
    <t>53</t>
  </si>
  <si>
    <t>998781102</t>
  </si>
  <si>
    <t>Přesun hmot pro obklady keramické stanovený z hmotnosti přesunovaného materiálu vodorovná dopravní vzdálenost do 50 m základní v objektech výšky přes 6 do 12 m</t>
  </si>
  <si>
    <t>-95728693</t>
  </si>
  <si>
    <t>https://podminky.urs.cz/item/CS_URS_2024_02/998781102</t>
  </si>
  <si>
    <t>783</t>
  </si>
  <si>
    <t xml:space="preserve">Dokončovací práce - nátěry </t>
  </si>
  <si>
    <t>54</t>
  </si>
  <si>
    <t>783314201</t>
  </si>
  <si>
    <t>Základní antikorozní nátěr zámečnických konstrukcí jednonásobný syntetický standardní</t>
  </si>
  <si>
    <t>1217119141</t>
  </si>
  <si>
    <t>https://podminky.urs.cz/item/CS_URS_2024_02/783314201</t>
  </si>
  <si>
    <t>"zárubně - š 150mm"</t>
  </si>
  <si>
    <t xml:space="preserve">"900/1970-150mm"     ((2*1,97+0,9)*(0,15+2*0,05))*1</t>
  </si>
  <si>
    <t>55</t>
  </si>
  <si>
    <t>783315101</t>
  </si>
  <si>
    <t>Mezinátěr zámečnických konstrukcí jednonásobný syntetický standardní</t>
  </si>
  <si>
    <t>-1721172904</t>
  </si>
  <si>
    <t>https://podminky.urs.cz/item/CS_URS_2024_02/783315101</t>
  </si>
  <si>
    <t>56</t>
  </si>
  <si>
    <t>783317101</t>
  </si>
  <si>
    <t>Krycí nátěr (email) zámečnických konstrukcí jednonásobný syntetický standardní</t>
  </si>
  <si>
    <t>-1205967792</t>
  </si>
  <si>
    <t>https://podminky.urs.cz/item/CS_URS_2024_02/783317101</t>
  </si>
  <si>
    <t>784</t>
  </si>
  <si>
    <t>Dokončovací práce - malby a tapety</t>
  </si>
  <si>
    <t>57</t>
  </si>
  <si>
    <t>784111001</t>
  </si>
  <si>
    <t>Oprášení (ometení) podkladu v místnostech výšky do 3,80 m</t>
  </si>
  <si>
    <t>1526923423</t>
  </si>
  <si>
    <t>https://podminky.urs.cz/item/CS_URS_2024_02/784111001</t>
  </si>
  <si>
    <t>"(59,520+59,580)</t>
  </si>
  <si>
    <t>58</t>
  </si>
  <si>
    <t>784121001</t>
  </si>
  <si>
    <t>Oškrabání malby v místnostech výšky do 3,80 m</t>
  </si>
  <si>
    <t>1721894882</t>
  </si>
  <si>
    <t>https://podminky.urs.cz/item/CS_URS_2024_02/784121001</t>
  </si>
  <si>
    <t>59</t>
  </si>
  <si>
    <t>784211101</t>
  </si>
  <si>
    <t>Malby z malířských směsí oděruvzdorných za mokra dvojnásobné, bílé za mokra oděruvzdorné výborně v místnostech výšky do 3,80 m</t>
  </si>
  <si>
    <t>-1835799978</t>
  </si>
  <si>
    <t>https://podminky.urs.cz/item/CS_URS_2024_02/784211101</t>
  </si>
  <si>
    <t>D.1.1.c - Elektroinstalace</t>
  </si>
  <si>
    <t xml:space="preserve">    741 - Elektroinstalace - silnoproud</t>
  </si>
  <si>
    <t>612135101</t>
  </si>
  <si>
    <t>Hrubá výplň rýh maltou jakékoli šířky rýhy ve stěnách</t>
  </si>
  <si>
    <t>1581249218</t>
  </si>
  <si>
    <t>https://podminky.urs.cz/item/CS_URS_2024_02/612135101</t>
  </si>
  <si>
    <t xml:space="preserve">"pro elektro"       (24,0+20,0)*0,03</t>
  </si>
  <si>
    <t>-697604718</t>
  </si>
  <si>
    <t xml:space="preserve">"pro elektro"       (24,0+20,0)*0,2</t>
  </si>
  <si>
    <t>971033131</t>
  </si>
  <si>
    <t>Vybourání otvorů ve zdivu základovém nebo nadzákladovém z cihel, tvárnic, příčkovek z cihel pálených na maltu vápennou nebo vápenocementovou průměru profilu do 60 mm, tl. do 150 mm</t>
  </si>
  <si>
    <t>1503841451</t>
  </si>
  <si>
    <t>https://podminky.urs.cz/item/CS_URS_2024_02/971033131</t>
  </si>
  <si>
    <t xml:space="preserve">"pro antistatickou podlahu"    1</t>
  </si>
  <si>
    <t>974082212</t>
  </si>
  <si>
    <t>Vysekání rýh pro ploché vodiče v omítce cementové stěn, šířky do 30 mm</t>
  </si>
  <si>
    <t>313372345</t>
  </si>
  <si>
    <t>https://podminky.urs.cz/item/CS_URS_2024_02/974082212</t>
  </si>
  <si>
    <t xml:space="preserve">"pro antistatickou podlahu"    24,0+20,0</t>
  </si>
  <si>
    <t>850059618</t>
  </si>
  <si>
    <t>-97218455</t>
  </si>
  <si>
    <t>0,045*5</t>
  </si>
  <si>
    <t>1878346634</t>
  </si>
  <si>
    <t>741</t>
  </si>
  <si>
    <t>Elektroinstalace - silnoproud</t>
  </si>
  <si>
    <t>741112001</t>
  </si>
  <si>
    <t>Montáž krabic elektroinstalačních bez napojení na trubky a lišty, demontáže a montáže víčka a přístroje protahovacích nebo odbočných zapuštěných plastových kruhových do zdiva</t>
  </si>
  <si>
    <t>-1385363341</t>
  </si>
  <si>
    <t>https://podminky.urs.cz/item/CS_URS_2024_02/741112001</t>
  </si>
  <si>
    <t xml:space="preserve">"pro antistatickou podlahu"    4</t>
  </si>
  <si>
    <t>34571521</t>
  </si>
  <si>
    <t>krabice pod omítku PVC odbočná kruhová D 70mm s víčkem a svorkovnicí</t>
  </si>
  <si>
    <t>79462070</t>
  </si>
  <si>
    <t>741120001</t>
  </si>
  <si>
    <t>Montáž vodičů izolovaných měděných bez ukončení uložených pod omítku plných a laněných (např. CY), průřezu žíly 0,35 až 6 mm2</t>
  </si>
  <si>
    <t>-466408065</t>
  </si>
  <si>
    <t>https://podminky.urs.cz/item/CS_URS_2024_02/741120001</t>
  </si>
  <si>
    <t>34141026</t>
  </si>
  <si>
    <t>vodič propojovací flexibilní jádro Cu lanované izolace PVC 450/750V (H07V-K) 1x4mm2</t>
  </si>
  <si>
    <t>1435755664</t>
  </si>
  <si>
    <t xml:space="preserve">"pro antistatickou podlahu"    24,0</t>
  </si>
  <si>
    <t>24*1,15 'Přepočtené koeficientem množství</t>
  </si>
  <si>
    <t>34141027</t>
  </si>
  <si>
    <t>vodič propojovací flexibilní jádro Cu lanované izolace PVC 450/750V (H07V-K) 1x6mm2</t>
  </si>
  <si>
    <t>1981564581</t>
  </si>
  <si>
    <t xml:space="preserve">"pro antistatickou podlahu"    20,0</t>
  </si>
  <si>
    <t>20*1,15 'Přepočtené koeficientem množství</t>
  </si>
  <si>
    <t>741122016</t>
  </si>
  <si>
    <t>Montáž kabelů měděných bez ukončení uložených pod omítku plných kulatých (např. CYKY), počtu a průřezu žil 3x2,5 až 6 mm2</t>
  </si>
  <si>
    <t>-2063955396</t>
  </si>
  <si>
    <t>https://podminky.urs.cz/item/CS_URS_2024_02/741122016</t>
  </si>
  <si>
    <t xml:space="preserve">"Pro zásuvky"  5,0</t>
  </si>
  <si>
    <t>34111036</t>
  </si>
  <si>
    <t>kabel instalační jádro Cu plné izolace PVC plášť PVC 450/750V (CYKY) 3x2,5mm2</t>
  </si>
  <si>
    <t>-1355841437</t>
  </si>
  <si>
    <t>5*1,15 'Přepočtené koeficientem množství</t>
  </si>
  <si>
    <t>741313004</t>
  </si>
  <si>
    <t>Montáž zásuvek domovních se zapojením vodičů bezšroubové připojení polozapuštěných nebo zapuštěných 10/16 A, provedení 2x (2P + PE) dvojnásobná šikmá</t>
  </si>
  <si>
    <t>539927960</t>
  </si>
  <si>
    <t>https://podminky.urs.cz/item/CS_URS_2024_02/741313004</t>
  </si>
  <si>
    <t xml:space="preserve">"přemístění zásuvek"   2</t>
  </si>
  <si>
    <t>34555242</t>
  </si>
  <si>
    <t>zásuvka zápustná dvojnásobná, šikmá, s clonkami, bezšroubové svorky</t>
  </si>
  <si>
    <t>-200714117</t>
  </si>
  <si>
    <t>34539060</t>
  </si>
  <si>
    <t>rámeček dvojnásobný</t>
  </si>
  <si>
    <t>1083010090</t>
  </si>
  <si>
    <t xml:space="preserve">"přemístění zásuvek"   1</t>
  </si>
  <si>
    <t>741813001</t>
  </si>
  <si>
    <t>Zkoušky a prohlídky elektrických přístrojů měření impedance nulové smyčky okruhu vedení jednofázového 220 V</t>
  </si>
  <si>
    <t>-847178701</t>
  </si>
  <si>
    <t>https://podminky.urs.cz/item/CS_URS_2024_02/741813001</t>
  </si>
  <si>
    <t>998741102</t>
  </si>
  <si>
    <t>Přesun hmot pro silnoproud stanovený z hmotnosti přesunovaného materiálu vodorovná dopravní vzdálenost do 50 m základní v objektech výšky přes 6 do 12 m</t>
  </si>
  <si>
    <t>387602194</t>
  </si>
  <si>
    <t>https://podminky.urs.cz/item/CS_URS_2024_02/998741102</t>
  </si>
  <si>
    <t>99 - Vedlejší a ostatní náklady</t>
  </si>
  <si>
    <t>VRN - Vedlejší rozpočtové náklady</t>
  </si>
  <si>
    <t xml:space="preserve">    VRN3 - Zařízení staveniště</t>
  </si>
  <si>
    <t xml:space="preserve">    VRN7 - Územní a provozní vlivy</t>
  </si>
  <si>
    <t>VRN</t>
  </si>
  <si>
    <t>Vedlejší rozpočtové náklady</t>
  </si>
  <si>
    <t>VRN3</t>
  </si>
  <si>
    <t>Zařízení staveniště</t>
  </si>
  <si>
    <t>03030</t>
  </si>
  <si>
    <t xml:space="preserve">Zařízení staveniště </t>
  </si>
  <si>
    <t>2,8%</t>
  </si>
  <si>
    <t>1024</t>
  </si>
  <si>
    <t>-1773789807</t>
  </si>
  <si>
    <t>P</t>
  </si>
  <si>
    <t>Poznámka k položce:_x000d_
energie, značení, zajištění staveniště - SDK předstěny, protihluk. opatření apod. včetně likvidace po skončení stavby</t>
  </si>
  <si>
    <t>VRN7</t>
  </si>
  <si>
    <t>Územní a provozní vlivy</t>
  </si>
  <si>
    <t>000010</t>
  </si>
  <si>
    <t>1,5%</t>
  </si>
  <si>
    <t>-833895601</t>
  </si>
  <si>
    <t>SEZNAM FIGUR</t>
  </si>
  <si>
    <t>Výměra</t>
  </si>
  <si>
    <t>D.1/ D.1.1a</t>
  </si>
  <si>
    <t>(20,480+20,540)</t>
  </si>
  <si>
    <t>Použití figury:</t>
  </si>
  <si>
    <t>Lešení pomocné pro objekty pozemních staveb s lešeňovou podlahou v do 1,9 m zatížení do 150 kg/m2</t>
  </si>
  <si>
    <t>2,000</t>
  </si>
  <si>
    <t>Demontáž uzávěrek zápachových DN 70</t>
  </si>
  <si>
    <t>1,000</t>
  </si>
  <si>
    <t>Demontáž umyvadel bez výtokových armatur</t>
  </si>
  <si>
    <t>(1,000+1,000)</t>
  </si>
  <si>
    <t>Demontáž baterie nástěnné do G 3 / 4</t>
  </si>
  <si>
    <t>Demontáž dřez jednoduchý vestavěný v kuchyňských sestavách bez výtokových armatur</t>
  </si>
  <si>
    <t>Demontáž kuchyňských linek dřevěných nebo kovových dl přes 1,8 do 2,1 m</t>
  </si>
  <si>
    <t>Demontáž lepených povlakových podlah bez podložky ručně</t>
  </si>
  <si>
    <t>(19,840+19,860)-1,0*2-0,9</t>
  </si>
  <si>
    <t>Odstranění soklíků a lišt pryžových nebo plastových</t>
  </si>
  <si>
    <t>(2,100+5,355+1,313)</t>
  </si>
  <si>
    <t>Demontáž obkladů z obkladaček keramických lepených</t>
  </si>
  <si>
    <t>D.1/ D.1.1.b</t>
  </si>
  <si>
    <t>Vyčištění budov bytové a občanské výstavby při výšce podlaží do 4 m</t>
  </si>
  <si>
    <t>Montáž dveřních křídel otvíravých jednokřídlových š přes 0,8 m do ocelové zárubně</t>
  </si>
  <si>
    <t>Montáž dveřního interiérového kování - zámku</t>
  </si>
  <si>
    <t>Montáž dveřního interiérového kování - štítku s klikou</t>
  </si>
  <si>
    <t>Vysátí podkladu povlakových podlah</t>
  </si>
  <si>
    <t>Neředěná penetrace savého podkladu povlakových podlah</t>
  </si>
  <si>
    <t>Stěrka podlahová nivelační pro vyrovnání podkladu povlakových podlah pevnosti 20 MPa tl přes 3 do 5 mm</t>
  </si>
  <si>
    <t>Lepení elektrostaticky vodivých pásů z PVC</t>
  </si>
  <si>
    <t>(19,840+19,860)-1,0*4-0,9</t>
  </si>
  <si>
    <t>Montáž obvodových soklíků výšky do 80 mm</t>
  </si>
  <si>
    <t>0,900</t>
  </si>
  <si>
    <t>Montáž přechodových šroubovaných lišt</t>
  </si>
  <si>
    <t>4,410</t>
  </si>
  <si>
    <t>Ometení (oprášení) stěny při přípravě podkladu</t>
  </si>
  <si>
    <t>Montáž obkladů keramických hladkých lepených cementovým flexibilním lepidlem přes 22 do 25 ks/m2</t>
  </si>
  <si>
    <t>Čištění vnitřních ploch stěn po provedení obkladu chemickými prostředky</t>
  </si>
  <si>
    <t>(59,520+59,580)</t>
  </si>
  <si>
    <t>Oprášení (ometení ) podkladu v místnostech v do 3,80 m</t>
  </si>
  <si>
    <t>Oškrabání malby v místnostech v do 3,80 m</t>
  </si>
  <si>
    <t>Dvojnásobné bílé malby ze směsí za mokra výborně oděruvzdorných v místnostech v do 3,80 m</t>
  </si>
  <si>
    <t>Dřez jednoduchý nerezový se zápachovou uzávěrkou s odkapávací plochou 560x480 mm a miskou</t>
  </si>
  <si>
    <t>Baterie dřezová stojánková páková s otáčivým kulatým ústím a délkou ramínka 220 mm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</si>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</sst>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u/>
      <sz val="8"/>
      <color theme="1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9"/>
      <color theme="10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6" fillId="0" borderId="0" applyNumberFormat="0" applyFill="0" applyBorder="0" applyAlignment="0" applyProtection="0"/>
  </cellStyleXfs>
  <cellXfs count="39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9" fillId="0" borderId="0" xfId="1" applyFont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42" fillId="0" borderId="0" xfId="0" applyFont="1" applyAlignment="1" applyProtection="1">
      <alignment vertical="center" wrapText="1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3" fillId="0" borderId="17" xfId="1" applyFont="1" applyBorder="1" applyAlignment="1">
      <alignment vertical="center" wrapText="1"/>
    </xf>
    <xf numFmtId="0" fontId="44" fillId="0" borderId="23" xfId="0" applyFont="1" applyBorder="1" applyAlignment="1">
      <alignment horizontal="left" vertical="center" wrapText="1"/>
    </xf>
    <xf numFmtId="167" fontId="44" fillId="0" borderId="19" xfId="0" applyNumberFormat="1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5" fillId="0" borderId="24" xfId="0" applyFont="1" applyBorder="1" applyAlignment="1">
      <alignment vertical="center" wrapText="1"/>
    </xf>
    <xf numFmtId="0" fontId="45" fillId="0" borderId="25" xfId="0" applyFont="1" applyBorder="1" applyAlignment="1">
      <alignment vertical="center" wrapText="1"/>
    </xf>
    <xf numFmtId="0" fontId="45" fillId="0" borderId="26" xfId="0" applyFont="1" applyBorder="1" applyAlignment="1">
      <alignment vertical="center" wrapText="1"/>
    </xf>
    <xf numFmtId="0" fontId="45" fillId="0" borderId="27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45" fillId="0" borderId="28" xfId="0" applyFont="1" applyBorder="1" applyAlignment="1">
      <alignment horizontal="center" vertical="center" wrapText="1"/>
    </xf>
    <xf numFmtId="0" fontId="45" fillId="0" borderId="27" xfId="0" applyFont="1" applyBorder="1" applyAlignment="1">
      <alignment vertical="center" wrapText="1"/>
    </xf>
    <xf numFmtId="0" fontId="47" fillId="0" borderId="29" xfId="0" applyFont="1" applyBorder="1" applyAlignment="1">
      <alignment horizontal="left" wrapText="1"/>
    </xf>
    <xf numFmtId="0" fontId="45" fillId="0" borderId="28" xfId="0" applyFont="1" applyBorder="1" applyAlignment="1">
      <alignment vertical="center" wrapText="1"/>
    </xf>
    <xf numFmtId="0" fontId="47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 wrapText="1"/>
    </xf>
    <xf numFmtId="0" fontId="49" fillId="0" borderId="27" xfId="0" applyFont="1" applyBorder="1" applyAlignment="1">
      <alignment vertical="center" wrapText="1"/>
    </xf>
    <xf numFmtId="0" fontId="48" fillId="0" borderId="1" xfId="0" applyFont="1" applyBorder="1" applyAlignment="1">
      <alignment vertical="center" wrapText="1"/>
    </xf>
    <xf numFmtId="0" fontId="48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vertical="center"/>
    </xf>
    <xf numFmtId="49" fontId="48" fillId="0" borderId="1" xfId="0" applyNumberFormat="1" applyFont="1" applyBorder="1" applyAlignment="1">
      <alignment horizontal="left" vertical="center" wrapText="1"/>
    </xf>
    <xf numFmtId="49" fontId="48" fillId="0" borderId="1" xfId="0" applyNumberFormat="1" applyFont="1" applyBorder="1" applyAlignment="1">
      <alignment vertical="center" wrapText="1"/>
    </xf>
    <xf numFmtId="0" fontId="45" fillId="0" borderId="30" xfId="0" applyFont="1" applyBorder="1" applyAlignment="1">
      <alignment vertical="center" wrapText="1"/>
    </xf>
    <xf numFmtId="0" fontId="50" fillId="0" borderId="29" xfId="0" applyFont="1" applyBorder="1" applyAlignment="1">
      <alignment vertical="center" wrapText="1"/>
    </xf>
    <xf numFmtId="0" fontId="45" fillId="0" borderId="31" xfId="0" applyFont="1" applyBorder="1" applyAlignment="1">
      <alignment vertical="center" wrapText="1"/>
    </xf>
    <xf numFmtId="0" fontId="45" fillId="0" borderId="1" xfId="0" applyFont="1" applyBorder="1" applyAlignment="1">
      <alignment vertical="top"/>
    </xf>
    <xf numFmtId="0" fontId="45" fillId="0" borderId="0" xfId="0" applyFont="1" applyAlignment="1">
      <alignment vertical="top"/>
    </xf>
    <xf numFmtId="0" fontId="45" fillId="0" borderId="24" xfId="0" applyFont="1" applyBorder="1" applyAlignment="1">
      <alignment horizontal="left" vertical="center"/>
    </xf>
    <xf numFmtId="0" fontId="45" fillId="0" borderId="25" xfId="0" applyFont="1" applyBorder="1" applyAlignment="1">
      <alignment horizontal="left" vertical="center"/>
    </xf>
    <xf numFmtId="0" fontId="45" fillId="0" borderId="26" xfId="0" applyFont="1" applyBorder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5" fillId="0" borderId="28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7" fillId="0" borderId="29" xfId="0" applyFont="1" applyBorder="1" applyAlignment="1">
      <alignment horizontal="center" vertical="center"/>
    </xf>
    <xf numFmtId="0" fontId="51" fillId="0" borderId="29" xfId="0" applyFont="1" applyBorder="1" applyAlignment="1">
      <alignment horizontal="left" vertical="center"/>
    </xf>
    <xf numFmtId="0" fontId="52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5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center" vertical="center"/>
    </xf>
    <xf numFmtId="0" fontId="48" fillId="0" borderId="0" xfId="0" applyFont="1" applyAlignment="1">
      <alignment horizontal="left" vertical="center"/>
    </xf>
    <xf numFmtId="0" fontId="49" fillId="0" borderId="27" xfId="0" applyFont="1" applyBorder="1" applyAlignment="1">
      <alignment horizontal="left" vertical="center"/>
    </xf>
    <xf numFmtId="0" fontId="48" fillId="0" borderId="1" xfId="0" applyFont="1" applyFill="1" applyBorder="1" applyAlignment="1">
      <alignment horizontal="left" vertical="center"/>
    </xf>
    <xf numFmtId="0" fontId="48" fillId="0" borderId="1" xfId="0" applyFont="1" applyFill="1" applyBorder="1" applyAlignment="1">
      <alignment horizontal="center" vertical="center"/>
    </xf>
    <xf numFmtId="0" fontId="45" fillId="0" borderId="30" xfId="0" applyFont="1" applyBorder="1" applyAlignment="1">
      <alignment horizontal="left" vertical="center"/>
    </xf>
    <xf numFmtId="0" fontId="50" fillId="0" borderId="29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9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 wrapText="1"/>
    </xf>
    <xf numFmtId="0" fontId="49" fillId="0" borderId="1" xfId="0" applyFont="1" applyBorder="1" applyAlignment="1">
      <alignment horizontal="left" vertical="center" wrapText="1"/>
    </xf>
    <xf numFmtId="0" fontId="49" fillId="0" borderId="1" xfId="0" applyFont="1" applyBorder="1" applyAlignment="1">
      <alignment horizontal="center" vertical="center" wrapText="1"/>
    </xf>
    <xf numFmtId="0" fontId="45" fillId="0" borderId="24" xfId="0" applyFont="1" applyBorder="1" applyAlignment="1">
      <alignment horizontal="left" vertical="center" wrapText="1"/>
    </xf>
    <xf numFmtId="0" fontId="45" fillId="0" borderId="25" xfId="0" applyFont="1" applyBorder="1" applyAlignment="1">
      <alignment horizontal="left" vertical="center" wrapText="1"/>
    </xf>
    <xf numFmtId="0" fontId="45" fillId="0" borderId="26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51" fillId="0" borderId="27" xfId="0" applyFont="1" applyBorder="1" applyAlignment="1">
      <alignment horizontal="left" vertical="center" wrapText="1"/>
    </xf>
    <xf numFmtId="0" fontId="51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1" xfId="0" applyFont="1" applyBorder="1" applyAlignment="1">
      <alignment horizontal="left" vertical="center"/>
    </xf>
    <xf numFmtId="0" fontId="49" fillId="0" borderId="28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/>
    </xf>
    <xf numFmtId="0" fontId="49" fillId="0" borderId="30" xfId="0" applyFont="1" applyBorder="1" applyAlignment="1">
      <alignment horizontal="left" vertical="center" wrapText="1"/>
    </xf>
    <xf numFmtId="0" fontId="49" fillId="0" borderId="29" xfId="0" applyFont="1" applyBorder="1" applyAlignment="1">
      <alignment horizontal="left" vertical="center" wrapText="1"/>
    </xf>
    <xf numFmtId="0" fontId="49" fillId="0" borderId="3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top"/>
    </xf>
    <xf numFmtId="0" fontId="48" fillId="0" borderId="1" xfId="0" applyFont="1" applyBorder="1" applyAlignment="1">
      <alignment horizontal="center" vertical="top"/>
    </xf>
    <xf numFmtId="0" fontId="49" fillId="0" borderId="30" xfId="0" applyFont="1" applyBorder="1" applyAlignment="1">
      <alignment horizontal="left" vertical="center"/>
    </xf>
    <xf numFmtId="0" fontId="49" fillId="0" borderId="31" xfId="0" applyFont="1" applyBorder="1" applyAlignment="1">
      <alignment horizontal="left" vertical="center"/>
    </xf>
    <xf numFmtId="0" fontId="49" fillId="0" borderId="1" xfId="0" applyFont="1" applyBorder="1" applyAlignment="1">
      <alignment horizontal="center" vertical="center"/>
    </xf>
    <xf numFmtId="0" fontId="51" fillId="0" borderId="0" xfId="0" applyFont="1" applyAlignment="1">
      <alignment vertical="center"/>
    </xf>
    <xf numFmtId="0" fontId="47" fillId="0" borderId="1" xfId="0" applyFont="1" applyBorder="1" applyAlignment="1">
      <alignment vertical="center"/>
    </xf>
    <xf numFmtId="0" fontId="51" fillId="0" borderId="29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8" fillId="0" borderId="1" xfId="0" applyFont="1" applyBorder="1" applyAlignment="1">
      <alignment vertical="top"/>
    </xf>
    <xf numFmtId="49" fontId="48" fillId="0" borderId="1" xfId="0" applyNumberFormat="1" applyFont="1" applyBorder="1" applyAlignment="1">
      <alignment horizontal="left" vertical="center"/>
    </xf>
    <xf numFmtId="0" fontId="54" fillId="0" borderId="27" xfId="0" applyFont="1" applyBorder="1" applyAlignment="1" applyProtection="1">
      <alignment horizontal="left" vertical="center"/>
    </xf>
    <xf numFmtId="0" fontId="55" fillId="0" borderId="1" xfId="0" applyFont="1" applyBorder="1" applyAlignment="1" applyProtection="1">
      <alignment vertical="top"/>
    </xf>
    <xf numFmtId="0" fontId="55" fillId="0" borderId="1" xfId="0" applyFont="1" applyBorder="1" applyAlignment="1" applyProtection="1">
      <alignment horizontal="left" vertical="center"/>
    </xf>
    <xf numFmtId="0" fontId="55" fillId="0" borderId="1" xfId="0" applyFont="1" applyBorder="1" applyAlignment="1" applyProtection="1">
      <alignment horizontal="center" vertical="center"/>
    </xf>
    <xf numFmtId="49" fontId="55" fillId="0" borderId="1" xfId="0" applyNumberFormat="1" applyFont="1" applyBorder="1" applyAlignment="1" applyProtection="1">
      <alignment horizontal="left" vertical="center"/>
    </xf>
    <xf numFmtId="0" fontId="54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7" fillId="0" borderId="29" xfId="0" applyFont="1" applyBorder="1" applyAlignment="1">
      <alignment horizontal="left"/>
    </xf>
    <xf numFmtId="0" fontId="51" fillId="0" borderId="29" xfId="0" applyFont="1" applyBorder="1" applyAlignment="1"/>
    <xf numFmtId="0" fontId="45" fillId="0" borderId="27" xfId="0" applyFont="1" applyBorder="1" applyAlignment="1">
      <alignment vertical="top"/>
    </xf>
    <xf numFmtId="0" fontId="45" fillId="0" borderId="28" xfId="0" applyFont="1" applyBorder="1" applyAlignment="1">
      <alignment vertical="top"/>
    </xf>
    <xf numFmtId="0" fontId="45" fillId="0" borderId="30" xfId="0" applyFont="1" applyBorder="1" applyAlignment="1">
      <alignment vertical="top"/>
    </xf>
    <xf numFmtId="0" fontId="45" fillId="0" borderId="29" xfId="0" applyFont="1" applyBorder="1" applyAlignment="1">
      <alignment vertical="top"/>
    </xf>
    <xf numFmtId="0" fontId="45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bmp" /><Relationship Id="rId2" Type="http://schemas.openxmlformats.org/officeDocument/2006/relationships/image" Target="../media/image2.bmp" /><Relationship Id="rId3" Type="http://schemas.openxmlformats.org/officeDocument/2006/relationships/hyperlink" Target="https://app.urs.cz/products/kros4" TargetMode="External" /><Relationship Id="rId4" Type="http://schemas.openxmlformats.org/officeDocument/2006/relationships/image" Target="../media/image3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4.bmp" /><Relationship Id="rId2" Type="http://schemas.openxmlformats.org/officeDocument/2006/relationships/image" Target="../media/image5.bmp" /><Relationship Id="rId3" Type="http://schemas.openxmlformats.org/officeDocument/2006/relationships/image" Target="../media/image6.bmp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image" Target="../media/image8.bmp" /><Relationship Id="rId2" Type="http://schemas.openxmlformats.org/officeDocument/2006/relationships/image" Target="../media/image9.bmp" /><Relationship Id="rId3" Type="http://schemas.openxmlformats.org/officeDocument/2006/relationships/image" Target="../media/image10.bmp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image" Target="../media/image12.bmp" /><Relationship Id="rId2" Type="http://schemas.openxmlformats.org/officeDocument/2006/relationships/image" Target="../media/image13.bmp" /><Relationship Id="rId3" Type="http://schemas.openxmlformats.org/officeDocument/2006/relationships/image" Target="../media/image14.bmp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image" Target="../media/image16.bmp" /><Relationship Id="rId2" Type="http://schemas.openxmlformats.org/officeDocument/2006/relationships/image" Target="../media/image17.bmp" /><Relationship Id="rId3" Type="http://schemas.openxmlformats.org/officeDocument/2006/relationships/image" Target="../media/image18.bmp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3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415290</xdr:colOff>
      <xdr:row>3</xdr:row>
      <xdr:rowOff>0</xdr:rowOff>
    </xdr:from>
    <xdr:to>
      <xdr:col>40</xdr:col>
      <xdr:colOff>367665</xdr:colOff>
      <xdr:row>3</xdr:row>
      <xdr:rowOff>194310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38</xdr:col>
      <xdr:colOff>129540</xdr:colOff>
      <xdr:row>41</xdr:row>
      <xdr:rowOff>0</xdr:rowOff>
    </xdr:from>
    <xdr:to>
      <xdr:col>41</xdr:col>
      <xdr:colOff>177165</xdr:colOff>
      <xdr:row>41</xdr:row>
      <xdr:rowOff>201295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3" tooltip="https://app.urs.cz/products/kros4"/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3</xdr:row>
      <xdr:rowOff>179705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46</xdr:row>
      <xdr:rowOff>0</xdr:rowOff>
    </xdr:from>
    <xdr:to>
      <xdr:col>9</xdr:col>
      <xdr:colOff>1215390</xdr:colOff>
      <xdr:row>46</xdr:row>
      <xdr:rowOff>179705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80</xdr:row>
      <xdr:rowOff>0</xdr:rowOff>
    </xdr:from>
    <xdr:to>
      <xdr:col>9</xdr:col>
      <xdr:colOff>1215390</xdr:colOff>
      <xdr:row>80</xdr:row>
      <xdr:rowOff>179705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3</xdr:row>
      <xdr:rowOff>179705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46</xdr:row>
      <xdr:rowOff>0</xdr:rowOff>
    </xdr:from>
    <xdr:to>
      <xdr:col>9</xdr:col>
      <xdr:colOff>1215390</xdr:colOff>
      <xdr:row>46</xdr:row>
      <xdr:rowOff>179705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83</xdr:row>
      <xdr:rowOff>0</xdr:rowOff>
    </xdr:from>
    <xdr:to>
      <xdr:col>9</xdr:col>
      <xdr:colOff>1215390</xdr:colOff>
      <xdr:row>83</xdr:row>
      <xdr:rowOff>179705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3</xdr:row>
      <xdr:rowOff>179705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46</xdr:row>
      <xdr:rowOff>0</xdr:rowOff>
    </xdr:from>
    <xdr:to>
      <xdr:col>9</xdr:col>
      <xdr:colOff>1215390</xdr:colOff>
      <xdr:row>46</xdr:row>
      <xdr:rowOff>179705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76</xdr:row>
      <xdr:rowOff>0</xdr:rowOff>
    </xdr:from>
    <xdr:to>
      <xdr:col>9</xdr:col>
      <xdr:colOff>1215390</xdr:colOff>
      <xdr:row>76</xdr:row>
      <xdr:rowOff>179705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3</xdr:row>
      <xdr:rowOff>179705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44</xdr:row>
      <xdr:rowOff>0</xdr:rowOff>
    </xdr:from>
    <xdr:to>
      <xdr:col>9</xdr:col>
      <xdr:colOff>1215390</xdr:colOff>
      <xdr:row>44</xdr:row>
      <xdr:rowOff>179705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68</xdr:row>
      <xdr:rowOff>0</xdr:rowOff>
    </xdr:from>
    <xdr:to>
      <xdr:col>9</xdr:col>
      <xdr:colOff>1215390</xdr:colOff>
      <xdr:row>68</xdr:row>
      <xdr:rowOff>179705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317944321" TargetMode="External" /><Relationship Id="rId2" Type="http://schemas.openxmlformats.org/officeDocument/2006/relationships/hyperlink" Target="https://podminky.urs.cz/item/CS_URS_2024_02/949101111" TargetMode="External" /><Relationship Id="rId3" Type="http://schemas.openxmlformats.org/officeDocument/2006/relationships/hyperlink" Target="https://vymery.bimplatforma.cz/version/99833_22bNvbWFayBV08rjPKwFtba0ozlg5nrDQtFWyuVf7A0QtkwFL0jz8VhOzZuNlgRcCU1dbOhYuu-vlkfiF3Tufw" TargetMode="External" /><Relationship Id="rId4" Type="http://schemas.openxmlformats.org/officeDocument/2006/relationships/hyperlink" Target="https://podminky.urs.cz/item/CS_URS_2024_02/971038631" TargetMode="External" /><Relationship Id="rId5" Type="http://schemas.openxmlformats.org/officeDocument/2006/relationships/hyperlink" Target="https://podminky.urs.cz/item/CS_URS_2024_02/997013213" TargetMode="External" /><Relationship Id="rId6" Type="http://schemas.openxmlformats.org/officeDocument/2006/relationships/hyperlink" Target="https://podminky.urs.cz/item/CS_URS_2024_02/997013501" TargetMode="External" /><Relationship Id="rId7" Type="http://schemas.openxmlformats.org/officeDocument/2006/relationships/hyperlink" Target="https://podminky.urs.cz/item/CS_URS_2024_02/997013509" TargetMode="External" /><Relationship Id="rId8" Type="http://schemas.openxmlformats.org/officeDocument/2006/relationships/hyperlink" Target="https://podminky.urs.cz/item/CS_URS_2024_02/997013609" TargetMode="External" /><Relationship Id="rId9" Type="http://schemas.openxmlformats.org/officeDocument/2006/relationships/hyperlink" Target="https://podminky.urs.cz/item/CS_URS_2024_02/997013631" TargetMode="External" /><Relationship Id="rId10" Type="http://schemas.openxmlformats.org/officeDocument/2006/relationships/hyperlink" Target="https://podminky.urs.cz/item/CS_URS_2024_02/998011002" TargetMode="External" /><Relationship Id="rId11" Type="http://schemas.openxmlformats.org/officeDocument/2006/relationships/hyperlink" Target="https://podminky.urs.cz/item/CS_URS_2024_02/721171803" TargetMode="External" /><Relationship Id="rId12" Type="http://schemas.openxmlformats.org/officeDocument/2006/relationships/hyperlink" Target="https://podminky.urs.cz/item/CS_URS_2024_02/721220801" TargetMode="External" /><Relationship Id="rId13" Type="http://schemas.openxmlformats.org/officeDocument/2006/relationships/hyperlink" Target="https://vymery.bimplatforma.cz/version/99833_BhHA8PuIqjd220rCop9ERLtZSBS58Ifp-fHScRy2DNOBDQ08k8qN3si3AYeSuGDaAGt5nd6YGeWbH6AiDFJ8Lg" TargetMode="External" /><Relationship Id="rId14" Type="http://schemas.openxmlformats.org/officeDocument/2006/relationships/hyperlink" Target="https://podminky.urs.cz/item/CS_URS_2024_02/725210821" TargetMode="External" /><Relationship Id="rId15" Type="http://schemas.openxmlformats.org/officeDocument/2006/relationships/hyperlink" Target="https://vymery.bimplatforma.cz/version/99833_C62axZctx3qbLYOaz7uxnCFIhRmQ14Vz7dptMnLAQRlLkWMNtK0miCEOuscJLVs1xtt3R2bvBiLFloviTaSK1Q" TargetMode="External" /><Relationship Id="rId16" Type="http://schemas.openxmlformats.org/officeDocument/2006/relationships/hyperlink" Target="https://podminky.urs.cz/item/CS_URS_2024_02/725310823" TargetMode="External" /><Relationship Id="rId17" Type="http://schemas.openxmlformats.org/officeDocument/2006/relationships/hyperlink" Target="https://vymery.bimplatforma.cz/version/99833_AmcwCikwvW35Jcp60RAbLnlQ-OzMWrdyDV4TSFupUKFOw5argBv9z3BfWTCgFJwVX82chn7mnfphSTS0c6Pthw" TargetMode="External" /><Relationship Id="rId18" Type="http://schemas.openxmlformats.org/officeDocument/2006/relationships/hyperlink" Target="https://podminky.urs.cz/item/CS_URS_2024_02/725820801" TargetMode="External" /><Relationship Id="rId19" Type="http://schemas.openxmlformats.org/officeDocument/2006/relationships/hyperlink" Target="https://vymery.bimplatforma.cz/version/99833_KRFK3mKCm6xqic-pdiAmVeVtgBIH1Sw1_Pggys427hGmbFqYPZiIaxmjt3LDEclnBUo3C3r0Pl07jsUQc_zC0w" TargetMode="External" /><Relationship Id="rId20" Type="http://schemas.openxmlformats.org/officeDocument/2006/relationships/hyperlink" Target="https://podminky.urs.cz/item/CS_URS_2024_02/766812840" TargetMode="External" /><Relationship Id="rId21" Type="http://schemas.openxmlformats.org/officeDocument/2006/relationships/hyperlink" Target="https://vymery.bimplatforma.cz/version/99833_K57OiUWCAsINI1ALPqFxZHEPBh0e7kiXqvvlAIpFoztNU1hUS8-Tp_5Sj8-00A5YCGY1veGctZxfnPlRaYFpeg" TargetMode="External" /><Relationship Id="rId22" Type="http://schemas.openxmlformats.org/officeDocument/2006/relationships/hyperlink" Target="https://podminky.urs.cz/item/CS_URS_2024_02/776201811" TargetMode="External" /><Relationship Id="rId23" Type="http://schemas.openxmlformats.org/officeDocument/2006/relationships/hyperlink" Target="https://vymery.bimplatforma.cz/version/99833_31oEGfgWHuaylFZjEeAysTNaJLA2GTsAoHUIexqWIAfAFCQeF81w9qNYCjg5jmesdckM98UULTqQk4gJ7huauA" TargetMode="External" /><Relationship Id="rId24" Type="http://schemas.openxmlformats.org/officeDocument/2006/relationships/hyperlink" Target="https://podminky.urs.cz/item/CS_URS_2024_02/776410811" TargetMode="External" /><Relationship Id="rId25" Type="http://schemas.openxmlformats.org/officeDocument/2006/relationships/hyperlink" Target="https://vymery.bimplatforma.cz/version/99833_dmzTWdtsx2SsT7KOaRnd8AsYLc4fz5TFWv9ffLIvfHhZMHbttzVpAZZqI4T7neJTokwOOXvYsdtoB3JxbGGGnQ" TargetMode="External" /><Relationship Id="rId26" Type="http://schemas.openxmlformats.org/officeDocument/2006/relationships/hyperlink" Target="https://podminky.urs.cz/item/CS_URS_2024_02/781473810" TargetMode="External" /><Relationship Id="rId27" Type="http://schemas.openxmlformats.org/officeDocument/2006/relationships/hyperlink" Target="https://vymery.bimplatforma.cz/version/99833_GCJ6YSgAwLUdPVAulx1BJmEOcQG8cfb3BBnVthmq7ZnT38HvoxjCiVatTfbZljh6ZnePxQCIGGcDo86Hvd4P4A" TargetMode="External" /><Relationship Id="rId28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612142001" TargetMode="External" /><Relationship Id="rId2" Type="http://schemas.openxmlformats.org/officeDocument/2006/relationships/hyperlink" Target="https://podminky.urs.cz/item/CS_URS_2024_02/612311131" TargetMode="External" /><Relationship Id="rId3" Type="http://schemas.openxmlformats.org/officeDocument/2006/relationships/hyperlink" Target="https://podminky.urs.cz/item/CS_URS_2024_02/952901111" TargetMode="External" /><Relationship Id="rId4" Type="http://schemas.openxmlformats.org/officeDocument/2006/relationships/hyperlink" Target="https://vymery.bimplatforma.cz/version/99833_3tt-ZvLi6xowQS_-pOUUeP3zaFrLjO3jXXqoXd_EzvyY4wB_Zqp3CE-NrESxRov2j6o9f8agffQqKw3S_RjOkQ" TargetMode="External" /><Relationship Id="rId5" Type="http://schemas.openxmlformats.org/officeDocument/2006/relationships/hyperlink" Target="https://podminky.urs.cz/item/CS_URS_2024_02/997013501" TargetMode="External" /><Relationship Id="rId6" Type="http://schemas.openxmlformats.org/officeDocument/2006/relationships/hyperlink" Target="https://podminky.urs.cz/item/CS_URS_2024_02/997013509" TargetMode="External" /><Relationship Id="rId7" Type="http://schemas.openxmlformats.org/officeDocument/2006/relationships/hyperlink" Target="https://podminky.urs.cz/item/CS_URS_2024_02/998011002" TargetMode="External" /><Relationship Id="rId8" Type="http://schemas.openxmlformats.org/officeDocument/2006/relationships/hyperlink" Target="https://podminky.urs.cz/item/CS_URS_2024_02/721174043" TargetMode="External" /><Relationship Id="rId9" Type="http://schemas.openxmlformats.org/officeDocument/2006/relationships/hyperlink" Target="https://podminky.urs.cz/item/CS_URS_2024_02/998721102" TargetMode="External" /><Relationship Id="rId10" Type="http://schemas.openxmlformats.org/officeDocument/2006/relationships/hyperlink" Target="https://podminky.urs.cz/item/CS_URS_2024_02/722174002" TargetMode="External" /><Relationship Id="rId11" Type="http://schemas.openxmlformats.org/officeDocument/2006/relationships/hyperlink" Target="https://podminky.urs.cz/item/CS_URS_2024_02/722181221" TargetMode="External" /><Relationship Id="rId12" Type="http://schemas.openxmlformats.org/officeDocument/2006/relationships/hyperlink" Target="https://podminky.urs.cz/item/CS_URS_2024_02/998722102" TargetMode="External" /><Relationship Id="rId13" Type="http://schemas.openxmlformats.org/officeDocument/2006/relationships/hyperlink" Target="https://podminky.urs.cz/item/CS_URS_2024_02/725311121" TargetMode="External" /><Relationship Id="rId14" Type="http://schemas.openxmlformats.org/officeDocument/2006/relationships/hyperlink" Target="https://vymery.bimplatforma.cz/version/99833_RaYHhD3MSSIlKR7K9m_fQxTqVaTIpVIkd57mLsIBNaUtNexFC-BQIdOy0ZFUYc7mZKm4128IVx01gWezDbH3IA" TargetMode="External" /><Relationship Id="rId15" Type="http://schemas.openxmlformats.org/officeDocument/2006/relationships/hyperlink" Target="https://podminky.urs.cz/item/CS_URS_2024_02/725813111" TargetMode="External" /><Relationship Id="rId16" Type="http://schemas.openxmlformats.org/officeDocument/2006/relationships/hyperlink" Target="https://podminky.urs.cz/item/CS_URS_2024_02/725821325" TargetMode="External" /><Relationship Id="rId17" Type="http://schemas.openxmlformats.org/officeDocument/2006/relationships/hyperlink" Target="https://vymery.bimplatforma.cz/version/99833_NRdmNRh75zDJnKO6BD0kLttSdYL06bbpFolDlfcZQqsNJ2w5zisMK7LFkwrVswr7LHkZcC2mkrkxkLTcqnu7_A" TargetMode="External" /><Relationship Id="rId18" Type="http://schemas.openxmlformats.org/officeDocument/2006/relationships/hyperlink" Target="https://podminky.urs.cz/item/CS_URS_2024_02/998725102" TargetMode="External" /><Relationship Id="rId19" Type="http://schemas.openxmlformats.org/officeDocument/2006/relationships/hyperlink" Target="https://podminky.urs.cz/item/CS_URS_2024_02/766660002" TargetMode="External" /><Relationship Id="rId20" Type="http://schemas.openxmlformats.org/officeDocument/2006/relationships/hyperlink" Target="https://vymery.bimplatforma.cz/version/99833_W_9KmO7_xMHBzy6LPEtqtBAFcl_8QOu-QGRxs9YQBIVynU0cBXPgQeyxDTUUPBaQHURl8424uW7DjPdQEA_1MQ" TargetMode="External" /><Relationship Id="rId21" Type="http://schemas.openxmlformats.org/officeDocument/2006/relationships/hyperlink" Target="https://vymery.bimplatforma.cz/version/99833_7vFQ77rooJtmou10I6JSJH1lFXG2EZfO8jGmOTE7TvsKhQ2HAhmKuyQQmeLnmsim1cjEN8dqGShrQI1Gqjewqw" TargetMode="External" /><Relationship Id="rId22" Type="http://schemas.openxmlformats.org/officeDocument/2006/relationships/hyperlink" Target="https://podminky.urs.cz/item/CS_URS_2024_02/766660728" TargetMode="External" /><Relationship Id="rId23" Type="http://schemas.openxmlformats.org/officeDocument/2006/relationships/hyperlink" Target="https://vymery.bimplatforma.cz/version/99833_csePJ8wv20BorXxX4lqH7Bs7saSZm2lDWX0wOK--hNaahyzmuNOiKxWHWxUNlvuWDx4S4Z1ugp_lYpBYML3bHQ" TargetMode="External" /><Relationship Id="rId24" Type="http://schemas.openxmlformats.org/officeDocument/2006/relationships/hyperlink" Target="https://vymery.bimplatforma.cz/version/99833_E8-ZEOkHhvaM_eiKVnrbKOYo2-Oebwk4HXef7TDjcTpsBiQ1-v7A_326LOcvfi7vdOtz23ozHIxruCqw2G4msA" TargetMode="External" /><Relationship Id="rId25" Type="http://schemas.openxmlformats.org/officeDocument/2006/relationships/hyperlink" Target="https://podminky.urs.cz/item/CS_URS_2024_02/766660729" TargetMode="External" /><Relationship Id="rId26" Type="http://schemas.openxmlformats.org/officeDocument/2006/relationships/hyperlink" Target="https://vymery.bimplatforma.cz/version/99833_6pE6T7UGV9FyrDp5bhUAj48OAl-jD7XaFn9UzhNftLVgubElVEWiVQPuDbcNDP4PKJsiqb6OpT_sAlTMxyyLnA" TargetMode="External" /><Relationship Id="rId27" Type="http://schemas.openxmlformats.org/officeDocument/2006/relationships/hyperlink" Target="https://vymery.bimplatforma.cz/version/99833_2wbzE1iny350f_ibT4DCk_LO7Zvi5MezqLKYX85UtaGcmQvGMbwlFxyOG4m_UlY0ZiItjQhy_bCfOmfr_40muQ" TargetMode="External" /><Relationship Id="rId28" Type="http://schemas.openxmlformats.org/officeDocument/2006/relationships/hyperlink" Target="https://podminky.urs.cz/item/CS_URS_2024_02/766811115" TargetMode="External" /><Relationship Id="rId29" Type="http://schemas.openxmlformats.org/officeDocument/2006/relationships/hyperlink" Target="https://podminky.urs.cz/item/CS_URS_2024_02/766811116" TargetMode="External" /><Relationship Id="rId30" Type="http://schemas.openxmlformats.org/officeDocument/2006/relationships/hyperlink" Target="https://podminky.urs.cz/item/CS_URS_2024_02/766811212" TargetMode="External" /><Relationship Id="rId31" Type="http://schemas.openxmlformats.org/officeDocument/2006/relationships/hyperlink" Target="https://podminky.urs.cz/item/CS_URS_2024_02/766811221" TargetMode="External" /><Relationship Id="rId32" Type="http://schemas.openxmlformats.org/officeDocument/2006/relationships/hyperlink" Target="https://podminky.urs.cz/item/CS_URS_2024_02/766811223" TargetMode="External" /><Relationship Id="rId33" Type="http://schemas.openxmlformats.org/officeDocument/2006/relationships/hyperlink" Target="https://podminky.urs.cz/item/CS_URS_2024_02/766811311" TargetMode="External" /><Relationship Id="rId34" Type="http://schemas.openxmlformats.org/officeDocument/2006/relationships/hyperlink" Target="https://podminky.urs.cz/item/CS_URS_2024_02/998766102" TargetMode="External" /><Relationship Id="rId35" Type="http://schemas.openxmlformats.org/officeDocument/2006/relationships/hyperlink" Target="https://podminky.urs.cz/item/CS_URS_2024_02/776111311" TargetMode="External" /><Relationship Id="rId36" Type="http://schemas.openxmlformats.org/officeDocument/2006/relationships/hyperlink" Target="https://vymery.bimplatforma.cz/version/99833_oT_cSzSzxlfKx2enQf_XgM3qQvrJcxNg3QB56d_D0P4QkY2x43oHQf7cIUAK8cO5KpvFAibvDiOIjDH1fmDe8w" TargetMode="External" /><Relationship Id="rId37" Type="http://schemas.openxmlformats.org/officeDocument/2006/relationships/hyperlink" Target="https://podminky.urs.cz/item/CS_URS_2024_02/776121321" TargetMode="External" /><Relationship Id="rId38" Type="http://schemas.openxmlformats.org/officeDocument/2006/relationships/hyperlink" Target="https://vymery.bimplatforma.cz/version/99833_epd_zHVP-qYbX2LhBsoIShj0beO2qiIA_XQKzTaTqnpD4_zhdzcr8ACQ0EMHSxENHd4CbE9Glrf4DhQoGf_cHw" TargetMode="External" /><Relationship Id="rId39" Type="http://schemas.openxmlformats.org/officeDocument/2006/relationships/hyperlink" Target="https://podminky.urs.cz/item/CS_URS_2024_02/776141112" TargetMode="External" /><Relationship Id="rId40" Type="http://schemas.openxmlformats.org/officeDocument/2006/relationships/hyperlink" Target="https://vymery.bimplatforma.cz/version/99833_UxJ6-FgJ5SCO8fujZ67JBBc4h5uoQMzDsykf1MZp_6cmracGJrEnjCrHdvfTTtBq7narsl9HXFvu2mJvCYdIsg" TargetMode="External" /><Relationship Id="rId41" Type="http://schemas.openxmlformats.org/officeDocument/2006/relationships/hyperlink" Target="https://podminky.urs.cz/item/CS_URS_2024_02/776221121" TargetMode="External" /><Relationship Id="rId42" Type="http://schemas.openxmlformats.org/officeDocument/2006/relationships/hyperlink" Target="https://vymery.bimplatforma.cz/version/99833_LKED68DGeznFjxUAeWeH3R0d2CNFUNQS21AaGwhmDMnnk1OdMHPlpd_fnz5u_wuh39KqgdrXPUK1dBJGqOCfvg" TargetMode="External" /><Relationship Id="rId43" Type="http://schemas.openxmlformats.org/officeDocument/2006/relationships/hyperlink" Target="https://vymery.bimplatforma.cz/version/99833_I9R17pAf6k_GvnPLD_CrpVyU6HfM17teGQoXgG-3fhEe3S2TQzjVg0BHDFjHciGAQt06i3LpBAzdfHh5QGFDEg" TargetMode="External" /><Relationship Id="rId44" Type="http://schemas.openxmlformats.org/officeDocument/2006/relationships/hyperlink" Target="https://podminky.urs.cz/item/CS_URS_2024_02/776223111" TargetMode="External" /><Relationship Id="rId45" Type="http://schemas.openxmlformats.org/officeDocument/2006/relationships/hyperlink" Target="https://podminky.urs.cz/item/CS_URS_2024_02/776411111" TargetMode="External" /><Relationship Id="rId46" Type="http://schemas.openxmlformats.org/officeDocument/2006/relationships/hyperlink" Target="https://vymery.bimplatforma.cz/version/99833_k1teYEYwWPzyXUn3I382NJJwnMSZyvR7b9VV8BVnxonvy0762_k4KA0XRXoDAhoYRkz2G1t95r34BIc4Swup4A" TargetMode="External" /><Relationship Id="rId47" Type="http://schemas.openxmlformats.org/officeDocument/2006/relationships/hyperlink" Target="https://vymery.bimplatforma.cz/version/99833_cotpqCP4hmXnU3jkOUAHKNr7g_E7Z2bN0sUUXYR1rirwynASQZlXfZ2B71FfrgaqdmFscVUwMJK2LPXuVXilWA" TargetMode="External" /><Relationship Id="rId48" Type="http://schemas.openxmlformats.org/officeDocument/2006/relationships/hyperlink" Target="https://podminky.urs.cz/item/CS_URS_2024_02/776421312" TargetMode="External" /><Relationship Id="rId49" Type="http://schemas.openxmlformats.org/officeDocument/2006/relationships/hyperlink" Target="https://vymery.bimplatforma.cz/version/99833_4-fnXF6E6l7uZHenYJGAPFHLCQWbJGM0f4LybnuqRnZ76dtuGlo6XTPzj8xmC1GoMJJe1tFTAmcPvV4OPEYsNA" TargetMode="External" /><Relationship Id="rId50" Type="http://schemas.openxmlformats.org/officeDocument/2006/relationships/hyperlink" Target="https://vymery.bimplatforma.cz/version/99833_eS5AEwNUjtOOprf_wzhFPHocV2RKKasvmBIDxXFBvfr1mE3pvlQXLz3BTOO55zTR3VbIr_DDy0_OA0u516qMSA" TargetMode="External" /><Relationship Id="rId51" Type="http://schemas.openxmlformats.org/officeDocument/2006/relationships/hyperlink" Target="https://podminky.urs.cz/item/CS_URS_2024_02/998776102" TargetMode="External" /><Relationship Id="rId52" Type="http://schemas.openxmlformats.org/officeDocument/2006/relationships/hyperlink" Target="https://podminky.urs.cz/item/CS_URS_2024_02/781111011" TargetMode="External" /><Relationship Id="rId53" Type="http://schemas.openxmlformats.org/officeDocument/2006/relationships/hyperlink" Target="https://vymery.bimplatforma.cz/version/99833_PDBgOBlkcHxBpl9LPXrZAXxDUm8FR7c8-E9SZmaAjtQgk-KBIf27CiZdi4slnXRPdoS_1XdFPm86GAqn7mqoaw" TargetMode="External" /><Relationship Id="rId54" Type="http://schemas.openxmlformats.org/officeDocument/2006/relationships/hyperlink" Target="https://podminky.urs.cz/item/CS_URS_2024_02/781474115" TargetMode="External" /><Relationship Id="rId55" Type="http://schemas.openxmlformats.org/officeDocument/2006/relationships/hyperlink" Target="https://vymery.bimplatforma.cz/version/99833_6SHE9TC-gEdHNuijEw4RrPYTmnpprwSMK_4qDstLXfoOABjRcYuQ_S9dwOvnrz2H5JkpWNECoOPlPtFUjp17yg" TargetMode="External" /><Relationship Id="rId56" Type="http://schemas.openxmlformats.org/officeDocument/2006/relationships/hyperlink" Target="https://vymery.bimplatforma.cz/version/99833_E0LeX5WyP44gSKMmq5aw_By7Tf6TKPoXJEzyCrMcaFOSLRxSnVEiu5raVW9cL6Zchi_AHwttcfrAC5YBLmkOPg" TargetMode="External" /><Relationship Id="rId57" Type="http://schemas.openxmlformats.org/officeDocument/2006/relationships/hyperlink" Target="https://podminky.urs.cz/item/CS_URS_2024_02/781495115" TargetMode="External" /><Relationship Id="rId58" Type="http://schemas.openxmlformats.org/officeDocument/2006/relationships/hyperlink" Target="https://podminky.urs.cz/item/CS_URS_2024_02/781495141" TargetMode="External" /><Relationship Id="rId59" Type="http://schemas.openxmlformats.org/officeDocument/2006/relationships/hyperlink" Target="https://podminky.urs.cz/item/CS_URS_2024_02/781495142" TargetMode="External" /><Relationship Id="rId60" Type="http://schemas.openxmlformats.org/officeDocument/2006/relationships/hyperlink" Target="https://podminky.urs.cz/item/CS_URS_2024_02/781495211" TargetMode="External" /><Relationship Id="rId61" Type="http://schemas.openxmlformats.org/officeDocument/2006/relationships/hyperlink" Target="https://vymery.bimplatforma.cz/version/99833_TYm3mtlX06z9GH3izxAzw-eCOjPYXi6lKqtG_cxIPjt53fMA7bKhA1IcGY2d-i9IYevi8_m-BTwNz_-4RaEcOw" TargetMode="External" /><Relationship Id="rId62" Type="http://schemas.openxmlformats.org/officeDocument/2006/relationships/hyperlink" Target="https://podminky.urs.cz/item/CS_URS_2024_02/998781102" TargetMode="External" /><Relationship Id="rId63" Type="http://schemas.openxmlformats.org/officeDocument/2006/relationships/hyperlink" Target="https://podminky.urs.cz/item/CS_URS_2024_02/783314201" TargetMode="External" /><Relationship Id="rId64" Type="http://schemas.openxmlformats.org/officeDocument/2006/relationships/hyperlink" Target="https://podminky.urs.cz/item/CS_URS_2024_02/783315101" TargetMode="External" /><Relationship Id="rId65" Type="http://schemas.openxmlformats.org/officeDocument/2006/relationships/hyperlink" Target="https://podminky.urs.cz/item/CS_URS_2024_02/783317101" TargetMode="External" /><Relationship Id="rId66" Type="http://schemas.openxmlformats.org/officeDocument/2006/relationships/hyperlink" Target="https://podminky.urs.cz/item/CS_URS_2024_02/784111001" TargetMode="External" /><Relationship Id="rId67" Type="http://schemas.openxmlformats.org/officeDocument/2006/relationships/hyperlink" Target="https://vymery.bimplatforma.cz/version/99833_6BFGvQpnc9rRWR0X5uOrjpeW5SCFXWQ4DndHRo7pJjqh43LbfOxKkrYdx93_7lfQTm94I-pM5kS13SsCzShPng" TargetMode="External" /><Relationship Id="rId68" Type="http://schemas.openxmlformats.org/officeDocument/2006/relationships/hyperlink" Target="https://podminky.urs.cz/item/CS_URS_2024_02/784121001" TargetMode="External" /><Relationship Id="rId69" Type="http://schemas.openxmlformats.org/officeDocument/2006/relationships/hyperlink" Target="https://vymery.bimplatforma.cz/version/99833_1-Rh0DDM6qejaxsfO45O6VeAI7KE70RwW-q-JhIFrlpi9p4KDZNKyW_-vb9uB42iOea5KyCePNKZuvszhBR6Vw" TargetMode="External" /><Relationship Id="rId70" Type="http://schemas.openxmlformats.org/officeDocument/2006/relationships/hyperlink" Target="https://podminky.urs.cz/item/CS_URS_2024_02/784211101" TargetMode="External" /><Relationship Id="rId71" Type="http://schemas.openxmlformats.org/officeDocument/2006/relationships/hyperlink" Target="https://vymery.bimplatforma.cz/version/99833_jGD9-6wpLfKSl9_5iY7ZTyddMUP8UzNdsl8hFRjcz2xb_gd7kNr_BBm3a2a0gcq5-I5CqIA8L387QtkZyJ8M-w" TargetMode="External" /><Relationship Id="rId72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612135101" TargetMode="External" /><Relationship Id="rId2" Type="http://schemas.openxmlformats.org/officeDocument/2006/relationships/hyperlink" Target="https://podminky.urs.cz/item/CS_URS_2024_02/612311131" TargetMode="External" /><Relationship Id="rId3" Type="http://schemas.openxmlformats.org/officeDocument/2006/relationships/hyperlink" Target="https://podminky.urs.cz/item/CS_URS_2024_02/971033131" TargetMode="External" /><Relationship Id="rId4" Type="http://schemas.openxmlformats.org/officeDocument/2006/relationships/hyperlink" Target="https://podminky.urs.cz/item/CS_URS_2024_02/974082212" TargetMode="External" /><Relationship Id="rId5" Type="http://schemas.openxmlformats.org/officeDocument/2006/relationships/hyperlink" Target="https://podminky.urs.cz/item/CS_URS_2024_02/997013501" TargetMode="External" /><Relationship Id="rId6" Type="http://schemas.openxmlformats.org/officeDocument/2006/relationships/hyperlink" Target="https://podminky.urs.cz/item/CS_URS_2024_02/997013509" TargetMode="External" /><Relationship Id="rId7" Type="http://schemas.openxmlformats.org/officeDocument/2006/relationships/hyperlink" Target="https://podminky.urs.cz/item/CS_URS_2024_02/998011002" TargetMode="External" /><Relationship Id="rId8" Type="http://schemas.openxmlformats.org/officeDocument/2006/relationships/hyperlink" Target="https://podminky.urs.cz/item/CS_URS_2024_02/741112001" TargetMode="External" /><Relationship Id="rId9" Type="http://schemas.openxmlformats.org/officeDocument/2006/relationships/hyperlink" Target="https://podminky.urs.cz/item/CS_URS_2024_02/741120001" TargetMode="External" /><Relationship Id="rId10" Type="http://schemas.openxmlformats.org/officeDocument/2006/relationships/hyperlink" Target="https://podminky.urs.cz/item/CS_URS_2024_02/741122016" TargetMode="External" /><Relationship Id="rId11" Type="http://schemas.openxmlformats.org/officeDocument/2006/relationships/hyperlink" Target="https://podminky.urs.cz/item/CS_URS_2024_02/741313004" TargetMode="External" /><Relationship Id="rId12" Type="http://schemas.openxmlformats.org/officeDocument/2006/relationships/hyperlink" Target="https://podminky.urs.cz/item/CS_URS_2024_02/741813001" TargetMode="External" /><Relationship Id="rId13" Type="http://schemas.openxmlformats.org/officeDocument/2006/relationships/hyperlink" Target="https://podminky.urs.cz/item/CS_URS_2024_02/998741102" TargetMode="External" /><Relationship Id="rId14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vymery.bimplatforma.cz/version/99833_22bNvbWFayBV08rjPKwFtba0ozlg5nrDQtFWyuVf7A0QtkwFL0jz8VhOzZuNlgRcCU1dbOhYuu-vlkfiF3Tufw" TargetMode="External" /><Relationship Id="rId2" Type="http://schemas.openxmlformats.org/officeDocument/2006/relationships/hyperlink" Target="https://vymery.bimplatforma.cz/version/99833_BhHA8PuIqjd220rCop9ERLtZSBS58Ifp-fHScRy2DNOBDQ08k8qN3si3AYeSuGDaAGt5nd6YGeWbH6AiDFJ8Lg" TargetMode="External" /><Relationship Id="rId3" Type="http://schemas.openxmlformats.org/officeDocument/2006/relationships/hyperlink" Target="https://vymery.bimplatforma.cz/version/99833_C62axZctx3qbLYOaz7uxnCFIhRmQ14Vz7dptMnLAQRlLkWMNtK0miCEOuscJLVs1xtt3R2bvBiLFloviTaSK1Q" TargetMode="External" /><Relationship Id="rId4" Type="http://schemas.openxmlformats.org/officeDocument/2006/relationships/hyperlink" Target="https://vymery.bimplatforma.cz/version/99833_KRFK3mKCm6xqic-pdiAmVeVtgBIH1Sw1_Pggys427hGmbFqYPZiIaxmjt3LDEclnBUo3C3r0Pl07jsUQc_zC0w" TargetMode="External" /><Relationship Id="rId5" Type="http://schemas.openxmlformats.org/officeDocument/2006/relationships/hyperlink" Target="https://vymery.bimplatforma.cz/version/99833_AmcwCikwvW35Jcp60RAbLnlQ-OzMWrdyDV4TSFupUKFOw5argBv9z3BfWTCgFJwVX82chn7mnfphSTS0c6Pthw" TargetMode="External" /><Relationship Id="rId6" Type="http://schemas.openxmlformats.org/officeDocument/2006/relationships/hyperlink" Target="https://vymery.bimplatforma.cz/version/99833_K57OiUWCAsINI1ALPqFxZHEPBh0e7kiXqvvlAIpFoztNU1hUS8-Tp_5Sj8-00A5YCGY1veGctZxfnPlRaYFpeg" TargetMode="External" /><Relationship Id="rId7" Type="http://schemas.openxmlformats.org/officeDocument/2006/relationships/hyperlink" Target="https://vymery.bimplatforma.cz/version/99833_31oEGfgWHuaylFZjEeAysTNaJLA2GTsAoHUIexqWIAfAFCQeF81w9qNYCjg5jmesdckM98UULTqQk4gJ7huauA" TargetMode="External" /><Relationship Id="rId8" Type="http://schemas.openxmlformats.org/officeDocument/2006/relationships/hyperlink" Target="https://vymery.bimplatforma.cz/version/99833_dmzTWdtsx2SsT7KOaRnd8AsYLc4fz5TFWv9ffLIvfHhZMHbttzVpAZZqI4T7neJTokwOOXvYsdtoB3JxbGGGnQ" TargetMode="External" /><Relationship Id="rId9" Type="http://schemas.openxmlformats.org/officeDocument/2006/relationships/hyperlink" Target="https://vymery.bimplatforma.cz/version/99833_GCJ6YSgAwLUdPVAulx1BJmEOcQG8cfb3BBnVthmq7ZnT38HvoxjCiVatTfbZljh6ZnePxQCIGGcDo86Hvd4P4A" TargetMode="External" /><Relationship Id="rId10" Type="http://schemas.openxmlformats.org/officeDocument/2006/relationships/hyperlink" Target="https://vymery.bimplatforma.cz/version/99833_3tt-ZvLi6xowQS_-pOUUeP3zaFrLjO3jXXqoXd_EzvyY4wB_Zqp3CE-NrESxRov2j6o9f8agffQqKw3S_RjOkQ" TargetMode="External" /><Relationship Id="rId11" Type="http://schemas.openxmlformats.org/officeDocument/2006/relationships/hyperlink" Target="https://vymery.bimplatforma.cz/version/99833_W_9KmO7_xMHBzy6LPEtqtBAFcl_8QOu-QGRxs9YQBIVynU0cBXPgQeyxDTUUPBaQHURl8424uW7DjPdQEA_1MQ" TargetMode="External" /><Relationship Id="rId12" Type="http://schemas.openxmlformats.org/officeDocument/2006/relationships/hyperlink" Target="https://vymery.bimplatforma.cz/version/99833_7vFQ77rooJtmou10I6JSJH1lFXG2EZfO8jGmOTE7TvsKhQ2HAhmKuyQQmeLnmsim1cjEN8dqGShrQI1Gqjewqw" TargetMode="External" /><Relationship Id="rId13" Type="http://schemas.openxmlformats.org/officeDocument/2006/relationships/hyperlink" Target="https://vymery.bimplatforma.cz/version/99833_csePJ8wv20BorXxX4lqH7Bs7saSZm2lDWX0wOK--hNaahyzmuNOiKxWHWxUNlvuWDx4S4Z1ugp_lYpBYML3bHQ" TargetMode="External" /><Relationship Id="rId14" Type="http://schemas.openxmlformats.org/officeDocument/2006/relationships/hyperlink" Target="https://vymery.bimplatforma.cz/version/99833_E8-ZEOkHhvaM_eiKVnrbKOYo2-Oebwk4HXef7TDjcTpsBiQ1-v7A_326LOcvfi7vdOtz23ozHIxruCqw2G4msA" TargetMode="External" /><Relationship Id="rId15" Type="http://schemas.openxmlformats.org/officeDocument/2006/relationships/hyperlink" Target="https://vymery.bimplatforma.cz/version/99833_6pE6T7UGV9FyrDp5bhUAj48OAl-jD7XaFn9UzhNftLVgubElVEWiVQPuDbcNDP4PKJsiqb6OpT_sAlTMxyyLnA" TargetMode="External" /><Relationship Id="rId16" Type="http://schemas.openxmlformats.org/officeDocument/2006/relationships/hyperlink" Target="https://vymery.bimplatforma.cz/version/99833_2wbzE1iny350f_ibT4DCk_LO7Zvi5MezqLKYX85UtaGcmQvGMbwlFxyOG4m_UlY0ZiItjQhy_bCfOmfr_40muQ" TargetMode="External" /><Relationship Id="rId17" Type="http://schemas.openxmlformats.org/officeDocument/2006/relationships/hyperlink" Target="https://vymery.bimplatforma.cz/version/99833_oT_cSzSzxlfKx2enQf_XgM3qQvrJcxNg3QB56d_D0P4QkY2x43oHQf7cIUAK8cO5KpvFAibvDiOIjDH1fmDe8w" TargetMode="External" /><Relationship Id="rId18" Type="http://schemas.openxmlformats.org/officeDocument/2006/relationships/hyperlink" Target="https://vymery.bimplatforma.cz/version/99833_epd_zHVP-qYbX2LhBsoIShj0beO2qiIA_XQKzTaTqnpD4_zhdzcr8ACQ0EMHSxENHd4CbE9Glrf4DhQoGf_cHw" TargetMode="External" /><Relationship Id="rId19" Type="http://schemas.openxmlformats.org/officeDocument/2006/relationships/hyperlink" Target="https://vymery.bimplatforma.cz/version/99833_UxJ6-FgJ5SCO8fujZ67JBBc4h5uoQMzDsykf1MZp_6cmracGJrEnjCrHdvfTTtBq7narsl9HXFvu2mJvCYdIsg" TargetMode="External" /><Relationship Id="rId20" Type="http://schemas.openxmlformats.org/officeDocument/2006/relationships/hyperlink" Target="https://vymery.bimplatforma.cz/version/99833_LKED68DGeznFjxUAeWeH3R0d2CNFUNQS21AaGwhmDMnnk1OdMHPlpd_fnz5u_wuh39KqgdrXPUK1dBJGqOCfvg" TargetMode="External" /><Relationship Id="rId21" Type="http://schemas.openxmlformats.org/officeDocument/2006/relationships/hyperlink" Target="https://vymery.bimplatforma.cz/version/99833_I9R17pAf6k_GvnPLD_CrpVyU6HfM17teGQoXgG-3fhEe3S2TQzjVg0BHDFjHciGAQt06i3LpBAzdfHh5QGFDEg" TargetMode="External" /><Relationship Id="rId22" Type="http://schemas.openxmlformats.org/officeDocument/2006/relationships/hyperlink" Target="https://vymery.bimplatforma.cz/version/99833_k1teYEYwWPzyXUn3I382NJJwnMSZyvR7b9VV8BVnxonvy0762_k4KA0XRXoDAhoYRkz2G1t95r34BIc4Swup4A" TargetMode="External" /><Relationship Id="rId23" Type="http://schemas.openxmlformats.org/officeDocument/2006/relationships/hyperlink" Target="https://vymery.bimplatforma.cz/version/99833_cotpqCP4hmXnU3jkOUAHKNr7g_E7Z2bN0sUUXYR1rirwynASQZlXfZ2B71FfrgaqdmFscVUwMJK2LPXuVXilWA" TargetMode="External" /><Relationship Id="rId24" Type="http://schemas.openxmlformats.org/officeDocument/2006/relationships/hyperlink" Target="https://vymery.bimplatforma.cz/version/99833_4-fnXF6E6l7uZHenYJGAPFHLCQWbJGM0f4LybnuqRnZ76dtuGlo6XTPzj8xmC1GoMJJe1tFTAmcPvV4OPEYsNA" TargetMode="External" /><Relationship Id="rId25" Type="http://schemas.openxmlformats.org/officeDocument/2006/relationships/hyperlink" Target="https://vymery.bimplatforma.cz/version/99833_eS5AEwNUjtOOprf_wzhFPHocV2RKKasvmBIDxXFBvfr1mE3pvlQXLz3BTOO55zTR3VbIr_DDy0_OA0u516qMSA" TargetMode="External" /><Relationship Id="rId26" Type="http://schemas.openxmlformats.org/officeDocument/2006/relationships/hyperlink" Target="https://vymery.bimplatforma.cz/version/99833_PDBgOBlkcHxBpl9LPXrZAXxDUm8FR7c8-E9SZmaAjtQgk-KBIf27CiZdi4slnXRPdoS_1XdFPm86GAqn7mqoaw" TargetMode="External" /><Relationship Id="rId27" Type="http://schemas.openxmlformats.org/officeDocument/2006/relationships/hyperlink" Target="https://vymery.bimplatforma.cz/version/99833_6SHE9TC-gEdHNuijEw4RrPYTmnpprwSMK_4qDstLXfoOABjRcYuQ_S9dwOvnrz2H5JkpWNECoOPlPtFUjp17yg" TargetMode="External" /><Relationship Id="rId28" Type="http://schemas.openxmlformats.org/officeDocument/2006/relationships/hyperlink" Target="https://vymery.bimplatforma.cz/version/99833_E0LeX5WyP44gSKMmq5aw_By7Tf6TKPoXJEzyCrMcaFOSLRxSnVEiu5raVW9cL6Zchi_AHwttcfrAC5YBLmkOPg" TargetMode="External" /><Relationship Id="rId29" Type="http://schemas.openxmlformats.org/officeDocument/2006/relationships/hyperlink" Target="https://vymery.bimplatforma.cz/version/99833_TYm3mtlX06z9GH3izxAzw-eCOjPYXi6lKqtG_cxIPjt53fMA7bKhA1IcGY2d-i9IYevi8_m-BTwNz_-4RaEcOw" TargetMode="External" /><Relationship Id="rId30" Type="http://schemas.openxmlformats.org/officeDocument/2006/relationships/hyperlink" Target="https://vymery.bimplatforma.cz/version/99833_6BFGvQpnc9rRWR0X5uOrjpeW5SCFXWQ4DndHRo7pJjqh43LbfOxKkrYdx93_7lfQTm94I-pM5kS13SsCzShPng" TargetMode="External" /><Relationship Id="rId31" Type="http://schemas.openxmlformats.org/officeDocument/2006/relationships/hyperlink" Target="https://vymery.bimplatforma.cz/version/99833_1-Rh0DDM6qejaxsfO45O6VeAI7KE70RwW-q-JhIFrlpi9p4KDZNKyW_-vb9uB42iOea5KyCePNKZuvszhBR6Vw" TargetMode="External" /><Relationship Id="rId32" Type="http://schemas.openxmlformats.org/officeDocument/2006/relationships/hyperlink" Target="https://vymery.bimplatforma.cz/version/99833_jGD9-6wpLfKSl9_5iY7ZTyddMUP8UzNdsl8hFRjcz2xb_gd7kNr_BBm3a2a0gcq5-I5CqIA8L387QtkZyJ8M-w" TargetMode="External" /><Relationship Id="rId33" Type="http://schemas.openxmlformats.org/officeDocument/2006/relationships/hyperlink" Target="https://vymery.bimplatforma.cz/version/99833_RaYHhD3MSSIlKR7K9m_fQxTqVaTIpVIkd57mLsIBNaUtNexFC-BQIdOy0ZFUYc7mZKm4128IVx01gWezDbH3IA" TargetMode="External" /><Relationship Id="rId34" Type="http://schemas.openxmlformats.org/officeDocument/2006/relationships/hyperlink" Target="https://vymery.bimplatforma.cz/version/99833_NRdmNRh75zDJnKO6BD0kLttSdYL06bbpFolDlfcZQqsNJ2w5zisMK7LFkwrVswr7LHkZcC2mkrkxkLTcqnu7_A" TargetMode="External" /><Relationship Id="rId35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30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32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32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32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35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37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38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39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40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41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42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43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44</v>
      </c>
      <c r="E29" s="49"/>
      <c r="F29" s="34" t="s">
        <v>45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46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47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48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49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50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51</v>
      </c>
      <c r="U35" s="56"/>
      <c r="V35" s="56"/>
      <c r="W35" s="56"/>
      <c r="X35" s="58" t="s">
        <v>52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53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2024_07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Budova D - úprava ordinace ve 3.NP UČOCH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Masarykova nemocnice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15. 7. 2024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Krajská zdravotní a.s.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33</v>
      </c>
      <c r="AJ49" s="42"/>
      <c r="AK49" s="42"/>
      <c r="AL49" s="42"/>
      <c r="AM49" s="75" t="str">
        <f>IF(E17="","",E17)</f>
        <v xml:space="preserve"> </v>
      </c>
      <c r="AN49" s="66"/>
      <c r="AO49" s="66"/>
      <c r="AP49" s="66"/>
      <c r="AQ49" s="42"/>
      <c r="AR49" s="46"/>
      <c r="AS49" s="76" t="s">
        <v>54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31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36</v>
      </c>
      <c r="AJ50" s="42"/>
      <c r="AK50" s="42"/>
      <c r="AL50" s="42"/>
      <c r="AM50" s="75" t="str">
        <f>IF(E20="","",E20)</f>
        <v>Milan Křehla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55</v>
      </c>
      <c r="D52" s="89"/>
      <c r="E52" s="89"/>
      <c r="F52" s="89"/>
      <c r="G52" s="89"/>
      <c r="H52" s="90"/>
      <c r="I52" s="91" t="s">
        <v>56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57</v>
      </c>
      <c r="AH52" s="89"/>
      <c r="AI52" s="89"/>
      <c r="AJ52" s="89"/>
      <c r="AK52" s="89"/>
      <c r="AL52" s="89"/>
      <c r="AM52" s="89"/>
      <c r="AN52" s="91" t="s">
        <v>58</v>
      </c>
      <c r="AO52" s="89"/>
      <c r="AP52" s="89"/>
      <c r="AQ52" s="93" t="s">
        <v>59</v>
      </c>
      <c r="AR52" s="46"/>
      <c r="AS52" s="94" t="s">
        <v>60</v>
      </c>
      <c r="AT52" s="95" t="s">
        <v>61</v>
      </c>
      <c r="AU52" s="95" t="s">
        <v>62</v>
      </c>
      <c r="AV52" s="95" t="s">
        <v>63</v>
      </c>
      <c r="AW52" s="95" t="s">
        <v>64</v>
      </c>
      <c r="AX52" s="95" t="s">
        <v>65</v>
      </c>
      <c r="AY52" s="95" t="s">
        <v>66</v>
      </c>
      <c r="AZ52" s="95" t="s">
        <v>67</v>
      </c>
      <c r="BA52" s="95" t="s">
        <v>68</v>
      </c>
      <c r="BB52" s="95" t="s">
        <v>69</v>
      </c>
      <c r="BC52" s="95" t="s">
        <v>70</v>
      </c>
      <c r="BD52" s="96" t="s">
        <v>71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72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ROUND(AG55+AG59,2)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ROUND(AS55+AS59,2)</f>
        <v>0</v>
      </c>
      <c r="AT54" s="108">
        <f>ROUND(SUM(AV54:AW54),2)</f>
        <v>0</v>
      </c>
      <c r="AU54" s="109">
        <f>ROUND(AU55+AU59,5)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ROUND(AZ55+AZ59,2)</f>
        <v>0</v>
      </c>
      <c r="BA54" s="108">
        <f>ROUND(BA55+BA59,2)</f>
        <v>0</v>
      </c>
      <c r="BB54" s="108">
        <f>ROUND(BB55+BB59,2)</f>
        <v>0</v>
      </c>
      <c r="BC54" s="108">
        <f>ROUND(BC55+BC59,2)</f>
        <v>0</v>
      </c>
      <c r="BD54" s="110">
        <f>ROUND(BD55+BD59,2)</f>
        <v>0</v>
      </c>
      <c r="BE54" s="6"/>
      <c r="BS54" s="111" t="s">
        <v>73</v>
      </c>
      <c r="BT54" s="111" t="s">
        <v>74</v>
      </c>
      <c r="BU54" s="112" t="s">
        <v>75</v>
      </c>
      <c r="BV54" s="111" t="s">
        <v>76</v>
      </c>
      <c r="BW54" s="111" t="s">
        <v>5</v>
      </c>
      <c r="BX54" s="111" t="s">
        <v>77</v>
      </c>
      <c r="CL54" s="111" t="s">
        <v>19</v>
      </c>
    </row>
    <row r="55" s="7" customFormat="1" ht="16.5" customHeight="1">
      <c r="A55" s="7"/>
      <c r="B55" s="113"/>
      <c r="C55" s="114"/>
      <c r="D55" s="115" t="s">
        <v>78</v>
      </c>
      <c r="E55" s="115"/>
      <c r="F55" s="115"/>
      <c r="G55" s="115"/>
      <c r="H55" s="115"/>
      <c r="I55" s="116"/>
      <c r="J55" s="115" t="s">
        <v>79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ROUND(SUM(AG56:AG58),2)</f>
        <v>0</v>
      </c>
      <c r="AH55" s="116"/>
      <c r="AI55" s="116"/>
      <c r="AJ55" s="116"/>
      <c r="AK55" s="116"/>
      <c r="AL55" s="116"/>
      <c r="AM55" s="116"/>
      <c r="AN55" s="118">
        <f>SUM(AG55,AT55)</f>
        <v>0</v>
      </c>
      <c r="AO55" s="116"/>
      <c r="AP55" s="116"/>
      <c r="AQ55" s="119" t="s">
        <v>80</v>
      </c>
      <c r="AR55" s="120"/>
      <c r="AS55" s="121">
        <f>ROUND(SUM(AS56:AS58),2)</f>
        <v>0</v>
      </c>
      <c r="AT55" s="122">
        <f>ROUND(SUM(AV55:AW55),2)</f>
        <v>0</v>
      </c>
      <c r="AU55" s="123">
        <f>ROUND(SUM(AU56:AU58),5)</f>
        <v>0</v>
      </c>
      <c r="AV55" s="122">
        <f>ROUND(AZ55*L29,2)</f>
        <v>0</v>
      </c>
      <c r="AW55" s="122">
        <f>ROUND(BA55*L30,2)</f>
        <v>0</v>
      </c>
      <c r="AX55" s="122">
        <f>ROUND(BB55*L29,2)</f>
        <v>0</v>
      </c>
      <c r="AY55" s="122">
        <f>ROUND(BC55*L30,2)</f>
        <v>0</v>
      </c>
      <c r="AZ55" s="122">
        <f>ROUND(SUM(AZ56:AZ58),2)</f>
        <v>0</v>
      </c>
      <c r="BA55" s="122">
        <f>ROUND(SUM(BA56:BA58),2)</f>
        <v>0</v>
      </c>
      <c r="BB55" s="122">
        <f>ROUND(SUM(BB56:BB58),2)</f>
        <v>0</v>
      </c>
      <c r="BC55" s="122">
        <f>ROUND(SUM(BC56:BC58),2)</f>
        <v>0</v>
      </c>
      <c r="BD55" s="124">
        <f>ROUND(SUM(BD56:BD58),2)</f>
        <v>0</v>
      </c>
      <c r="BE55" s="7"/>
      <c r="BS55" s="125" t="s">
        <v>73</v>
      </c>
      <c r="BT55" s="125" t="s">
        <v>81</v>
      </c>
      <c r="BU55" s="125" t="s">
        <v>75</v>
      </c>
      <c r="BV55" s="125" t="s">
        <v>76</v>
      </c>
      <c r="BW55" s="125" t="s">
        <v>82</v>
      </c>
      <c r="BX55" s="125" t="s">
        <v>5</v>
      </c>
      <c r="CL55" s="125" t="s">
        <v>19</v>
      </c>
      <c r="CM55" s="125" t="s">
        <v>83</v>
      </c>
    </row>
    <row r="56" s="4" customFormat="1" ht="23.25" customHeight="1">
      <c r="A56" s="126" t="s">
        <v>84</v>
      </c>
      <c r="B56" s="65"/>
      <c r="C56" s="127"/>
      <c r="D56" s="127"/>
      <c r="E56" s="128" t="s">
        <v>85</v>
      </c>
      <c r="F56" s="128"/>
      <c r="G56" s="128"/>
      <c r="H56" s="128"/>
      <c r="I56" s="128"/>
      <c r="J56" s="127"/>
      <c r="K56" s="128" t="s">
        <v>86</v>
      </c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9">
        <f>'D.1.1a - Architektonicko-...'!J32</f>
        <v>0</v>
      </c>
      <c r="AH56" s="127"/>
      <c r="AI56" s="127"/>
      <c r="AJ56" s="127"/>
      <c r="AK56" s="127"/>
      <c r="AL56" s="127"/>
      <c r="AM56" s="127"/>
      <c r="AN56" s="129">
        <f>SUM(AG56,AT56)</f>
        <v>0</v>
      </c>
      <c r="AO56" s="127"/>
      <c r="AP56" s="127"/>
      <c r="AQ56" s="130" t="s">
        <v>87</v>
      </c>
      <c r="AR56" s="67"/>
      <c r="AS56" s="131">
        <v>0</v>
      </c>
      <c r="AT56" s="132">
        <f>ROUND(SUM(AV56:AW56),2)</f>
        <v>0</v>
      </c>
      <c r="AU56" s="133">
        <f>'D.1.1a - Architektonicko-...'!P96</f>
        <v>0</v>
      </c>
      <c r="AV56" s="132">
        <f>'D.1.1a - Architektonicko-...'!J35</f>
        <v>0</v>
      </c>
      <c r="AW56" s="132">
        <f>'D.1.1a - Architektonicko-...'!J36</f>
        <v>0</v>
      </c>
      <c r="AX56" s="132">
        <f>'D.1.1a - Architektonicko-...'!J37</f>
        <v>0</v>
      </c>
      <c r="AY56" s="132">
        <f>'D.1.1a - Architektonicko-...'!J38</f>
        <v>0</v>
      </c>
      <c r="AZ56" s="132">
        <f>'D.1.1a - Architektonicko-...'!F35</f>
        <v>0</v>
      </c>
      <c r="BA56" s="132">
        <f>'D.1.1a - Architektonicko-...'!F36</f>
        <v>0</v>
      </c>
      <c r="BB56" s="132">
        <f>'D.1.1a - Architektonicko-...'!F37</f>
        <v>0</v>
      </c>
      <c r="BC56" s="132">
        <f>'D.1.1a - Architektonicko-...'!F38</f>
        <v>0</v>
      </c>
      <c r="BD56" s="134">
        <f>'D.1.1a - Architektonicko-...'!F39</f>
        <v>0</v>
      </c>
      <c r="BE56" s="4"/>
      <c r="BT56" s="135" t="s">
        <v>83</v>
      </c>
      <c r="BV56" s="135" t="s">
        <v>76</v>
      </c>
      <c r="BW56" s="135" t="s">
        <v>88</v>
      </c>
      <c r="BX56" s="135" t="s">
        <v>82</v>
      </c>
      <c r="CL56" s="135" t="s">
        <v>19</v>
      </c>
    </row>
    <row r="57" s="4" customFormat="1" ht="23.25" customHeight="1">
      <c r="A57" s="126" t="s">
        <v>84</v>
      </c>
      <c r="B57" s="65"/>
      <c r="C57" s="127"/>
      <c r="D57" s="127"/>
      <c r="E57" s="128" t="s">
        <v>89</v>
      </c>
      <c r="F57" s="128"/>
      <c r="G57" s="128"/>
      <c r="H57" s="128"/>
      <c r="I57" s="128"/>
      <c r="J57" s="127"/>
      <c r="K57" s="128" t="s">
        <v>90</v>
      </c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9">
        <f>'D.1.1.b - Architektonicko...'!J32</f>
        <v>0</v>
      </c>
      <c r="AH57" s="127"/>
      <c r="AI57" s="127"/>
      <c r="AJ57" s="127"/>
      <c r="AK57" s="127"/>
      <c r="AL57" s="127"/>
      <c r="AM57" s="127"/>
      <c r="AN57" s="129">
        <f>SUM(AG57,AT57)</f>
        <v>0</v>
      </c>
      <c r="AO57" s="127"/>
      <c r="AP57" s="127"/>
      <c r="AQ57" s="130" t="s">
        <v>87</v>
      </c>
      <c r="AR57" s="67"/>
      <c r="AS57" s="131">
        <v>0</v>
      </c>
      <c r="AT57" s="132">
        <f>ROUND(SUM(AV57:AW57),2)</f>
        <v>0</v>
      </c>
      <c r="AU57" s="133">
        <f>'D.1.1.b - Architektonicko...'!P99</f>
        <v>0</v>
      </c>
      <c r="AV57" s="132">
        <f>'D.1.1.b - Architektonicko...'!J35</f>
        <v>0</v>
      </c>
      <c r="AW57" s="132">
        <f>'D.1.1.b - Architektonicko...'!J36</f>
        <v>0</v>
      </c>
      <c r="AX57" s="132">
        <f>'D.1.1.b - Architektonicko...'!J37</f>
        <v>0</v>
      </c>
      <c r="AY57" s="132">
        <f>'D.1.1.b - Architektonicko...'!J38</f>
        <v>0</v>
      </c>
      <c r="AZ57" s="132">
        <f>'D.1.1.b - Architektonicko...'!F35</f>
        <v>0</v>
      </c>
      <c r="BA57" s="132">
        <f>'D.1.1.b - Architektonicko...'!F36</f>
        <v>0</v>
      </c>
      <c r="BB57" s="132">
        <f>'D.1.1.b - Architektonicko...'!F37</f>
        <v>0</v>
      </c>
      <c r="BC57" s="132">
        <f>'D.1.1.b - Architektonicko...'!F38</f>
        <v>0</v>
      </c>
      <c r="BD57" s="134">
        <f>'D.1.1.b - Architektonicko...'!F39</f>
        <v>0</v>
      </c>
      <c r="BE57" s="4"/>
      <c r="BT57" s="135" t="s">
        <v>83</v>
      </c>
      <c r="BV57" s="135" t="s">
        <v>76</v>
      </c>
      <c r="BW57" s="135" t="s">
        <v>91</v>
      </c>
      <c r="BX57" s="135" t="s">
        <v>82</v>
      </c>
      <c r="CL57" s="135" t="s">
        <v>19</v>
      </c>
    </row>
    <row r="58" s="4" customFormat="1" ht="16.5" customHeight="1">
      <c r="A58" s="126" t="s">
        <v>84</v>
      </c>
      <c r="B58" s="65"/>
      <c r="C58" s="127"/>
      <c r="D58" s="127"/>
      <c r="E58" s="128" t="s">
        <v>92</v>
      </c>
      <c r="F58" s="128"/>
      <c r="G58" s="128"/>
      <c r="H58" s="128"/>
      <c r="I58" s="128"/>
      <c r="J58" s="127"/>
      <c r="K58" s="128" t="s">
        <v>93</v>
      </c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9">
        <f>'D.1.1.c - Elektroinstalace'!J32</f>
        <v>0</v>
      </c>
      <c r="AH58" s="127"/>
      <c r="AI58" s="127"/>
      <c r="AJ58" s="127"/>
      <c r="AK58" s="127"/>
      <c r="AL58" s="127"/>
      <c r="AM58" s="127"/>
      <c r="AN58" s="129">
        <f>SUM(AG58,AT58)</f>
        <v>0</v>
      </c>
      <c r="AO58" s="127"/>
      <c r="AP58" s="127"/>
      <c r="AQ58" s="130" t="s">
        <v>87</v>
      </c>
      <c r="AR58" s="67"/>
      <c r="AS58" s="131">
        <v>0</v>
      </c>
      <c r="AT58" s="132">
        <f>ROUND(SUM(AV58:AW58),2)</f>
        <v>0</v>
      </c>
      <c r="AU58" s="133">
        <f>'D.1.1.c - Elektroinstalace'!P92</f>
        <v>0</v>
      </c>
      <c r="AV58" s="132">
        <f>'D.1.1.c - Elektroinstalace'!J35</f>
        <v>0</v>
      </c>
      <c r="AW58" s="132">
        <f>'D.1.1.c - Elektroinstalace'!J36</f>
        <v>0</v>
      </c>
      <c r="AX58" s="132">
        <f>'D.1.1.c - Elektroinstalace'!J37</f>
        <v>0</v>
      </c>
      <c r="AY58" s="132">
        <f>'D.1.1.c - Elektroinstalace'!J38</f>
        <v>0</v>
      </c>
      <c r="AZ58" s="132">
        <f>'D.1.1.c - Elektroinstalace'!F35</f>
        <v>0</v>
      </c>
      <c r="BA58" s="132">
        <f>'D.1.1.c - Elektroinstalace'!F36</f>
        <v>0</v>
      </c>
      <c r="BB58" s="132">
        <f>'D.1.1.c - Elektroinstalace'!F37</f>
        <v>0</v>
      </c>
      <c r="BC58" s="132">
        <f>'D.1.1.c - Elektroinstalace'!F38</f>
        <v>0</v>
      </c>
      <c r="BD58" s="134">
        <f>'D.1.1.c - Elektroinstalace'!F39</f>
        <v>0</v>
      </c>
      <c r="BE58" s="4"/>
      <c r="BT58" s="135" t="s">
        <v>83</v>
      </c>
      <c r="BV58" s="135" t="s">
        <v>76</v>
      </c>
      <c r="BW58" s="135" t="s">
        <v>94</v>
      </c>
      <c r="BX58" s="135" t="s">
        <v>82</v>
      </c>
      <c r="CL58" s="135" t="s">
        <v>19</v>
      </c>
    </row>
    <row r="59" s="7" customFormat="1" ht="16.5" customHeight="1">
      <c r="A59" s="126" t="s">
        <v>84</v>
      </c>
      <c r="B59" s="113"/>
      <c r="C59" s="114"/>
      <c r="D59" s="115" t="s">
        <v>95</v>
      </c>
      <c r="E59" s="115"/>
      <c r="F59" s="115"/>
      <c r="G59" s="115"/>
      <c r="H59" s="115"/>
      <c r="I59" s="116"/>
      <c r="J59" s="115" t="s">
        <v>96</v>
      </c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8">
        <f>'99 - Vedlejší a ostatní n...'!J30</f>
        <v>0</v>
      </c>
      <c r="AH59" s="116"/>
      <c r="AI59" s="116"/>
      <c r="AJ59" s="116"/>
      <c r="AK59" s="116"/>
      <c r="AL59" s="116"/>
      <c r="AM59" s="116"/>
      <c r="AN59" s="118">
        <f>SUM(AG59,AT59)</f>
        <v>0</v>
      </c>
      <c r="AO59" s="116"/>
      <c r="AP59" s="116"/>
      <c r="AQ59" s="119" t="s">
        <v>80</v>
      </c>
      <c r="AR59" s="120"/>
      <c r="AS59" s="136">
        <v>0</v>
      </c>
      <c r="AT59" s="137">
        <f>ROUND(SUM(AV59:AW59),2)</f>
        <v>0</v>
      </c>
      <c r="AU59" s="138">
        <f>'99 - Vedlejší a ostatní n...'!P82</f>
        <v>0</v>
      </c>
      <c r="AV59" s="137">
        <f>'99 - Vedlejší a ostatní n...'!J33</f>
        <v>0</v>
      </c>
      <c r="AW59" s="137">
        <f>'99 - Vedlejší a ostatní n...'!J34</f>
        <v>0</v>
      </c>
      <c r="AX59" s="137">
        <f>'99 - Vedlejší a ostatní n...'!J35</f>
        <v>0</v>
      </c>
      <c r="AY59" s="137">
        <f>'99 - Vedlejší a ostatní n...'!J36</f>
        <v>0</v>
      </c>
      <c r="AZ59" s="137">
        <f>'99 - Vedlejší a ostatní n...'!F33</f>
        <v>0</v>
      </c>
      <c r="BA59" s="137">
        <f>'99 - Vedlejší a ostatní n...'!F34</f>
        <v>0</v>
      </c>
      <c r="BB59" s="137">
        <f>'99 - Vedlejší a ostatní n...'!F35</f>
        <v>0</v>
      </c>
      <c r="BC59" s="137">
        <f>'99 - Vedlejší a ostatní n...'!F36</f>
        <v>0</v>
      </c>
      <c r="BD59" s="139">
        <f>'99 - Vedlejší a ostatní n...'!F37</f>
        <v>0</v>
      </c>
      <c r="BE59" s="7"/>
      <c r="BT59" s="125" t="s">
        <v>81</v>
      </c>
      <c r="BV59" s="125" t="s">
        <v>76</v>
      </c>
      <c r="BW59" s="125" t="s">
        <v>97</v>
      </c>
      <c r="BX59" s="125" t="s">
        <v>5</v>
      </c>
      <c r="CL59" s="125" t="s">
        <v>19</v>
      </c>
      <c r="CM59" s="125" t="s">
        <v>83</v>
      </c>
    </row>
    <row r="60" s="2" customFormat="1" ht="30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6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</row>
    <row r="61" s="2" customFormat="1" ht="6.96" customHeight="1">
      <c r="A61" s="40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46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</row>
  </sheetData>
  <sheetProtection sheet="1" formatColumns="0" formatRows="0" objects="1" scenarios="1" spinCount="100000" saltValue="X20n13cncggzH+XMNlwWeDPGGyAx5Ory6C56mkHuWQHdLJmIQGf21L+A5Ie7Ai+m6ElrWhdwUOcTXT+8b8NOXQ==" hashValue="P41PHNnMrlmZKTC8Ol53Um9KmFY771pcwLWSZ4GAFPwPfbqaJUV+3ahtLqMuE3MkfDfZ3lo6v5PlcDa0/i/Cqw==" algorithmName="SHA-512" password="CC35"/>
  <mergeCells count="58">
    <mergeCell ref="L45:AJ45"/>
    <mergeCell ref="AM47:AN47"/>
    <mergeCell ref="AS49:AT51"/>
    <mergeCell ref="AM49:AP49"/>
    <mergeCell ref="AM50:AP50"/>
    <mergeCell ref="C52:G52"/>
    <mergeCell ref="AG52:AM52"/>
    <mergeCell ref="AN52:AP52"/>
    <mergeCell ref="I52:AF52"/>
    <mergeCell ref="AG55:AM55"/>
    <mergeCell ref="AN55:AP55"/>
    <mergeCell ref="J55:AF55"/>
    <mergeCell ref="D55:H55"/>
    <mergeCell ref="AN56:AP56"/>
    <mergeCell ref="E56:I56"/>
    <mergeCell ref="K56:AF56"/>
    <mergeCell ref="AG56:AM56"/>
    <mergeCell ref="K57:AF57"/>
    <mergeCell ref="AN57:AP57"/>
    <mergeCell ref="E57:I57"/>
    <mergeCell ref="AG57:AM57"/>
    <mergeCell ref="AG58:AM58"/>
    <mergeCell ref="AN58:AP58"/>
    <mergeCell ref="E58:I58"/>
    <mergeCell ref="K58:AF58"/>
    <mergeCell ref="AN59:AP59"/>
    <mergeCell ref="AG59:AM59"/>
    <mergeCell ref="D59:H59"/>
    <mergeCell ref="J59:AF59"/>
    <mergeCell ref="AG54:AM54"/>
    <mergeCell ref="AN54:AP54"/>
    <mergeCell ref="BE5:BE32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56" location="'D.1.1a - Architektonicko-...'!C2" display="/"/>
    <hyperlink ref="A57" location="'D.1.1.b - Architektonicko...'!C2" display="/"/>
    <hyperlink ref="A58" location="'D.1.1.c - Elektroinstalace'!C2" display="/"/>
    <hyperlink ref="A59" location="'99 - Vedlejší a ostatní n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88</v>
      </c>
      <c r="AZ2" s="140" t="s">
        <v>98</v>
      </c>
      <c r="BA2" s="140" t="s">
        <v>99</v>
      </c>
      <c r="BB2" s="140" t="s">
        <v>19</v>
      </c>
      <c r="BC2" s="140" t="s">
        <v>100</v>
      </c>
      <c r="BD2" s="140" t="s">
        <v>101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83</v>
      </c>
      <c r="AZ3" s="140" t="s">
        <v>102</v>
      </c>
      <c r="BA3" s="140" t="s">
        <v>103</v>
      </c>
      <c r="BB3" s="140" t="s">
        <v>19</v>
      </c>
      <c r="BC3" s="140" t="s">
        <v>83</v>
      </c>
      <c r="BD3" s="140" t="s">
        <v>101</v>
      </c>
    </row>
    <row r="4" s="1" customFormat="1" ht="24.96" customHeight="1">
      <c r="B4" s="22"/>
      <c r="D4" s="143" t="s">
        <v>104</v>
      </c>
      <c r="L4" s="22"/>
      <c r="M4" s="144" t="s">
        <v>10</v>
      </c>
      <c r="AT4" s="19" t="s">
        <v>4</v>
      </c>
      <c r="AZ4" s="140" t="s">
        <v>105</v>
      </c>
      <c r="BA4" s="140" t="s">
        <v>106</v>
      </c>
      <c r="BB4" s="140" t="s">
        <v>19</v>
      </c>
      <c r="BC4" s="140" t="s">
        <v>81</v>
      </c>
      <c r="BD4" s="140" t="s">
        <v>101</v>
      </c>
    </row>
    <row r="5" s="1" customFormat="1" ht="6.96" customHeight="1">
      <c r="B5" s="22"/>
      <c r="L5" s="22"/>
      <c r="AZ5" s="140" t="s">
        <v>107</v>
      </c>
      <c r="BA5" s="140" t="s">
        <v>108</v>
      </c>
      <c r="BB5" s="140" t="s">
        <v>19</v>
      </c>
      <c r="BC5" s="140" t="s">
        <v>83</v>
      </c>
      <c r="BD5" s="140" t="s">
        <v>101</v>
      </c>
    </row>
    <row r="6" s="1" customFormat="1" ht="12" customHeight="1">
      <c r="B6" s="22"/>
      <c r="D6" s="145" t="s">
        <v>16</v>
      </c>
      <c r="L6" s="22"/>
      <c r="AZ6" s="140" t="s">
        <v>109</v>
      </c>
      <c r="BA6" s="140" t="s">
        <v>110</v>
      </c>
      <c r="BB6" s="140" t="s">
        <v>19</v>
      </c>
      <c r="BC6" s="140" t="s">
        <v>81</v>
      </c>
      <c r="BD6" s="140" t="s">
        <v>101</v>
      </c>
    </row>
    <row r="7" s="1" customFormat="1" ht="16.5" customHeight="1">
      <c r="B7" s="22"/>
      <c r="E7" s="146" t="str">
        <f>'Rekapitulace stavby'!K6</f>
        <v>Budova D - úprava ordinace ve 3.NP UČOCH</v>
      </c>
      <c r="F7" s="145"/>
      <c r="G7" s="145"/>
      <c r="H7" s="145"/>
      <c r="L7" s="22"/>
      <c r="AZ7" s="140" t="s">
        <v>111</v>
      </c>
      <c r="BA7" s="140" t="s">
        <v>112</v>
      </c>
      <c r="BB7" s="140" t="s">
        <v>19</v>
      </c>
      <c r="BC7" s="140" t="s">
        <v>81</v>
      </c>
      <c r="BD7" s="140" t="s">
        <v>101</v>
      </c>
    </row>
    <row r="8" s="1" customFormat="1" ht="12" customHeight="1">
      <c r="B8" s="22"/>
      <c r="D8" s="145" t="s">
        <v>113</v>
      </c>
      <c r="L8" s="22"/>
      <c r="AZ8" s="140" t="s">
        <v>114</v>
      </c>
      <c r="BA8" s="140" t="s">
        <v>115</v>
      </c>
      <c r="BB8" s="140" t="s">
        <v>19</v>
      </c>
      <c r="BC8" s="140" t="s">
        <v>100</v>
      </c>
      <c r="BD8" s="140" t="s">
        <v>101</v>
      </c>
    </row>
    <row r="9" s="2" customFormat="1" ht="16.5" customHeight="1">
      <c r="A9" s="40"/>
      <c r="B9" s="46"/>
      <c r="C9" s="40"/>
      <c r="D9" s="40"/>
      <c r="E9" s="146" t="s">
        <v>116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Z9" s="140" t="s">
        <v>117</v>
      </c>
      <c r="BA9" s="140" t="s">
        <v>118</v>
      </c>
      <c r="BB9" s="140" t="s">
        <v>19</v>
      </c>
      <c r="BC9" s="140" t="s">
        <v>119</v>
      </c>
      <c r="BD9" s="140" t="s">
        <v>101</v>
      </c>
    </row>
    <row r="10" s="2" customFormat="1" ht="12" customHeight="1">
      <c r="A10" s="40"/>
      <c r="B10" s="46"/>
      <c r="C10" s="40"/>
      <c r="D10" s="145" t="s">
        <v>120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Z10" s="140" t="s">
        <v>121</v>
      </c>
      <c r="BA10" s="140" t="s">
        <v>122</v>
      </c>
      <c r="BB10" s="140" t="s">
        <v>19</v>
      </c>
      <c r="BC10" s="140" t="s">
        <v>123</v>
      </c>
      <c r="BD10" s="140" t="s">
        <v>101</v>
      </c>
    </row>
    <row r="11" s="2" customFormat="1" ht="16.5" customHeight="1">
      <c r="A11" s="40"/>
      <c r="B11" s="46"/>
      <c r="C11" s="40"/>
      <c r="D11" s="40"/>
      <c r="E11" s="148" t="s">
        <v>124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15. 7. 2024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27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5" t="s">
        <v>29</v>
      </c>
      <c r="J17" s="135" t="s">
        <v>30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31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33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/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</v>
      </c>
      <c r="F23" s="40"/>
      <c r="G23" s="40"/>
      <c r="H23" s="40"/>
      <c r="I23" s="145" t="s">
        <v>29</v>
      </c>
      <c r="J23" s="135" t="str">
        <f>IF('Rekapitulace stavby'!AN17="","",'Rekapitulace stavby'!AN17)</f>
        <v/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">
        <v>19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37</v>
      </c>
      <c r="F26" s="40"/>
      <c r="G26" s="40"/>
      <c r="H26" s="40"/>
      <c r="I26" s="145" t="s">
        <v>29</v>
      </c>
      <c r="J26" s="135" t="s">
        <v>19</v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38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40</v>
      </c>
      <c r="E32" s="40"/>
      <c r="F32" s="40"/>
      <c r="G32" s="40"/>
      <c r="H32" s="40"/>
      <c r="I32" s="40"/>
      <c r="J32" s="156">
        <f>ROUND(J96,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42</v>
      </c>
      <c r="G34" s="40"/>
      <c r="H34" s="40"/>
      <c r="I34" s="157" t="s">
        <v>41</v>
      </c>
      <c r="J34" s="157" t="s">
        <v>43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44</v>
      </c>
      <c r="E35" s="145" t="s">
        <v>45</v>
      </c>
      <c r="F35" s="159">
        <f>ROUND((SUM(BE96:BE178)),  2)</f>
        <v>0</v>
      </c>
      <c r="G35" s="40"/>
      <c r="H35" s="40"/>
      <c r="I35" s="160">
        <v>0.20999999999999999</v>
      </c>
      <c r="J35" s="159">
        <f>ROUND(((SUM(BE96:BE178))*I35),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46</v>
      </c>
      <c r="F36" s="159">
        <f>ROUND((SUM(BF96:BF178)),  2)</f>
        <v>0</v>
      </c>
      <c r="G36" s="40"/>
      <c r="H36" s="40"/>
      <c r="I36" s="160">
        <v>0.12</v>
      </c>
      <c r="J36" s="159">
        <f>ROUND(((SUM(BF96:BF178))*I36),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47</v>
      </c>
      <c r="F37" s="159">
        <f>ROUND((SUM(BG96:BG178)),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48</v>
      </c>
      <c r="F38" s="159">
        <f>ROUND((SUM(BH96:BH178)),  2)</f>
        <v>0</v>
      </c>
      <c r="G38" s="40"/>
      <c r="H38" s="40"/>
      <c r="I38" s="160">
        <v>0.12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ROUND((SUM(BI96:BI178)),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50</v>
      </c>
      <c r="E41" s="163"/>
      <c r="F41" s="163"/>
      <c r="G41" s="164" t="s">
        <v>51</v>
      </c>
      <c r="H41" s="165" t="s">
        <v>52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125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Budova D - úprava ordinace ve 3.NP UČOCH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113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116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120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D.1.1a - Architektonicko-stavební řešení - Bourací prace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Masarykova nemocnice</v>
      </c>
      <c r="G56" s="42"/>
      <c r="H56" s="42"/>
      <c r="I56" s="34" t="s">
        <v>23</v>
      </c>
      <c r="J56" s="74" t="str">
        <f>IF(J14="","",J14)</f>
        <v>15. 7. 2024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Krajská zdravotní a.s.</v>
      </c>
      <c r="G58" s="42"/>
      <c r="H58" s="42"/>
      <c r="I58" s="34" t="s">
        <v>33</v>
      </c>
      <c r="J58" s="38" t="str">
        <f>E23</f>
        <v xml:space="preserve"> 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Milan Křehla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126</v>
      </c>
      <c r="D61" s="174"/>
      <c r="E61" s="174"/>
      <c r="F61" s="174"/>
      <c r="G61" s="174"/>
      <c r="H61" s="174"/>
      <c r="I61" s="174"/>
      <c r="J61" s="175" t="s">
        <v>127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72</v>
      </c>
      <c r="D63" s="42"/>
      <c r="E63" s="42"/>
      <c r="F63" s="42"/>
      <c r="G63" s="42"/>
      <c r="H63" s="42"/>
      <c r="I63" s="42"/>
      <c r="J63" s="104">
        <f>J96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128</v>
      </c>
    </row>
    <row r="64" s="9" customFormat="1" ht="24.96" customHeight="1">
      <c r="A64" s="9"/>
      <c r="B64" s="177"/>
      <c r="C64" s="178"/>
      <c r="D64" s="179" t="s">
        <v>129</v>
      </c>
      <c r="E64" s="180"/>
      <c r="F64" s="180"/>
      <c r="G64" s="180"/>
      <c r="H64" s="180"/>
      <c r="I64" s="180"/>
      <c r="J64" s="181">
        <f>J97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130</v>
      </c>
      <c r="E65" s="185"/>
      <c r="F65" s="185"/>
      <c r="G65" s="185"/>
      <c r="H65" s="185"/>
      <c r="I65" s="185"/>
      <c r="J65" s="186">
        <f>J98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131</v>
      </c>
      <c r="E66" s="185"/>
      <c r="F66" s="185"/>
      <c r="G66" s="185"/>
      <c r="H66" s="185"/>
      <c r="I66" s="185"/>
      <c r="J66" s="186">
        <f>J103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132</v>
      </c>
      <c r="E67" s="185"/>
      <c r="F67" s="185"/>
      <c r="G67" s="185"/>
      <c r="H67" s="185"/>
      <c r="I67" s="185"/>
      <c r="J67" s="186">
        <f>J113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133</v>
      </c>
      <c r="E68" s="185"/>
      <c r="F68" s="185"/>
      <c r="G68" s="185"/>
      <c r="H68" s="185"/>
      <c r="I68" s="185"/>
      <c r="J68" s="186">
        <f>J127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7"/>
      <c r="C69" s="178"/>
      <c r="D69" s="179" t="s">
        <v>134</v>
      </c>
      <c r="E69" s="180"/>
      <c r="F69" s="180"/>
      <c r="G69" s="180"/>
      <c r="H69" s="180"/>
      <c r="I69" s="180"/>
      <c r="J69" s="181">
        <f>J130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3"/>
      <c r="C70" s="127"/>
      <c r="D70" s="184" t="s">
        <v>135</v>
      </c>
      <c r="E70" s="185"/>
      <c r="F70" s="185"/>
      <c r="G70" s="185"/>
      <c r="H70" s="185"/>
      <c r="I70" s="185"/>
      <c r="J70" s="186">
        <f>J131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7"/>
      <c r="D71" s="184" t="s">
        <v>136</v>
      </c>
      <c r="E71" s="185"/>
      <c r="F71" s="185"/>
      <c r="G71" s="185"/>
      <c r="H71" s="185"/>
      <c r="I71" s="185"/>
      <c r="J71" s="186">
        <f>J140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7"/>
      <c r="D72" s="184" t="s">
        <v>137</v>
      </c>
      <c r="E72" s="185"/>
      <c r="F72" s="185"/>
      <c r="G72" s="185"/>
      <c r="H72" s="185"/>
      <c r="I72" s="185"/>
      <c r="J72" s="186">
        <f>J156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7"/>
      <c r="D73" s="184" t="s">
        <v>138</v>
      </c>
      <c r="E73" s="185"/>
      <c r="F73" s="185"/>
      <c r="G73" s="185"/>
      <c r="H73" s="185"/>
      <c r="I73" s="185"/>
      <c r="J73" s="186">
        <f>J162</f>
        <v>0</v>
      </c>
      <c r="K73" s="127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7"/>
      <c r="D74" s="184" t="s">
        <v>139</v>
      </c>
      <c r="E74" s="185"/>
      <c r="F74" s="185"/>
      <c r="G74" s="185"/>
      <c r="H74" s="185"/>
      <c r="I74" s="185"/>
      <c r="J74" s="186">
        <f>J173</f>
        <v>0</v>
      </c>
      <c r="K74" s="127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80" s="2" customFormat="1" ht="6.96" customHeight="1">
      <c r="A80" s="40"/>
      <c r="B80" s="63"/>
      <c r="C80" s="64"/>
      <c r="D80" s="64"/>
      <c r="E80" s="64"/>
      <c r="F80" s="64"/>
      <c r="G80" s="64"/>
      <c r="H80" s="64"/>
      <c r="I80" s="64"/>
      <c r="J80" s="64"/>
      <c r="K80" s="64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6" customHeight="1">
      <c r="A81" s="40"/>
      <c r="B81" s="41"/>
      <c r="C81" s="25" t="s">
        <v>140</v>
      </c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16</v>
      </c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172" t="str">
        <f>E7</f>
        <v>Budova D - úprava ordinace ve 3.NP UČOCH</v>
      </c>
      <c r="F84" s="34"/>
      <c r="G84" s="34"/>
      <c r="H84" s="34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" customFormat="1" ht="12" customHeight="1">
      <c r="B85" s="23"/>
      <c r="C85" s="34" t="s">
        <v>113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2" customFormat="1" ht="16.5" customHeight="1">
      <c r="A86" s="40"/>
      <c r="B86" s="41"/>
      <c r="C86" s="42"/>
      <c r="D86" s="42"/>
      <c r="E86" s="172" t="s">
        <v>116</v>
      </c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120</v>
      </c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E11</f>
        <v>D.1.1a - Architektonicko-stavební řešení - Bourací prace</v>
      </c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F14</f>
        <v>Masarykova nemocnice</v>
      </c>
      <c r="G90" s="42"/>
      <c r="H90" s="42"/>
      <c r="I90" s="34" t="s">
        <v>23</v>
      </c>
      <c r="J90" s="74" t="str">
        <f>IF(J14="","",J14)</f>
        <v>15. 7. 2024</v>
      </c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25</v>
      </c>
      <c r="D92" s="42"/>
      <c r="E92" s="42"/>
      <c r="F92" s="29" t="str">
        <f>E17</f>
        <v>Krajská zdravotní a.s.</v>
      </c>
      <c r="G92" s="42"/>
      <c r="H92" s="42"/>
      <c r="I92" s="34" t="s">
        <v>33</v>
      </c>
      <c r="J92" s="38" t="str">
        <f>E23</f>
        <v xml:space="preserve"> </v>
      </c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31</v>
      </c>
      <c r="D93" s="42"/>
      <c r="E93" s="42"/>
      <c r="F93" s="29" t="str">
        <f>IF(E20="","",E20)</f>
        <v>Vyplň údaj</v>
      </c>
      <c r="G93" s="42"/>
      <c r="H93" s="42"/>
      <c r="I93" s="34" t="s">
        <v>36</v>
      </c>
      <c r="J93" s="38" t="str">
        <f>E26</f>
        <v>Milan Křehla</v>
      </c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88"/>
      <c r="B95" s="189"/>
      <c r="C95" s="190" t="s">
        <v>141</v>
      </c>
      <c r="D95" s="191" t="s">
        <v>59</v>
      </c>
      <c r="E95" s="191" t="s">
        <v>55</v>
      </c>
      <c r="F95" s="191" t="s">
        <v>56</v>
      </c>
      <c r="G95" s="191" t="s">
        <v>142</v>
      </c>
      <c r="H95" s="191" t="s">
        <v>143</v>
      </c>
      <c r="I95" s="191" t="s">
        <v>144</v>
      </c>
      <c r="J95" s="191" t="s">
        <v>127</v>
      </c>
      <c r="K95" s="192" t="s">
        <v>145</v>
      </c>
      <c r="L95" s="193"/>
      <c r="M95" s="94" t="s">
        <v>19</v>
      </c>
      <c r="N95" s="95" t="s">
        <v>44</v>
      </c>
      <c r="O95" s="95" t="s">
        <v>146</v>
      </c>
      <c r="P95" s="95" t="s">
        <v>147</v>
      </c>
      <c r="Q95" s="95" t="s">
        <v>148</v>
      </c>
      <c r="R95" s="95" t="s">
        <v>149</v>
      </c>
      <c r="S95" s="95" t="s">
        <v>150</v>
      </c>
      <c r="T95" s="96" t="s">
        <v>151</v>
      </c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</row>
    <row r="96" s="2" customFormat="1" ht="22.8" customHeight="1">
      <c r="A96" s="40"/>
      <c r="B96" s="41"/>
      <c r="C96" s="101" t="s">
        <v>152</v>
      </c>
      <c r="D96" s="42"/>
      <c r="E96" s="42"/>
      <c r="F96" s="42"/>
      <c r="G96" s="42"/>
      <c r="H96" s="42"/>
      <c r="I96" s="42"/>
      <c r="J96" s="194">
        <f>BK96</f>
        <v>0</v>
      </c>
      <c r="K96" s="42"/>
      <c r="L96" s="46"/>
      <c r="M96" s="97"/>
      <c r="N96" s="195"/>
      <c r="O96" s="98"/>
      <c r="P96" s="196">
        <f>P97+P130</f>
        <v>0</v>
      </c>
      <c r="Q96" s="98"/>
      <c r="R96" s="196">
        <f>R97+R130</f>
        <v>0.0162326</v>
      </c>
      <c r="S96" s="98"/>
      <c r="T96" s="197">
        <f>T97+T130</f>
        <v>0.90197959999999999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73</v>
      </c>
      <c r="AU96" s="19" t="s">
        <v>128</v>
      </c>
      <c r="BK96" s="198">
        <f>BK97+BK130</f>
        <v>0</v>
      </c>
    </row>
    <row r="97" s="12" customFormat="1" ht="25.92" customHeight="1">
      <c r="A97" s="12"/>
      <c r="B97" s="199"/>
      <c r="C97" s="200"/>
      <c r="D97" s="201" t="s">
        <v>73</v>
      </c>
      <c r="E97" s="202" t="s">
        <v>153</v>
      </c>
      <c r="F97" s="202" t="s">
        <v>154</v>
      </c>
      <c r="G97" s="200"/>
      <c r="H97" s="200"/>
      <c r="I97" s="203"/>
      <c r="J97" s="204">
        <f>BK97</f>
        <v>0</v>
      </c>
      <c r="K97" s="200"/>
      <c r="L97" s="205"/>
      <c r="M97" s="206"/>
      <c r="N97" s="207"/>
      <c r="O97" s="207"/>
      <c r="P97" s="208">
        <f>P98+P103+P113+P127</f>
        <v>0</v>
      </c>
      <c r="Q97" s="207"/>
      <c r="R97" s="208">
        <f>R98+R103+R113+R127</f>
        <v>0.0162326</v>
      </c>
      <c r="S97" s="207"/>
      <c r="T97" s="209">
        <f>T98+T103+T113+T127</f>
        <v>0.33330000000000004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0" t="s">
        <v>81</v>
      </c>
      <c r="AT97" s="211" t="s">
        <v>73</v>
      </c>
      <c r="AU97" s="211" t="s">
        <v>74</v>
      </c>
      <c r="AY97" s="210" t="s">
        <v>155</v>
      </c>
      <c r="BK97" s="212">
        <f>BK98+BK103+BK113+BK127</f>
        <v>0</v>
      </c>
    </row>
    <row r="98" s="12" customFormat="1" ht="22.8" customHeight="1">
      <c r="A98" s="12"/>
      <c r="B98" s="199"/>
      <c r="C98" s="200"/>
      <c r="D98" s="201" t="s">
        <v>73</v>
      </c>
      <c r="E98" s="213" t="s">
        <v>101</v>
      </c>
      <c r="F98" s="213" t="s">
        <v>156</v>
      </c>
      <c r="G98" s="200"/>
      <c r="H98" s="200"/>
      <c r="I98" s="203"/>
      <c r="J98" s="214">
        <f>BK98</f>
        <v>0</v>
      </c>
      <c r="K98" s="200"/>
      <c r="L98" s="205"/>
      <c r="M98" s="206"/>
      <c r="N98" s="207"/>
      <c r="O98" s="207"/>
      <c r="P98" s="208">
        <f>SUM(P99:P102)</f>
        <v>0</v>
      </c>
      <c r="Q98" s="207"/>
      <c r="R98" s="208">
        <f>SUM(R99:R102)</f>
        <v>0.010900000000000002</v>
      </c>
      <c r="S98" s="207"/>
      <c r="T98" s="209">
        <f>SUM(T99:T102)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0" t="s">
        <v>81</v>
      </c>
      <c r="AT98" s="211" t="s">
        <v>73</v>
      </c>
      <c r="AU98" s="211" t="s">
        <v>81</v>
      </c>
      <c r="AY98" s="210" t="s">
        <v>155</v>
      </c>
      <c r="BK98" s="212">
        <f>SUM(BK99:BK102)</f>
        <v>0</v>
      </c>
    </row>
    <row r="99" s="2" customFormat="1" ht="24.15" customHeight="1">
      <c r="A99" s="40"/>
      <c r="B99" s="41"/>
      <c r="C99" s="215" t="s">
        <v>81</v>
      </c>
      <c r="D99" s="215" t="s">
        <v>157</v>
      </c>
      <c r="E99" s="216" t="s">
        <v>158</v>
      </c>
      <c r="F99" s="217" t="s">
        <v>159</v>
      </c>
      <c r="G99" s="218" t="s">
        <v>160</v>
      </c>
      <c r="H99" s="219">
        <v>0.01</v>
      </c>
      <c r="I99" s="220"/>
      <c r="J99" s="221">
        <f>ROUND(I99*H99,2)</f>
        <v>0</v>
      </c>
      <c r="K99" s="217" t="s">
        <v>161</v>
      </c>
      <c r="L99" s="46"/>
      <c r="M99" s="222" t="s">
        <v>19</v>
      </c>
      <c r="N99" s="223" t="s">
        <v>45</v>
      </c>
      <c r="O99" s="86"/>
      <c r="P99" s="224">
        <f>O99*H99</f>
        <v>0</v>
      </c>
      <c r="Q99" s="224">
        <v>1.0900000000000001</v>
      </c>
      <c r="R99" s="224">
        <f>Q99*H99</f>
        <v>0.010900000000000002</v>
      </c>
      <c r="S99" s="224">
        <v>0</v>
      </c>
      <c r="T99" s="225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6" t="s">
        <v>162</v>
      </c>
      <c r="AT99" s="226" t="s">
        <v>157</v>
      </c>
      <c r="AU99" s="226" t="s">
        <v>83</v>
      </c>
      <c r="AY99" s="19" t="s">
        <v>155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9" t="s">
        <v>81</v>
      </c>
      <c r="BK99" s="227">
        <f>ROUND(I99*H99,2)</f>
        <v>0</v>
      </c>
      <c r="BL99" s="19" t="s">
        <v>162</v>
      </c>
      <c r="BM99" s="226" t="s">
        <v>163</v>
      </c>
    </row>
    <row r="100" s="2" customFormat="1">
      <c r="A100" s="40"/>
      <c r="B100" s="41"/>
      <c r="C100" s="42"/>
      <c r="D100" s="228" t="s">
        <v>164</v>
      </c>
      <c r="E100" s="42"/>
      <c r="F100" s="229" t="s">
        <v>165</v>
      </c>
      <c r="G100" s="42"/>
      <c r="H100" s="42"/>
      <c r="I100" s="230"/>
      <c r="J100" s="42"/>
      <c r="K100" s="42"/>
      <c r="L100" s="46"/>
      <c r="M100" s="231"/>
      <c r="N100" s="232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164</v>
      </c>
      <c r="AU100" s="19" t="s">
        <v>83</v>
      </c>
    </row>
    <row r="101" s="13" customFormat="1">
      <c r="A101" s="13"/>
      <c r="B101" s="233"/>
      <c r="C101" s="234"/>
      <c r="D101" s="235" t="s">
        <v>166</v>
      </c>
      <c r="E101" s="236" t="s">
        <v>19</v>
      </c>
      <c r="F101" s="237" t="s">
        <v>167</v>
      </c>
      <c r="G101" s="234"/>
      <c r="H101" s="236" t="s">
        <v>19</v>
      </c>
      <c r="I101" s="238"/>
      <c r="J101" s="234"/>
      <c r="K101" s="234"/>
      <c r="L101" s="239"/>
      <c r="M101" s="240"/>
      <c r="N101" s="241"/>
      <c r="O101" s="241"/>
      <c r="P101" s="241"/>
      <c r="Q101" s="241"/>
      <c r="R101" s="241"/>
      <c r="S101" s="241"/>
      <c r="T101" s="24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3" t="s">
        <v>166</v>
      </c>
      <c r="AU101" s="243" t="s">
        <v>83</v>
      </c>
      <c r="AV101" s="13" t="s">
        <v>81</v>
      </c>
      <c r="AW101" s="13" t="s">
        <v>35</v>
      </c>
      <c r="AX101" s="13" t="s">
        <v>74</v>
      </c>
      <c r="AY101" s="243" t="s">
        <v>155</v>
      </c>
    </row>
    <row r="102" s="14" customFormat="1">
      <c r="A102" s="14"/>
      <c r="B102" s="244"/>
      <c r="C102" s="245"/>
      <c r="D102" s="235" t="s">
        <v>166</v>
      </c>
      <c r="E102" s="246" t="s">
        <v>19</v>
      </c>
      <c r="F102" s="247" t="s">
        <v>168</v>
      </c>
      <c r="G102" s="245"/>
      <c r="H102" s="248">
        <v>0.01</v>
      </c>
      <c r="I102" s="249"/>
      <c r="J102" s="245"/>
      <c r="K102" s="245"/>
      <c r="L102" s="250"/>
      <c r="M102" s="251"/>
      <c r="N102" s="252"/>
      <c r="O102" s="252"/>
      <c r="P102" s="252"/>
      <c r="Q102" s="252"/>
      <c r="R102" s="252"/>
      <c r="S102" s="252"/>
      <c r="T102" s="253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4" t="s">
        <v>166</v>
      </c>
      <c r="AU102" s="254" t="s">
        <v>83</v>
      </c>
      <c r="AV102" s="14" t="s">
        <v>83</v>
      </c>
      <c r="AW102" s="14" t="s">
        <v>35</v>
      </c>
      <c r="AX102" s="14" t="s">
        <v>81</v>
      </c>
      <c r="AY102" s="254" t="s">
        <v>155</v>
      </c>
    </row>
    <row r="103" s="12" customFormat="1" ht="22.8" customHeight="1">
      <c r="A103" s="12"/>
      <c r="B103" s="199"/>
      <c r="C103" s="200"/>
      <c r="D103" s="201" t="s">
        <v>73</v>
      </c>
      <c r="E103" s="213" t="s">
        <v>169</v>
      </c>
      <c r="F103" s="213" t="s">
        <v>170</v>
      </c>
      <c r="G103" s="200"/>
      <c r="H103" s="200"/>
      <c r="I103" s="203"/>
      <c r="J103" s="214">
        <f>BK103</f>
        <v>0</v>
      </c>
      <c r="K103" s="200"/>
      <c r="L103" s="205"/>
      <c r="M103" s="206"/>
      <c r="N103" s="207"/>
      <c r="O103" s="207"/>
      <c r="P103" s="208">
        <f>SUM(P104:P112)</f>
        <v>0</v>
      </c>
      <c r="Q103" s="207"/>
      <c r="R103" s="208">
        <f>SUM(R104:R112)</f>
        <v>0.0053325999999999998</v>
      </c>
      <c r="S103" s="207"/>
      <c r="T103" s="209">
        <f>SUM(T104:T112)</f>
        <v>0.33330000000000004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0" t="s">
        <v>81</v>
      </c>
      <c r="AT103" s="211" t="s">
        <v>73</v>
      </c>
      <c r="AU103" s="211" t="s">
        <v>81</v>
      </c>
      <c r="AY103" s="210" t="s">
        <v>155</v>
      </c>
      <c r="BK103" s="212">
        <f>SUM(BK104:BK112)</f>
        <v>0</v>
      </c>
    </row>
    <row r="104" s="2" customFormat="1" ht="37.8" customHeight="1">
      <c r="A104" s="40"/>
      <c r="B104" s="41"/>
      <c r="C104" s="215" t="s">
        <v>83</v>
      </c>
      <c r="D104" s="215" t="s">
        <v>157</v>
      </c>
      <c r="E104" s="216" t="s">
        <v>171</v>
      </c>
      <c r="F104" s="217" t="s">
        <v>172</v>
      </c>
      <c r="G104" s="218" t="s">
        <v>173</v>
      </c>
      <c r="H104" s="219">
        <v>41.020000000000003</v>
      </c>
      <c r="I104" s="220"/>
      <c r="J104" s="221">
        <f>ROUND(I104*H104,2)</f>
        <v>0</v>
      </c>
      <c r="K104" s="217" t="s">
        <v>161</v>
      </c>
      <c r="L104" s="46"/>
      <c r="M104" s="222" t="s">
        <v>19</v>
      </c>
      <c r="N104" s="223" t="s">
        <v>45</v>
      </c>
      <c r="O104" s="86"/>
      <c r="P104" s="224">
        <f>O104*H104</f>
        <v>0</v>
      </c>
      <c r="Q104" s="224">
        <v>0.00012999999999999999</v>
      </c>
      <c r="R104" s="224">
        <f>Q104*H104</f>
        <v>0.0053325999999999998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162</v>
      </c>
      <c r="AT104" s="226" t="s">
        <v>157</v>
      </c>
      <c r="AU104" s="226" t="s">
        <v>83</v>
      </c>
      <c r="AY104" s="19" t="s">
        <v>155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81</v>
      </c>
      <c r="BK104" s="227">
        <f>ROUND(I104*H104,2)</f>
        <v>0</v>
      </c>
      <c r="BL104" s="19" t="s">
        <v>162</v>
      </c>
      <c r="BM104" s="226" t="s">
        <v>174</v>
      </c>
    </row>
    <row r="105" s="2" customFormat="1">
      <c r="A105" s="40"/>
      <c r="B105" s="41"/>
      <c r="C105" s="42"/>
      <c r="D105" s="228" t="s">
        <v>164</v>
      </c>
      <c r="E105" s="42"/>
      <c r="F105" s="229" t="s">
        <v>175</v>
      </c>
      <c r="G105" s="42"/>
      <c r="H105" s="42"/>
      <c r="I105" s="230"/>
      <c r="J105" s="42"/>
      <c r="K105" s="42"/>
      <c r="L105" s="46"/>
      <c r="M105" s="231"/>
      <c r="N105" s="232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164</v>
      </c>
      <c r="AU105" s="19" t="s">
        <v>83</v>
      </c>
    </row>
    <row r="106" s="13" customFormat="1">
      <c r="A106" s="13"/>
      <c r="B106" s="233"/>
      <c r="C106" s="234"/>
      <c r="D106" s="235" t="s">
        <v>166</v>
      </c>
      <c r="E106" s="236" t="s">
        <v>19</v>
      </c>
      <c r="F106" s="237" t="s">
        <v>176</v>
      </c>
      <c r="G106" s="234"/>
      <c r="H106" s="236" t="s">
        <v>19</v>
      </c>
      <c r="I106" s="238"/>
      <c r="J106" s="234"/>
      <c r="K106" s="234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166</v>
      </c>
      <c r="AU106" s="243" t="s">
        <v>83</v>
      </c>
      <c r="AV106" s="13" t="s">
        <v>81</v>
      </c>
      <c r="AW106" s="13" t="s">
        <v>35</v>
      </c>
      <c r="AX106" s="13" t="s">
        <v>74</v>
      </c>
      <c r="AY106" s="243" t="s">
        <v>155</v>
      </c>
    </row>
    <row r="107" s="13" customFormat="1">
      <c r="A107" s="13"/>
      <c r="B107" s="233"/>
      <c r="C107" s="234"/>
      <c r="D107" s="235" t="s">
        <v>166</v>
      </c>
      <c r="E107" s="236" t="s">
        <v>19</v>
      </c>
      <c r="F107" s="237" t="s">
        <v>177</v>
      </c>
      <c r="G107" s="234"/>
      <c r="H107" s="236" t="s">
        <v>19</v>
      </c>
      <c r="I107" s="238"/>
      <c r="J107" s="234"/>
      <c r="K107" s="234"/>
      <c r="L107" s="239"/>
      <c r="M107" s="240"/>
      <c r="N107" s="241"/>
      <c r="O107" s="241"/>
      <c r="P107" s="241"/>
      <c r="Q107" s="241"/>
      <c r="R107" s="241"/>
      <c r="S107" s="241"/>
      <c r="T107" s="24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3" t="s">
        <v>166</v>
      </c>
      <c r="AU107" s="243" t="s">
        <v>83</v>
      </c>
      <c r="AV107" s="13" t="s">
        <v>81</v>
      </c>
      <c r="AW107" s="13" t="s">
        <v>35</v>
      </c>
      <c r="AX107" s="13" t="s">
        <v>74</v>
      </c>
      <c r="AY107" s="243" t="s">
        <v>155</v>
      </c>
    </row>
    <row r="108" s="14" customFormat="1">
      <c r="A108" s="14"/>
      <c r="B108" s="244"/>
      <c r="C108" s="245"/>
      <c r="D108" s="235" t="s">
        <v>166</v>
      </c>
      <c r="E108" s="247" t="s">
        <v>19</v>
      </c>
      <c r="F108" s="255" t="s">
        <v>98</v>
      </c>
      <c r="G108" s="245"/>
      <c r="H108" s="248">
        <v>41.020000000000003</v>
      </c>
      <c r="I108" s="249"/>
      <c r="J108" s="245"/>
      <c r="K108" s="245"/>
      <c r="L108" s="250"/>
      <c r="M108" s="251"/>
      <c r="N108" s="252"/>
      <c r="O108" s="252"/>
      <c r="P108" s="252"/>
      <c r="Q108" s="252"/>
      <c r="R108" s="252"/>
      <c r="S108" s="252"/>
      <c r="T108" s="253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4" t="s">
        <v>166</v>
      </c>
      <c r="AU108" s="254" t="s">
        <v>83</v>
      </c>
      <c r="AV108" s="14" t="s">
        <v>83</v>
      </c>
      <c r="AW108" s="14" t="s">
        <v>35</v>
      </c>
      <c r="AX108" s="14" t="s">
        <v>81</v>
      </c>
      <c r="AY108" s="254" t="s">
        <v>155</v>
      </c>
    </row>
    <row r="109" s="2" customFormat="1" ht="49.05" customHeight="1">
      <c r="A109" s="40"/>
      <c r="B109" s="41"/>
      <c r="C109" s="215" t="s">
        <v>101</v>
      </c>
      <c r="D109" s="215" t="s">
        <v>157</v>
      </c>
      <c r="E109" s="216" t="s">
        <v>178</v>
      </c>
      <c r="F109" s="217" t="s">
        <v>179</v>
      </c>
      <c r="G109" s="218" t="s">
        <v>173</v>
      </c>
      <c r="H109" s="219">
        <v>2.02</v>
      </c>
      <c r="I109" s="220"/>
      <c r="J109" s="221">
        <f>ROUND(I109*H109,2)</f>
        <v>0</v>
      </c>
      <c r="K109" s="217" t="s">
        <v>161</v>
      </c>
      <c r="L109" s="46"/>
      <c r="M109" s="222" t="s">
        <v>19</v>
      </c>
      <c r="N109" s="223" t="s">
        <v>45</v>
      </c>
      <c r="O109" s="86"/>
      <c r="P109" s="224">
        <f>O109*H109</f>
        <v>0</v>
      </c>
      <c r="Q109" s="224">
        <v>0</v>
      </c>
      <c r="R109" s="224">
        <f>Q109*H109</f>
        <v>0</v>
      </c>
      <c r="S109" s="224">
        <v>0.16500000000000001</v>
      </c>
      <c r="T109" s="225">
        <f>S109*H109</f>
        <v>0.33330000000000004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162</v>
      </c>
      <c r="AT109" s="226" t="s">
        <v>157</v>
      </c>
      <c r="AU109" s="226" t="s">
        <v>83</v>
      </c>
      <c r="AY109" s="19" t="s">
        <v>155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81</v>
      </c>
      <c r="BK109" s="227">
        <f>ROUND(I109*H109,2)</f>
        <v>0</v>
      </c>
      <c r="BL109" s="19" t="s">
        <v>162</v>
      </c>
      <c r="BM109" s="226" t="s">
        <v>180</v>
      </c>
    </row>
    <row r="110" s="2" customFormat="1">
      <c r="A110" s="40"/>
      <c r="B110" s="41"/>
      <c r="C110" s="42"/>
      <c r="D110" s="228" t="s">
        <v>164</v>
      </c>
      <c r="E110" s="42"/>
      <c r="F110" s="229" t="s">
        <v>181</v>
      </c>
      <c r="G110" s="42"/>
      <c r="H110" s="42"/>
      <c r="I110" s="230"/>
      <c r="J110" s="42"/>
      <c r="K110" s="42"/>
      <c r="L110" s="46"/>
      <c r="M110" s="231"/>
      <c r="N110" s="232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164</v>
      </c>
      <c r="AU110" s="19" t="s">
        <v>83</v>
      </c>
    </row>
    <row r="111" s="13" customFormat="1">
      <c r="A111" s="13"/>
      <c r="B111" s="233"/>
      <c r="C111" s="234"/>
      <c r="D111" s="235" t="s">
        <v>166</v>
      </c>
      <c r="E111" s="236" t="s">
        <v>19</v>
      </c>
      <c r="F111" s="237" t="s">
        <v>182</v>
      </c>
      <c r="G111" s="234"/>
      <c r="H111" s="236" t="s">
        <v>19</v>
      </c>
      <c r="I111" s="238"/>
      <c r="J111" s="234"/>
      <c r="K111" s="234"/>
      <c r="L111" s="239"/>
      <c r="M111" s="240"/>
      <c r="N111" s="241"/>
      <c r="O111" s="241"/>
      <c r="P111" s="241"/>
      <c r="Q111" s="241"/>
      <c r="R111" s="241"/>
      <c r="S111" s="241"/>
      <c r="T111" s="24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3" t="s">
        <v>166</v>
      </c>
      <c r="AU111" s="243" t="s">
        <v>83</v>
      </c>
      <c r="AV111" s="13" t="s">
        <v>81</v>
      </c>
      <c r="AW111" s="13" t="s">
        <v>35</v>
      </c>
      <c r="AX111" s="13" t="s">
        <v>74</v>
      </c>
      <c r="AY111" s="243" t="s">
        <v>155</v>
      </c>
    </row>
    <row r="112" s="14" customFormat="1">
      <c r="A112" s="14"/>
      <c r="B112" s="244"/>
      <c r="C112" s="245"/>
      <c r="D112" s="235" t="s">
        <v>166</v>
      </c>
      <c r="E112" s="246" t="s">
        <v>19</v>
      </c>
      <c r="F112" s="247" t="s">
        <v>183</v>
      </c>
      <c r="G112" s="245"/>
      <c r="H112" s="248">
        <v>2.02</v>
      </c>
      <c r="I112" s="249"/>
      <c r="J112" s="245"/>
      <c r="K112" s="245"/>
      <c r="L112" s="250"/>
      <c r="M112" s="251"/>
      <c r="N112" s="252"/>
      <c r="O112" s="252"/>
      <c r="P112" s="252"/>
      <c r="Q112" s="252"/>
      <c r="R112" s="252"/>
      <c r="S112" s="252"/>
      <c r="T112" s="25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4" t="s">
        <v>166</v>
      </c>
      <c r="AU112" s="254" t="s">
        <v>83</v>
      </c>
      <c r="AV112" s="14" t="s">
        <v>83</v>
      </c>
      <c r="AW112" s="14" t="s">
        <v>35</v>
      </c>
      <c r="AX112" s="14" t="s">
        <v>81</v>
      </c>
      <c r="AY112" s="254" t="s">
        <v>155</v>
      </c>
    </row>
    <row r="113" s="12" customFormat="1" ht="22.8" customHeight="1">
      <c r="A113" s="12"/>
      <c r="B113" s="199"/>
      <c r="C113" s="200"/>
      <c r="D113" s="201" t="s">
        <v>73</v>
      </c>
      <c r="E113" s="213" t="s">
        <v>184</v>
      </c>
      <c r="F113" s="213" t="s">
        <v>185</v>
      </c>
      <c r="G113" s="200"/>
      <c r="H113" s="200"/>
      <c r="I113" s="203"/>
      <c r="J113" s="214">
        <f>BK113</f>
        <v>0</v>
      </c>
      <c r="K113" s="200"/>
      <c r="L113" s="205"/>
      <c r="M113" s="206"/>
      <c r="N113" s="207"/>
      <c r="O113" s="207"/>
      <c r="P113" s="208">
        <f>SUM(P114:P126)</f>
        <v>0</v>
      </c>
      <c r="Q113" s="207"/>
      <c r="R113" s="208">
        <f>SUM(R114:R126)</f>
        <v>0</v>
      </c>
      <c r="S113" s="207"/>
      <c r="T113" s="209">
        <f>SUM(T114:T126)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0" t="s">
        <v>81</v>
      </c>
      <c r="AT113" s="211" t="s">
        <v>73</v>
      </c>
      <c r="AU113" s="211" t="s">
        <v>81</v>
      </c>
      <c r="AY113" s="210" t="s">
        <v>155</v>
      </c>
      <c r="BK113" s="212">
        <f>SUM(BK114:BK126)</f>
        <v>0</v>
      </c>
    </row>
    <row r="114" s="2" customFormat="1" ht="37.8" customHeight="1">
      <c r="A114" s="40"/>
      <c r="B114" s="41"/>
      <c r="C114" s="215" t="s">
        <v>162</v>
      </c>
      <c r="D114" s="215" t="s">
        <v>157</v>
      </c>
      <c r="E114" s="216" t="s">
        <v>186</v>
      </c>
      <c r="F114" s="217" t="s">
        <v>187</v>
      </c>
      <c r="G114" s="218" t="s">
        <v>160</v>
      </c>
      <c r="H114" s="219">
        <v>0.90200000000000002</v>
      </c>
      <c r="I114" s="220"/>
      <c r="J114" s="221">
        <f>ROUND(I114*H114,2)</f>
        <v>0</v>
      </c>
      <c r="K114" s="217" t="s">
        <v>161</v>
      </c>
      <c r="L114" s="46"/>
      <c r="M114" s="222" t="s">
        <v>19</v>
      </c>
      <c r="N114" s="223" t="s">
        <v>45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162</v>
      </c>
      <c r="AT114" s="226" t="s">
        <v>157</v>
      </c>
      <c r="AU114" s="226" t="s">
        <v>83</v>
      </c>
      <c r="AY114" s="19" t="s">
        <v>155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81</v>
      </c>
      <c r="BK114" s="227">
        <f>ROUND(I114*H114,2)</f>
        <v>0</v>
      </c>
      <c r="BL114" s="19" t="s">
        <v>162</v>
      </c>
      <c r="BM114" s="226" t="s">
        <v>188</v>
      </c>
    </row>
    <row r="115" s="2" customFormat="1">
      <c r="A115" s="40"/>
      <c r="B115" s="41"/>
      <c r="C115" s="42"/>
      <c r="D115" s="228" t="s">
        <v>164</v>
      </c>
      <c r="E115" s="42"/>
      <c r="F115" s="229" t="s">
        <v>189</v>
      </c>
      <c r="G115" s="42"/>
      <c r="H115" s="42"/>
      <c r="I115" s="230"/>
      <c r="J115" s="42"/>
      <c r="K115" s="42"/>
      <c r="L115" s="46"/>
      <c r="M115" s="231"/>
      <c r="N115" s="232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164</v>
      </c>
      <c r="AU115" s="19" t="s">
        <v>83</v>
      </c>
    </row>
    <row r="116" s="2" customFormat="1" ht="33" customHeight="1">
      <c r="A116" s="40"/>
      <c r="B116" s="41"/>
      <c r="C116" s="215" t="s">
        <v>190</v>
      </c>
      <c r="D116" s="215" t="s">
        <v>157</v>
      </c>
      <c r="E116" s="216" t="s">
        <v>191</v>
      </c>
      <c r="F116" s="217" t="s">
        <v>192</v>
      </c>
      <c r="G116" s="218" t="s">
        <v>160</v>
      </c>
      <c r="H116" s="219">
        <v>0.90200000000000002</v>
      </c>
      <c r="I116" s="220"/>
      <c r="J116" s="221">
        <f>ROUND(I116*H116,2)</f>
        <v>0</v>
      </c>
      <c r="K116" s="217" t="s">
        <v>161</v>
      </c>
      <c r="L116" s="46"/>
      <c r="M116" s="222" t="s">
        <v>19</v>
      </c>
      <c r="N116" s="223" t="s">
        <v>45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162</v>
      </c>
      <c r="AT116" s="226" t="s">
        <v>157</v>
      </c>
      <c r="AU116" s="226" t="s">
        <v>83</v>
      </c>
      <c r="AY116" s="19" t="s">
        <v>155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81</v>
      </c>
      <c r="BK116" s="227">
        <f>ROUND(I116*H116,2)</f>
        <v>0</v>
      </c>
      <c r="BL116" s="19" t="s">
        <v>162</v>
      </c>
      <c r="BM116" s="226" t="s">
        <v>193</v>
      </c>
    </row>
    <row r="117" s="2" customFormat="1">
      <c r="A117" s="40"/>
      <c r="B117" s="41"/>
      <c r="C117" s="42"/>
      <c r="D117" s="228" t="s">
        <v>164</v>
      </c>
      <c r="E117" s="42"/>
      <c r="F117" s="229" t="s">
        <v>194</v>
      </c>
      <c r="G117" s="42"/>
      <c r="H117" s="42"/>
      <c r="I117" s="230"/>
      <c r="J117" s="42"/>
      <c r="K117" s="42"/>
      <c r="L117" s="46"/>
      <c r="M117" s="231"/>
      <c r="N117" s="232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164</v>
      </c>
      <c r="AU117" s="19" t="s">
        <v>83</v>
      </c>
    </row>
    <row r="118" s="2" customFormat="1" ht="44.25" customHeight="1">
      <c r="A118" s="40"/>
      <c r="B118" s="41"/>
      <c r="C118" s="215" t="s">
        <v>195</v>
      </c>
      <c r="D118" s="215" t="s">
        <v>157</v>
      </c>
      <c r="E118" s="216" t="s">
        <v>196</v>
      </c>
      <c r="F118" s="217" t="s">
        <v>197</v>
      </c>
      <c r="G118" s="218" t="s">
        <v>160</v>
      </c>
      <c r="H118" s="219">
        <v>4.5099999999999998</v>
      </c>
      <c r="I118" s="220"/>
      <c r="J118" s="221">
        <f>ROUND(I118*H118,2)</f>
        <v>0</v>
      </c>
      <c r="K118" s="217" t="s">
        <v>161</v>
      </c>
      <c r="L118" s="46"/>
      <c r="M118" s="222" t="s">
        <v>19</v>
      </c>
      <c r="N118" s="223" t="s">
        <v>45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162</v>
      </c>
      <c r="AT118" s="226" t="s">
        <v>157</v>
      </c>
      <c r="AU118" s="226" t="s">
        <v>83</v>
      </c>
      <c r="AY118" s="19" t="s">
        <v>155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81</v>
      </c>
      <c r="BK118" s="227">
        <f>ROUND(I118*H118,2)</f>
        <v>0</v>
      </c>
      <c r="BL118" s="19" t="s">
        <v>162</v>
      </c>
      <c r="BM118" s="226" t="s">
        <v>198</v>
      </c>
    </row>
    <row r="119" s="2" customFormat="1">
      <c r="A119" s="40"/>
      <c r="B119" s="41"/>
      <c r="C119" s="42"/>
      <c r="D119" s="228" t="s">
        <v>164</v>
      </c>
      <c r="E119" s="42"/>
      <c r="F119" s="229" t="s">
        <v>199</v>
      </c>
      <c r="G119" s="42"/>
      <c r="H119" s="42"/>
      <c r="I119" s="230"/>
      <c r="J119" s="42"/>
      <c r="K119" s="42"/>
      <c r="L119" s="46"/>
      <c r="M119" s="231"/>
      <c r="N119" s="232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164</v>
      </c>
      <c r="AU119" s="19" t="s">
        <v>83</v>
      </c>
    </row>
    <row r="120" s="14" customFormat="1">
      <c r="A120" s="14"/>
      <c r="B120" s="244"/>
      <c r="C120" s="245"/>
      <c r="D120" s="235" t="s">
        <v>166</v>
      </c>
      <c r="E120" s="246" t="s">
        <v>19</v>
      </c>
      <c r="F120" s="247" t="s">
        <v>200</v>
      </c>
      <c r="G120" s="245"/>
      <c r="H120" s="248">
        <v>4.5099999999999998</v>
      </c>
      <c r="I120" s="249"/>
      <c r="J120" s="245"/>
      <c r="K120" s="245"/>
      <c r="L120" s="250"/>
      <c r="M120" s="251"/>
      <c r="N120" s="252"/>
      <c r="O120" s="252"/>
      <c r="P120" s="252"/>
      <c r="Q120" s="252"/>
      <c r="R120" s="252"/>
      <c r="S120" s="252"/>
      <c r="T120" s="25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4" t="s">
        <v>166</v>
      </c>
      <c r="AU120" s="254" t="s">
        <v>83</v>
      </c>
      <c r="AV120" s="14" t="s">
        <v>83</v>
      </c>
      <c r="AW120" s="14" t="s">
        <v>35</v>
      </c>
      <c r="AX120" s="14" t="s">
        <v>81</v>
      </c>
      <c r="AY120" s="254" t="s">
        <v>155</v>
      </c>
    </row>
    <row r="121" s="2" customFormat="1" ht="55.5" customHeight="1">
      <c r="A121" s="40"/>
      <c r="B121" s="41"/>
      <c r="C121" s="215" t="s">
        <v>201</v>
      </c>
      <c r="D121" s="215" t="s">
        <v>157</v>
      </c>
      <c r="E121" s="216" t="s">
        <v>202</v>
      </c>
      <c r="F121" s="217" t="s">
        <v>203</v>
      </c>
      <c r="G121" s="218" t="s">
        <v>160</v>
      </c>
      <c r="H121" s="219">
        <v>0.57099999999999995</v>
      </c>
      <c r="I121" s="220"/>
      <c r="J121" s="221">
        <f>ROUND(I121*H121,2)</f>
        <v>0</v>
      </c>
      <c r="K121" s="217" t="s">
        <v>161</v>
      </c>
      <c r="L121" s="46"/>
      <c r="M121" s="222" t="s">
        <v>19</v>
      </c>
      <c r="N121" s="223" t="s">
        <v>45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162</v>
      </c>
      <c r="AT121" s="226" t="s">
        <v>157</v>
      </c>
      <c r="AU121" s="226" t="s">
        <v>83</v>
      </c>
      <c r="AY121" s="19" t="s">
        <v>155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81</v>
      </c>
      <c r="BK121" s="227">
        <f>ROUND(I121*H121,2)</f>
        <v>0</v>
      </c>
      <c r="BL121" s="19" t="s">
        <v>162</v>
      </c>
      <c r="BM121" s="226" t="s">
        <v>204</v>
      </c>
    </row>
    <row r="122" s="2" customFormat="1">
      <c r="A122" s="40"/>
      <c r="B122" s="41"/>
      <c r="C122" s="42"/>
      <c r="D122" s="228" t="s">
        <v>164</v>
      </c>
      <c r="E122" s="42"/>
      <c r="F122" s="229" t="s">
        <v>205</v>
      </c>
      <c r="G122" s="42"/>
      <c r="H122" s="42"/>
      <c r="I122" s="230"/>
      <c r="J122" s="42"/>
      <c r="K122" s="42"/>
      <c r="L122" s="46"/>
      <c r="M122" s="231"/>
      <c r="N122" s="232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164</v>
      </c>
      <c r="AU122" s="19" t="s">
        <v>83</v>
      </c>
    </row>
    <row r="123" s="14" customFormat="1">
      <c r="A123" s="14"/>
      <c r="B123" s="244"/>
      <c r="C123" s="245"/>
      <c r="D123" s="235" t="s">
        <v>166</v>
      </c>
      <c r="E123" s="246" t="s">
        <v>19</v>
      </c>
      <c r="F123" s="247" t="s">
        <v>206</v>
      </c>
      <c r="G123" s="245"/>
      <c r="H123" s="248">
        <v>0.57099999999999995</v>
      </c>
      <c r="I123" s="249"/>
      <c r="J123" s="245"/>
      <c r="K123" s="245"/>
      <c r="L123" s="250"/>
      <c r="M123" s="251"/>
      <c r="N123" s="252"/>
      <c r="O123" s="252"/>
      <c r="P123" s="252"/>
      <c r="Q123" s="252"/>
      <c r="R123" s="252"/>
      <c r="S123" s="252"/>
      <c r="T123" s="25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4" t="s">
        <v>166</v>
      </c>
      <c r="AU123" s="254" t="s">
        <v>83</v>
      </c>
      <c r="AV123" s="14" t="s">
        <v>83</v>
      </c>
      <c r="AW123" s="14" t="s">
        <v>35</v>
      </c>
      <c r="AX123" s="14" t="s">
        <v>81</v>
      </c>
      <c r="AY123" s="254" t="s">
        <v>155</v>
      </c>
    </row>
    <row r="124" s="2" customFormat="1" ht="44.25" customHeight="1">
      <c r="A124" s="40"/>
      <c r="B124" s="41"/>
      <c r="C124" s="215" t="s">
        <v>207</v>
      </c>
      <c r="D124" s="215" t="s">
        <v>157</v>
      </c>
      <c r="E124" s="216" t="s">
        <v>208</v>
      </c>
      <c r="F124" s="217" t="s">
        <v>209</v>
      </c>
      <c r="G124" s="218" t="s">
        <v>160</v>
      </c>
      <c r="H124" s="219">
        <v>0.33100000000000002</v>
      </c>
      <c r="I124" s="220"/>
      <c r="J124" s="221">
        <f>ROUND(I124*H124,2)</f>
        <v>0</v>
      </c>
      <c r="K124" s="217" t="s">
        <v>161</v>
      </c>
      <c r="L124" s="46"/>
      <c r="M124" s="222" t="s">
        <v>19</v>
      </c>
      <c r="N124" s="223" t="s">
        <v>45</v>
      </c>
      <c r="O124" s="86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162</v>
      </c>
      <c r="AT124" s="226" t="s">
        <v>157</v>
      </c>
      <c r="AU124" s="226" t="s">
        <v>83</v>
      </c>
      <c r="AY124" s="19" t="s">
        <v>155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81</v>
      </c>
      <c r="BK124" s="227">
        <f>ROUND(I124*H124,2)</f>
        <v>0</v>
      </c>
      <c r="BL124" s="19" t="s">
        <v>162</v>
      </c>
      <c r="BM124" s="226" t="s">
        <v>210</v>
      </c>
    </row>
    <row r="125" s="2" customFormat="1">
      <c r="A125" s="40"/>
      <c r="B125" s="41"/>
      <c r="C125" s="42"/>
      <c r="D125" s="228" t="s">
        <v>164</v>
      </c>
      <c r="E125" s="42"/>
      <c r="F125" s="229" t="s">
        <v>211</v>
      </c>
      <c r="G125" s="42"/>
      <c r="H125" s="42"/>
      <c r="I125" s="230"/>
      <c r="J125" s="42"/>
      <c r="K125" s="42"/>
      <c r="L125" s="46"/>
      <c r="M125" s="231"/>
      <c r="N125" s="232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164</v>
      </c>
      <c r="AU125" s="19" t="s">
        <v>83</v>
      </c>
    </row>
    <row r="126" s="14" customFormat="1">
      <c r="A126" s="14"/>
      <c r="B126" s="244"/>
      <c r="C126" s="245"/>
      <c r="D126" s="235" t="s">
        <v>166</v>
      </c>
      <c r="E126" s="246" t="s">
        <v>19</v>
      </c>
      <c r="F126" s="247" t="s">
        <v>212</v>
      </c>
      <c r="G126" s="245"/>
      <c r="H126" s="248">
        <v>0.33100000000000002</v>
      </c>
      <c r="I126" s="249"/>
      <c r="J126" s="245"/>
      <c r="K126" s="245"/>
      <c r="L126" s="250"/>
      <c r="M126" s="251"/>
      <c r="N126" s="252"/>
      <c r="O126" s="252"/>
      <c r="P126" s="252"/>
      <c r="Q126" s="252"/>
      <c r="R126" s="252"/>
      <c r="S126" s="252"/>
      <c r="T126" s="25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4" t="s">
        <v>166</v>
      </c>
      <c r="AU126" s="254" t="s">
        <v>83</v>
      </c>
      <c r="AV126" s="14" t="s">
        <v>83</v>
      </c>
      <c r="AW126" s="14" t="s">
        <v>35</v>
      </c>
      <c r="AX126" s="14" t="s">
        <v>81</v>
      </c>
      <c r="AY126" s="254" t="s">
        <v>155</v>
      </c>
    </row>
    <row r="127" s="12" customFormat="1" ht="22.8" customHeight="1">
      <c r="A127" s="12"/>
      <c r="B127" s="199"/>
      <c r="C127" s="200"/>
      <c r="D127" s="201" t="s">
        <v>73</v>
      </c>
      <c r="E127" s="213" t="s">
        <v>213</v>
      </c>
      <c r="F127" s="213" t="s">
        <v>214</v>
      </c>
      <c r="G127" s="200"/>
      <c r="H127" s="200"/>
      <c r="I127" s="203"/>
      <c r="J127" s="214">
        <f>BK127</f>
        <v>0</v>
      </c>
      <c r="K127" s="200"/>
      <c r="L127" s="205"/>
      <c r="M127" s="206"/>
      <c r="N127" s="207"/>
      <c r="O127" s="207"/>
      <c r="P127" s="208">
        <f>SUM(P128:P129)</f>
        <v>0</v>
      </c>
      <c r="Q127" s="207"/>
      <c r="R127" s="208">
        <f>SUM(R128:R129)</f>
        <v>0</v>
      </c>
      <c r="S127" s="207"/>
      <c r="T127" s="209">
        <f>SUM(T128:T129)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0" t="s">
        <v>81</v>
      </c>
      <c r="AT127" s="211" t="s">
        <v>73</v>
      </c>
      <c r="AU127" s="211" t="s">
        <v>81</v>
      </c>
      <c r="AY127" s="210" t="s">
        <v>155</v>
      </c>
      <c r="BK127" s="212">
        <f>SUM(BK128:BK129)</f>
        <v>0</v>
      </c>
    </row>
    <row r="128" s="2" customFormat="1" ht="62.7" customHeight="1">
      <c r="A128" s="40"/>
      <c r="B128" s="41"/>
      <c r="C128" s="215" t="s">
        <v>169</v>
      </c>
      <c r="D128" s="215" t="s">
        <v>157</v>
      </c>
      <c r="E128" s="216" t="s">
        <v>215</v>
      </c>
      <c r="F128" s="217" t="s">
        <v>216</v>
      </c>
      <c r="G128" s="218" t="s">
        <v>160</v>
      </c>
      <c r="H128" s="219">
        <v>0.016</v>
      </c>
      <c r="I128" s="220"/>
      <c r="J128" s="221">
        <f>ROUND(I128*H128,2)</f>
        <v>0</v>
      </c>
      <c r="K128" s="217" t="s">
        <v>161</v>
      </c>
      <c r="L128" s="46"/>
      <c r="M128" s="222" t="s">
        <v>19</v>
      </c>
      <c r="N128" s="223" t="s">
        <v>45</v>
      </c>
      <c r="O128" s="86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162</v>
      </c>
      <c r="AT128" s="226" t="s">
        <v>157</v>
      </c>
      <c r="AU128" s="226" t="s">
        <v>83</v>
      </c>
      <c r="AY128" s="19" t="s">
        <v>155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81</v>
      </c>
      <c r="BK128" s="227">
        <f>ROUND(I128*H128,2)</f>
        <v>0</v>
      </c>
      <c r="BL128" s="19" t="s">
        <v>162</v>
      </c>
      <c r="BM128" s="226" t="s">
        <v>217</v>
      </c>
    </row>
    <row r="129" s="2" customFormat="1">
      <c r="A129" s="40"/>
      <c r="B129" s="41"/>
      <c r="C129" s="42"/>
      <c r="D129" s="228" t="s">
        <v>164</v>
      </c>
      <c r="E129" s="42"/>
      <c r="F129" s="229" t="s">
        <v>218</v>
      </c>
      <c r="G129" s="42"/>
      <c r="H129" s="42"/>
      <c r="I129" s="230"/>
      <c r="J129" s="42"/>
      <c r="K129" s="42"/>
      <c r="L129" s="46"/>
      <c r="M129" s="231"/>
      <c r="N129" s="232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164</v>
      </c>
      <c r="AU129" s="19" t="s">
        <v>83</v>
      </c>
    </row>
    <row r="130" s="12" customFormat="1" ht="25.92" customHeight="1">
      <c r="A130" s="12"/>
      <c r="B130" s="199"/>
      <c r="C130" s="200"/>
      <c r="D130" s="201" t="s">
        <v>73</v>
      </c>
      <c r="E130" s="202" t="s">
        <v>219</v>
      </c>
      <c r="F130" s="202" t="s">
        <v>220</v>
      </c>
      <c r="G130" s="200"/>
      <c r="H130" s="200"/>
      <c r="I130" s="203"/>
      <c r="J130" s="204">
        <f>BK130</f>
        <v>0</v>
      </c>
      <c r="K130" s="200"/>
      <c r="L130" s="205"/>
      <c r="M130" s="206"/>
      <c r="N130" s="207"/>
      <c r="O130" s="207"/>
      <c r="P130" s="208">
        <f>P131+P140+P156+P162+P173</f>
        <v>0</v>
      </c>
      <c r="Q130" s="207"/>
      <c r="R130" s="208">
        <f>R131+R140+R156+R162+R173</f>
        <v>0</v>
      </c>
      <c r="S130" s="207"/>
      <c r="T130" s="209">
        <f>T131+T140+T156+T162+T173</f>
        <v>0.56867959999999995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0" t="s">
        <v>83</v>
      </c>
      <c r="AT130" s="211" t="s">
        <v>73</v>
      </c>
      <c r="AU130" s="211" t="s">
        <v>74</v>
      </c>
      <c r="AY130" s="210" t="s">
        <v>155</v>
      </c>
      <c r="BK130" s="212">
        <f>BK131+BK140+BK156+BK162+BK173</f>
        <v>0</v>
      </c>
    </row>
    <row r="131" s="12" customFormat="1" ht="22.8" customHeight="1">
      <c r="A131" s="12"/>
      <c r="B131" s="199"/>
      <c r="C131" s="200"/>
      <c r="D131" s="201" t="s">
        <v>73</v>
      </c>
      <c r="E131" s="213" t="s">
        <v>221</v>
      </c>
      <c r="F131" s="213" t="s">
        <v>222</v>
      </c>
      <c r="G131" s="200"/>
      <c r="H131" s="200"/>
      <c r="I131" s="203"/>
      <c r="J131" s="214">
        <f>BK131</f>
        <v>0</v>
      </c>
      <c r="K131" s="200"/>
      <c r="L131" s="205"/>
      <c r="M131" s="206"/>
      <c r="N131" s="207"/>
      <c r="O131" s="207"/>
      <c r="P131" s="208">
        <f>SUM(P132:P139)</f>
        <v>0</v>
      </c>
      <c r="Q131" s="207"/>
      <c r="R131" s="208">
        <f>SUM(R132:R139)</f>
        <v>0</v>
      </c>
      <c r="S131" s="207"/>
      <c r="T131" s="209">
        <f>SUM(T132:T139)</f>
        <v>0.01082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0" t="s">
        <v>83</v>
      </c>
      <c r="AT131" s="211" t="s">
        <v>73</v>
      </c>
      <c r="AU131" s="211" t="s">
        <v>81</v>
      </c>
      <c r="AY131" s="210" t="s">
        <v>155</v>
      </c>
      <c r="BK131" s="212">
        <f>SUM(BK132:BK139)</f>
        <v>0</v>
      </c>
    </row>
    <row r="132" s="2" customFormat="1" ht="24.15" customHeight="1">
      <c r="A132" s="40"/>
      <c r="B132" s="41"/>
      <c r="C132" s="215" t="s">
        <v>223</v>
      </c>
      <c r="D132" s="215" t="s">
        <v>157</v>
      </c>
      <c r="E132" s="216" t="s">
        <v>224</v>
      </c>
      <c r="F132" s="217" t="s">
        <v>225</v>
      </c>
      <c r="G132" s="218" t="s">
        <v>226</v>
      </c>
      <c r="H132" s="219">
        <v>2.2000000000000002</v>
      </c>
      <c r="I132" s="220"/>
      <c r="J132" s="221">
        <f>ROUND(I132*H132,2)</f>
        <v>0</v>
      </c>
      <c r="K132" s="217" t="s">
        <v>161</v>
      </c>
      <c r="L132" s="46"/>
      <c r="M132" s="222" t="s">
        <v>19</v>
      </c>
      <c r="N132" s="223" t="s">
        <v>45</v>
      </c>
      <c r="O132" s="86"/>
      <c r="P132" s="224">
        <f>O132*H132</f>
        <v>0</v>
      </c>
      <c r="Q132" s="224">
        <v>0</v>
      </c>
      <c r="R132" s="224">
        <f>Q132*H132</f>
        <v>0</v>
      </c>
      <c r="S132" s="224">
        <v>0.0020999999999999999</v>
      </c>
      <c r="T132" s="225">
        <f>S132*H132</f>
        <v>0.00462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227</v>
      </c>
      <c r="AT132" s="226" t="s">
        <v>157</v>
      </c>
      <c r="AU132" s="226" t="s">
        <v>83</v>
      </c>
      <c r="AY132" s="19" t="s">
        <v>155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81</v>
      </c>
      <c r="BK132" s="227">
        <f>ROUND(I132*H132,2)</f>
        <v>0</v>
      </c>
      <c r="BL132" s="19" t="s">
        <v>227</v>
      </c>
      <c r="BM132" s="226" t="s">
        <v>228</v>
      </c>
    </row>
    <row r="133" s="2" customFormat="1">
      <c r="A133" s="40"/>
      <c r="B133" s="41"/>
      <c r="C133" s="42"/>
      <c r="D133" s="228" t="s">
        <v>164</v>
      </c>
      <c r="E133" s="42"/>
      <c r="F133" s="229" t="s">
        <v>229</v>
      </c>
      <c r="G133" s="42"/>
      <c r="H133" s="42"/>
      <c r="I133" s="230"/>
      <c r="J133" s="42"/>
      <c r="K133" s="42"/>
      <c r="L133" s="46"/>
      <c r="M133" s="231"/>
      <c r="N133" s="232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164</v>
      </c>
      <c r="AU133" s="19" t="s">
        <v>83</v>
      </c>
    </row>
    <row r="134" s="14" customFormat="1">
      <c r="A134" s="14"/>
      <c r="B134" s="244"/>
      <c r="C134" s="245"/>
      <c r="D134" s="235" t="s">
        <v>166</v>
      </c>
      <c r="E134" s="246" t="s">
        <v>19</v>
      </c>
      <c r="F134" s="247" t="s">
        <v>230</v>
      </c>
      <c r="G134" s="245"/>
      <c r="H134" s="248">
        <v>2.2000000000000002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4" t="s">
        <v>166</v>
      </c>
      <c r="AU134" s="254" t="s">
        <v>83</v>
      </c>
      <c r="AV134" s="14" t="s">
        <v>83</v>
      </c>
      <c r="AW134" s="14" t="s">
        <v>35</v>
      </c>
      <c r="AX134" s="14" t="s">
        <v>81</v>
      </c>
      <c r="AY134" s="254" t="s">
        <v>155</v>
      </c>
    </row>
    <row r="135" s="2" customFormat="1" ht="16.5" customHeight="1">
      <c r="A135" s="40"/>
      <c r="B135" s="41"/>
      <c r="C135" s="215" t="s">
        <v>231</v>
      </c>
      <c r="D135" s="215" t="s">
        <v>157</v>
      </c>
      <c r="E135" s="216" t="s">
        <v>232</v>
      </c>
      <c r="F135" s="217" t="s">
        <v>233</v>
      </c>
      <c r="G135" s="218" t="s">
        <v>234</v>
      </c>
      <c r="H135" s="219">
        <v>2</v>
      </c>
      <c r="I135" s="220"/>
      <c r="J135" s="221">
        <f>ROUND(I135*H135,2)</f>
        <v>0</v>
      </c>
      <c r="K135" s="217" t="s">
        <v>161</v>
      </c>
      <c r="L135" s="46"/>
      <c r="M135" s="222" t="s">
        <v>19</v>
      </c>
      <c r="N135" s="223" t="s">
        <v>45</v>
      </c>
      <c r="O135" s="86"/>
      <c r="P135" s="224">
        <f>O135*H135</f>
        <v>0</v>
      </c>
      <c r="Q135" s="224">
        <v>0</v>
      </c>
      <c r="R135" s="224">
        <f>Q135*H135</f>
        <v>0</v>
      </c>
      <c r="S135" s="224">
        <v>0.0030999999999999999</v>
      </c>
      <c r="T135" s="225">
        <f>S135*H135</f>
        <v>0.0061999999999999998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227</v>
      </c>
      <c r="AT135" s="226" t="s">
        <v>157</v>
      </c>
      <c r="AU135" s="226" t="s">
        <v>83</v>
      </c>
      <c r="AY135" s="19" t="s">
        <v>155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81</v>
      </c>
      <c r="BK135" s="227">
        <f>ROUND(I135*H135,2)</f>
        <v>0</v>
      </c>
      <c r="BL135" s="19" t="s">
        <v>227</v>
      </c>
      <c r="BM135" s="226" t="s">
        <v>235</v>
      </c>
    </row>
    <row r="136" s="2" customFormat="1">
      <c r="A136" s="40"/>
      <c r="B136" s="41"/>
      <c r="C136" s="42"/>
      <c r="D136" s="228" t="s">
        <v>164</v>
      </c>
      <c r="E136" s="42"/>
      <c r="F136" s="229" t="s">
        <v>236</v>
      </c>
      <c r="G136" s="42"/>
      <c r="H136" s="42"/>
      <c r="I136" s="230"/>
      <c r="J136" s="42"/>
      <c r="K136" s="42"/>
      <c r="L136" s="46"/>
      <c r="M136" s="231"/>
      <c r="N136" s="232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164</v>
      </c>
      <c r="AU136" s="19" t="s">
        <v>83</v>
      </c>
    </row>
    <row r="137" s="13" customFormat="1">
      <c r="A137" s="13"/>
      <c r="B137" s="233"/>
      <c r="C137" s="234"/>
      <c r="D137" s="235" t="s">
        <v>166</v>
      </c>
      <c r="E137" s="236" t="s">
        <v>19</v>
      </c>
      <c r="F137" s="237" t="s">
        <v>176</v>
      </c>
      <c r="G137" s="234"/>
      <c r="H137" s="236" t="s">
        <v>19</v>
      </c>
      <c r="I137" s="238"/>
      <c r="J137" s="234"/>
      <c r="K137" s="234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166</v>
      </c>
      <c r="AU137" s="243" t="s">
        <v>83</v>
      </c>
      <c r="AV137" s="13" t="s">
        <v>81</v>
      </c>
      <c r="AW137" s="13" t="s">
        <v>35</v>
      </c>
      <c r="AX137" s="13" t="s">
        <v>74</v>
      </c>
      <c r="AY137" s="243" t="s">
        <v>155</v>
      </c>
    </row>
    <row r="138" s="13" customFormat="1">
      <c r="A138" s="13"/>
      <c r="B138" s="233"/>
      <c r="C138" s="234"/>
      <c r="D138" s="235" t="s">
        <v>166</v>
      </c>
      <c r="E138" s="236" t="s">
        <v>19</v>
      </c>
      <c r="F138" s="237" t="s">
        <v>237</v>
      </c>
      <c r="G138" s="234"/>
      <c r="H138" s="236" t="s">
        <v>19</v>
      </c>
      <c r="I138" s="238"/>
      <c r="J138" s="234"/>
      <c r="K138" s="234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166</v>
      </c>
      <c r="AU138" s="243" t="s">
        <v>83</v>
      </c>
      <c r="AV138" s="13" t="s">
        <v>81</v>
      </c>
      <c r="AW138" s="13" t="s">
        <v>35</v>
      </c>
      <c r="AX138" s="13" t="s">
        <v>74</v>
      </c>
      <c r="AY138" s="243" t="s">
        <v>155</v>
      </c>
    </row>
    <row r="139" s="14" customFormat="1">
      <c r="A139" s="14"/>
      <c r="B139" s="244"/>
      <c r="C139" s="245"/>
      <c r="D139" s="235" t="s">
        <v>166</v>
      </c>
      <c r="E139" s="247" t="s">
        <v>19</v>
      </c>
      <c r="F139" s="255" t="s">
        <v>102</v>
      </c>
      <c r="G139" s="245"/>
      <c r="H139" s="248">
        <v>2</v>
      </c>
      <c r="I139" s="249"/>
      <c r="J139" s="245"/>
      <c r="K139" s="245"/>
      <c r="L139" s="250"/>
      <c r="M139" s="251"/>
      <c r="N139" s="252"/>
      <c r="O139" s="252"/>
      <c r="P139" s="252"/>
      <c r="Q139" s="252"/>
      <c r="R139" s="252"/>
      <c r="S139" s="252"/>
      <c r="T139" s="25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4" t="s">
        <v>166</v>
      </c>
      <c r="AU139" s="254" t="s">
        <v>83</v>
      </c>
      <c r="AV139" s="14" t="s">
        <v>83</v>
      </c>
      <c r="AW139" s="14" t="s">
        <v>35</v>
      </c>
      <c r="AX139" s="14" t="s">
        <v>81</v>
      </c>
      <c r="AY139" s="254" t="s">
        <v>155</v>
      </c>
    </row>
    <row r="140" s="12" customFormat="1" ht="22.8" customHeight="1">
      <c r="A140" s="12"/>
      <c r="B140" s="199"/>
      <c r="C140" s="200"/>
      <c r="D140" s="201" t="s">
        <v>73</v>
      </c>
      <c r="E140" s="213" t="s">
        <v>238</v>
      </c>
      <c r="F140" s="213" t="s">
        <v>239</v>
      </c>
      <c r="G140" s="200"/>
      <c r="H140" s="200"/>
      <c r="I140" s="203"/>
      <c r="J140" s="214">
        <f>BK140</f>
        <v>0</v>
      </c>
      <c r="K140" s="200"/>
      <c r="L140" s="205"/>
      <c r="M140" s="206"/>
      <c r="N140" s="207"/>
      <c r="O140" s="207"/>
      <c r="P140" s="208">
        <f>SUM(P141:P155)</f>
        <v>0</v>
      </c>
      <c r="Q140" s="207"/>
      <c r="R140" s="208">
        <f>SUM(R141:R155)</f>
        <v>0</v>
      </c>
      <c r="S140" s="207"/>
      <c r="T140" s="209">
        <f>SUM(T141:T155)</f>
        <v>0.031780000000000003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0" t="s">
        <v>83</v>
      </c>
      <c r="AT140" s="211" t="s">
        <v>73</v>
      </c>
      <c r="AU140" s="211" t="s">
        <v>81</v>
      </c>
      <c r="AY140" s="210" t="s">
        <v>155</v>
      </c>
      <c r="BK140" s="212">
        <f>SUM(BK141:BK155)</f>
        <v>0</v>
      </c>
    </row>
    <row r="141" s="2" customFormat="1" ht="21.75" customHeight="1">
      <c r="A141" s="40"/>
      <c r="B141" s="41"/>
      <c r="C141" s="215" t="s">
        <v>8</v>
      </c>
      <c r="D141" s="215" t="s">
        <v>157</v>
      </c>
      <c r="E141" s="216" t="s">
        <v>240</v>
      </c>
      <c r="F141" s="217" t="s">
        <v>241</v>
      </c>
      <c r="G141" s="218" t="s">
        <v>242</v>
      </c>
      <c r="H141" s="219">
        <v>1</v>
      </c>
      <c r="I141" s="220"/>
      <c r="J141" s="221">
        <f>ROUND(I141*H141,2)</f>
        <v>0</v>
      </c>
      <c r="K141" s="217" t="s">
        <v>161</v>
      </c>
      <c r="L141" s="46"/>
      <c r="M141" s="222" t="s">
        <v>19</v>
      </c>
      <c r="N141" s="223" t="s">
        <v>45</v>
      </c>
      <c r="O141" s="86"/>
      <c r="P141" s="224">
        <f>O141*H141</f>
        <v>0</v>
      </c>
      <c r="Q141" s="224">
        <v>0</v>
      </c>
      <c r="R141" s="224">
        <f>Q141*H141</f>
        <v>0</v>
      </c>
      <c r="S141" s="224">
        <v>0.019460000000000002</v>
      </c>
      <c r="T141" s="225">
        <f>S141*H141</f>
        <v>0.019460000000000002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227</v>
      </c>
      <c r="AT141" s="226" t="s">
        <v>157</v>
      </c>
      <c r="AU141" s="226" t="s">
        <v>83</v>
      </c>
      <c r="AY141" s="19" t="s">
        <v>155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81</v>
      </c>
      <c r="BK141" s="227">
        <f>ROUND(I141*H141,2)</f>
        <v>0</v>
      </c>
      <c r="BL141" s="19" t="s">
        <v>227</v>
      </c>
      <c r="BM141" s="226" t="s">
        <v>243</v>
      </c>
    </row>
    <row r="142" s="2" customFormat="1">
      <c r="A142" s="40"/>
      <c r="B142" s="41"/>
      <c r="C142" s="42"/>
      <c r="D142" s="228" t="s">
        <v>164</v>
      </c>
      <c r="E142" s="42"/>
      <c r="F142" s="229" t="s">
        <v>244</v>
      </c>
      <c r="G142" s="42"/>
      <c r="H142" s="42"/>
      <c r="I142" s="230"/>
      <c r="J142" s="42"/>
      <c r="K142" s="42"/>
      <c r="L142" s="46"/>
      <c r="M142" s="231"/>
      <c r="N142" s="232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164</v>
      </c>
      <c r="AU142" s="19" t="s">
        <v>83</v>
      </c>
    </row>
    <row r="143" s="13" customFormat="1">
      <c r="A143" s="13"/>
      <c r="B143" s="233"/>
      <c r="C143" s="234"/>
      <c r="D143" s="235" t="s">
        <v>166</v>
      </c>
      <c r="E143" s="236" t="s">
        <v>19</v>
      </c>
      <c r="F143" s="237" t="s">
        <v>176</v>
      </c>
      <c r="G143" s="234"/>
      <c r="H143" s="236" t="s">
        <v>19</v>
      </c>
      <c r="I143" s="238"/>
      <c r="J143" s="234"/>
      <c r="K143" s="234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166</v>
      </c>
      <c r="AU143" s="243" t="s">
        <v>83</v>
      </c>
      <c r="AV143" s="13" t="s">
        <v>81</v>
      </c>
      <c r="AW143" s="13" t="s">
        <v>35</v>
      </c>
      <c r="AX143" s="13" t="s">
        <v>74</v>
      </c>
      <c r="AY143" s="243" t="s">
        <v>155</v>
      </c>
    </row>
    <row r="144" s="13" customFormat="1">
      <c r="A144" s="13"/>
      <c r="B144" s="233"/>
      <c r="C144" s="234"/>
      <c r="D144" s="235" t="s">
        <v>166</v>
      </c>
      <c r="E144" s="236" t="s">
        <v>19</v>
      </c>
      <c r="F144" s="237" t="s">
        <v>245</v>
      </c>
      <c r="G144" s="234"/>
      <c r="H144" s="236" t="s">
        <v>19</v>
      </c>
      <c r="I144" s="238"/>
      <c r="J144" s="234"/>
      <c r="K144" s="234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166</v>
      </c>
      <c r="AU144" s="243" t="s">
        <v>83</v>
      </c>
      <c r="AV144" s="13" t="s">
        <v>81</v>
      </c>
      <c r="AW144" s="13" t="s">
        <v>35</v>
      </c>
      <c r="AX144" s="13" t="s">
        <v>74</v>
      </c>
      <c r="AY144" s="243" t="s">
        <v>155</v>
      </c>
    </row>
    <row r="145" s="14" customFormat="1">
      <c r="A145" s="14"/>
      <c r="B145" s="244"/>
      <c r="C145" s="245"/>
      <c r="D145" s="235" t="s">
        <v>166</v>
      </c>
      <c r="E145" s="247" t="s">
        <v>19</v>
      </c>
      <c r="F145" s="255" t="s">
        <v>105</v>
      </c>
      <c r="G145" s="245"/>
      <c r="H145" s="248">
        <v>1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4" t="s">
        <v>166</v>
      </c>
      <c r="AU145" s="254" t="s">
        <v>83</v>
      </c>
      <c r="AV145" s="14" t="s">
        <v>83</v>
      </c>
      <c r="AW145" s="14" t="s">
        <v>35</v>
      </c>
      <c r="AX145" s="14" t="s">
        <v>81</v>
      </c>
      <c r="AY145" s="254" t="s">
        <v>155</v>
      </c>
    </row>
    <row r="146" s="2" customFormat="1" ht="24.15" customHeight="1">
      <c r="A146" s="40"/>
      <c r="B146" s="41"/>
      <c r="C146" s="215" t="s">
        <v>246</v>
      </c>
      <c r="D146" s="215" t="s">
        <v>157</v>
      </c>
      <c r="E146" s="216" t="s">
        <v>247</v>
      </c>
      <c r="F146" s="217" t="s">
        <v>248</v>
      </c>
      <c r="G146" s="218" t="s">
        <v>242</v>
      </c>
      <c r="H146" s="219">
        <v>1</v>
      </c>
      <c r="I146" s="220"/>
      <c r="J146" s="221">
        <f>ROUND(I146*H146,2)</f>
        <v>0</v>
      </c>
      <c r="K146" s="217" t="s">
        <v>161</v>
      </c>
      <c r="L146" s="46"/>
      <c r="M146" s="222" t="s">
        <v>19</v>
      </c>
      <c r="N146" s="223" t="s">
        <v>45</v>
      </c>
      <c r="O146" s="86"/>
      <c r="P146" s="224">
        <f>O146*H146</f>
        <v>0</v>
      </c>
      <c r="Q146" s="224">
        <v>0</v>
      </c>
      <c r="R146" s="224">
        <f>Q146*H146</f>
        <v>0</v>
      </c>
      <c r="S146" s="224">
        <v>0.0091999999999999998</v>
      </c>
      <c r="T146" s="225">
        <f>S146*H146</f>
        <v>0.0091999999999999998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6" t="s">
        <v>227</v>
      </c>
      <c r="AT146" s="226" t="s">
        <v>157</v>
      </c>
      <c r="AU146" s="226" t="s">
        <v>83</v>
      </c>
      <c r="AY146" s="19" t="s">
        <v>155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9" t="s">
        <v>81</v>
      </c>
      <c r="BK146" s="227">
        <f>ROUND(I146*H146,2)</f>
        <v>0</v>
      </c>
      <c r="BL146" s="19" t="s">
        <v>227</v>
      </c>
      <c r="BM146" s="226" t="s">
        <v>249</v>
      </c>
    </row>
    <row r="147" s="2" customFormat="1">
      <c r="A147" s="40"/>
      <c r="B147" s="41"/>
      <c r="C147" s="42"/>
      <c r="D147" s="228" t="s">
        <v>164</v>
      </c>
      <c r="E147" s="42"/>
      <c r="F147" s="229" t="s">
        <v>250</v>
      </c>
      <c r="G147" s="42"/>
      <c r="H147" s="42"/>
      <c r="I147" s="230"/>
      <c r="J147" s="42"/>
      <c r="K147" s="42"/>
      <c r="L147" s="46"/>
      <c r="M147" s="231"/>
      <c r="N147" s="232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164</v>
      </c>
      <c r="AU147" s="19" t="s">
        <v>83</v>
      </c>
    </row>
    <row r="148" s="13" customFormat="1">
      <c r="A148" s="13"/>
      <c r="B148" s="233"/>
      <c r="C148" s="234"/>
      <c r="D148" s="235" t="s">
        <v>166</v>
      </c>
      <c r="E148" s="236" t="s">
        <v>19</v>
      </c>
      <c r="F148" s="237" t="s">
        <v>176</v>
      </c>
      <c r="G148" s="234"/>
      <c r="H148" s="236" t="s">
        <v>19</v>
      </c>
      <c r="I148" s="238"/>
      <c r="J148" s="234"/>
      <c r="K148" s="234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166</v>
      </c>
      <c r="AU148" s="243" t="s">
        <v>83</v>
      </c>
      <c r="AV148" s="13" t="s">
        <v>81</v>
      </c>
      <c r="AW148" s="13" t="s">
        <v>35</v>
      </c>
      <c r="AX148" s="13" t="s">
        <v>74</v>
      </c>
      <c r="AY148" s="243" t="s">
        <v>155</v>
      </c>
    </row>
    <row r="149" s="13" customFormat="1">
      <c r="A149" s="13"/>
      <c r="B149" s="233"/>
      <c r="C149" s="234"/>
      <c r="D149" s="235" t="s">
        <v>166</v>
      </c>
      <c r="E149" s="236" t="s">
        <v>19</v>
      </c>
      <c r="F149" s="237" t="s">
        <v>245</v>
      </c>
      <c r="G149" s="234"/>
      <c r="H149" s="236" t="s">
        <v>19</v>
      </c>
      <c r="I149" s="238"/>
      <c r="J149" s="234"/>
      <c r="K149" s="234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166</v>
      </c>
      <c r="AU149" s="243" t="s">
        <v>83</v>
      </c>
      <c r="AV149" s="13" t="s">
        <v>81</v>
      </c>
      <c r="AW149" s="13" t="s">
        <v>35</v>
      </c>
      <c r="AX149" s="13" t="s">
        <v>74</v>
      </c>
      <c r="AY149" s="243" t="s">
        <v>155</v>
      </c>
    </row>
    <row r="150" s="14" customFormat="1">
      <c r="A150" s="14"/>
      <c r="B150" s="244"/>
      <c r="C150" s="245"/>
      <c r="D150" s="235" t="s">
        <v>166</v>
      </c>
      <c r="E150" s="247" t="s">
        <v>19</v>
      </c>
      <c r="F150" s="255" t="s">
        <v>109</v>
      </c>
      <c r="G150" s="245"/>
      <c r="H150" s="248">
        <v>1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4" t="s">
        <v>166</v>
      </c>
      <c r="AU150" s="254" t="s">
        <v>83</v>
      </c>
      <c r="AV150" s="14" t="s">
        <v>83</v>
      </c>
      <c r="AW150" s="14" t="s">
        <v>35</v>
      </c>
      <c r="AX150" s="14" t="s">
        <v>81</v>
      </c>
      <c r="AY150" s="254" t="s">
        <v>155</v>
      </c>
    </row>
    <row r="151" s="2" customFormat="1" ht="16.5" customHeight="1">
      <c r="A151" s="40"/>
      <c r="B151" s="41"/>
      <c r="C151" s="215" t="s">
        <v>251</v>
      </c>
      <c r="D151" s="215" t="s">
        <v>157</v>
      </c>
      <c r="E151" s="216" t="s">
        <v>252</v>
      </c>
      <c r="F151" s="217" t="s">
        <v>253</v>
      </c>
      <c r="G151" s="218" t="s">
        <v>242</v>
      </c>
      <c r="H151" s="219">
        <v>2</v>
      </c>
      <c r="I151" s="220"/>
      <c r="J151" s="221">
        <f>ROUND(I151*H151,2)</f>
        <v>0</v>
      </c>
      <c r="K151" s="217" t="s">
        <v>161</v>
      </c>
      <c r="L151" s="46"/>
      <c r="M151" s="222" t="s">
        <v>19</v>
      </c>
      <c r="N151" s="223" t="s">
        <v>45</v>
      </c>
      <c r="O151" s="86"/>
      <c r="P151" s="224">
        <f>O151*H151</f>
        <v>0</v>
      </c>
      <c r="Q151" s="224">
        <v>0</v>
      </c>
      <c r="R151" s="224">
        <f>Q151*H151</f>
        <v>0</v>
      </c>
      <c r="S151" s="224">
        <v>0.00156</v>
      </c>
      <c r="T151" s="225">
        <f>S151*H151</f>
        <v>0.0031199999999999999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6" t="s">
        <v>227</v>
      </c>
      <c r="AT151" s="226" t="s">
        <v>157</v>
      </c>
      <c r="AU151" s="226" t="s">
        <v>83</v>
      </c>
      <c r="AY151" s="19" t="s">
        <v>155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9" t="s">
        <v>81</v>
      </c>
      <c r="BK151" s="227">
        <f>ROUND(I151*H151,2)</f>
        <v>0</v>
      </c>
      <c r="BL151" s="19" t="s">
        <v>227</v>
      </c>
      <c r="BM151" s="226" t="s">
        <v>254</v>
      </c>
    </row>
    <row r="152" s="2" customFormat="1">
      <c r="A152" s="40"/>
      <c r="B152" s="41"/>
      <c r="C152" s="42"/>
      <c r="D152" s="228" t="s">
        <v>164</v>
      </c>
      <c r="E152" s="42"/>
      <c r="F152" s="229" t="s">
        <v>255</v>
      </c>
      <c r="G152" s="42"/>
      <c r="H152" s="42"/>
      <c r="I152" s="230"/>
      <c r="J152" s="42"/>
      <c r="K152" s="42"/>
      <c r="L152" s="46"/>
      <c r="M152" s="231"/>
      <c r="N152" s="232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164</v>
      </c>
      <c r="AU152" s="19" t="s">
        <v>83</v>
      </c>
    </row>
    <row r="153" s="13" customFormat="1">
      <c r="A153" s="13"/>
      <c r="B153" s="233"/>
      <c r="C153" s="234"/>
      <c r="D153" s="235" t="s">
        <v>166</v>
      </c>
      <c r="E153" s="236" t="s">
        <v>19</v>
      </c>
      <c r="F153" s="237" t="s">
        <v>176</v>
      </c>
      <c r="G153" s="234"/>
      <c r="H153" s="236" t="s">
        <v>19</v>
      </c>
      <c r="I153" s="238"/>
      <c r="J153" s="234"/>
      <c r="K153" s="234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166</v>
      </c>
      <c r="AU153" s="243" t="s">
        <v>83</v>
      </c>
      <c r="AV153" s="13" t="s">
        <v>81</v>
      </c>
      <c r="AW153" s="13" t="s">
        <v>35</v>
      </c>
      <c r="AX153" s="13" t="s">
        <v>74</v>
      </c>
      <c r="AY153" s="243" t="s">
        <v>155</v>
      </c>
    </row>
    <row r="154" s="13" customFormat="1">
      <c r="A154" s="13"/>
      <c r="B154" s="233"/>
      <c r="C154" s="234"/>
      <c r="D154" s="235" t="s">
        <v>166</v>
      </c>
      <c r="E154" s="236" t="s">
        <v>19</v>
      </c>
      <c r="F154" s="237" t="s">
        <v>256</v>
      </c>
      <c r="G154" s="234"/>
      <c r="H154" s="236" t="s">
        <v>19</v>
      </c>
      <c r="I154" s="238"/>
      <c r="J154" s="234"/>
      <c r="K154" s="234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166</v>
      </c>
      <c r="AU154" s="243" t="s">
        <v>83</v>
      </c>
      <c r="AV154" s="13" t="s">
        <v>81</v>
      </c>
      <c r="AW154" s="13" t="s">
        <v>35</v>
      </c>
      <c r="AX154" s="13" t="s">
        <v>74</v>
      </c>
      <c r="AY154" s="243" t="s">
        <v>155</v>
      </c>
    </row>
    <row r="155" s="14" customFormat="1">
      <c r="A155" s="14"/>
      <c r="B155" s="244"/>
      <c r="C155" s="245"/>
      <c r="D155" s="235" t="s">
        <v>166</v>
      </c>
      <c r="E155" s="247" t="s">
        <v>19</v>
      </c>
      <c r="F155" s="255" t="s">
        <v>107</v>
      </c>
      <c r="G155" s="245"/>
      <c r="H155" s="248">
        <v>2</v>
      </c>
      <c r="I155" s="249"/>
      <c r="J155" s="245"/>
      <c r="K155" s="245"/>
      <c r="L155" s="250"/>
      <c r="M155" s="251"/>
      <c r="N155" s="252"/>
      <c r="O155" s="252"/>
      <c r="P155" s="252"/>
      <c r="Q155" s="252"/>
      <c r="R155" s="252"/>
      <c r="S155" s="252"/>
      <c r="T155" s="25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4" t="s">
        <v>166</v>
      </c>
      <c r="AU155" s="254" t="s">
        <v>83</v>
      </c>
      <c r="AV155" s="14" t="s">
        <v>83</v>
      </c>
      <c r="AW155" s="14" t="s">
        <v>35</v>
      </c>
      <c r="AX155" s="14" t="s">
        <v>81</v>
      </c>
      <c r="AY155" s="254" t="s">
        <v>155</v>
      </c>
    </row>
    <row r="156" s="12" customFormat="1" ht="22.8" customHeight="1">
      <c r="A156" s="12"/>
      <c r="B156" s="199"/>
      <c r="C156" s="200"/>
      <c r="D156" s="201" t="s">
        <v>73</v>
      </c>
      <c r="E156" s="213" t="s">
        <v>257</v>
      </c>
      <c r="F156" s="213" t="s">
        <v>258</v>
      </c>
      <c r="G156" s="200"/>
      <c r="H156" s="200"/>
      <c r="I156" s="203"/>
      <c r="J156" s="214">
        <f>BK156</f>
        <v>0</v>
      </c>
      <c r="K156" s="200"/>
      <c r="L156" s="205"/>
      <c r="M156" s="206"/>
      <c r="N156" s="207"/>
      <c r="O156" s="207"/>
      <c r="P156" s="208">
        <f>SUM(P157:P161)</f>
        <v>0</v>
      </c>
      <c r="Q156" s="207"/>
      <c r="R156" s="208">
        <f>SUM(R157:R161)</f>
        <v>0</v>
      </c>
      <c r="S156" s="207"/>
      <c r="T156" s="209">
        <f>SUM(T157:T161)</f>
        <v>0.17399999999999999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0" t="s">
        <v>83</v>
      </c>
      <c r="AT156" s="211" t="s">
        <v>73</v>
      </c>
      <c r="AU156" s="211" t="s">
        <v>81</v>
      </c>
      <c r="AY156" s="210" t="s">
        <v>155</v>
      </c>
      <c r="BK156" s="212">
        <f>SUM(BK157:BK161)</f>
        <v>0</v>
      </c>
    </row>
    <row r="157" s="2" customFormat="1" ht="37.8" customHeight="1">
      <c r="A157" s="40"/>
      <c r="B157" s="41"/>
      <c r="C157" s="215" t="s">
        <v>259</v>
      </c>
      <c r="D157" s="215" t="s">
        <v>157</v>
      </c>
      <c r="E157" s="216" t="s">
        <v>260</v>
      </c>
      <c r="F157" s="217" t="s">
        <v>261</v>
      </c>
      <c r="G157" s="218" t="s">
        <v>234</v>
      </c>
      <c r="H157" s="219">
        <v>1</v>
      </c>
      <c r="I157" s="220"/>
      <c r="J157" s="221">
        <f>ROUND(I157*H157,2)</f>
        <v>0</v>
      </c>
      <c r="K157" s="217" t="s">
        <v>161</v>
      </c>
      <c r="L157" s="46"/>
      <c r="M157" s="222" t="s">
        <v>19</v>
      </c>
      <c r="N157" s="223" t="s">
        <v>45</v>
      </c>
      <c r="O157" s="86"/>
      <c r="P157" s="224">
        <f>O157*H157</f>
        <v>0</v>
      </c>
      <c r="Q157" s="224">
        <v>0</v>
      </c>
      <c r="R157" s="224">
        <f>Q157*H157</f>
        <v>0</v>
      </c>
      <c r="S157" s="224">
        <v>0.17399999999999999</v>
      </c>
      <c r="T157" s="225">
        <f>S157*H157</f>
        <v>0.17399999999999999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6" t="s">
        <v>227</v>
      </c>
      <c r="AT157" s="226" t="s">
        <v>157</v>
      </c>
      <c r="AU157" s="226" t="s">
        <v>83</v>
      </c>
      <c r="AY157" s="19" t="s">
        <v>155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81</v>
      </c>
      <c r="BK157" s="227">
        <f>ROUND(I157*H157,2)</f>
        <v>0</v>
      </c>
      <c r="BL157" s="19" t="s">
        <v>227</v>
      </c>
      <c r="BM157" s="226" t="s">
        <v>262</v>
      </c>
    </row>
    <row r="158" s="2" customFormat="1">
      <c r="A158" s="40"/>
      <c r="B158" s="41"/>
      <c r="C158" s="42"/>
      <c r="D158" s="228" t="s">
        <v>164</v>
      </c>
      <c r="E158" s="42"/>
      <c r="F158" s="229" t="s">
        <v>263</v>
      </c>
      <c r="G158" s="42"/>
      <c r="H158" s="42"/>
      <c r="I158" s="230"/>
      <c r="J158" s="42"/>
      <c r="K158" s="42"/>
      <c r="L158" s="46"/>
      <c r="M158" s="231"/>
      <c r="N158" s="232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164</v>
      </c>
      <c r="AU158" s="19" t="s">
        <v>83</v>
      </c>
    </row>
    <row r="159" s="13" customFormat="1">
      <c r="A159" s="13"/>
      <c r="B159" s="233"/>
      <c r="C159" s="234"/>
      <c r="D159" s="235" t="s">
        <v>166</v>
      </c>
      <c r="E159" s="236" t="s">
        <v>19</v>
      </c>
      <c r="F159" s="237" t="s">
        <v>176</v>
      </c>
      <c r="G159" s="234"/>
      <c r="H159" s="236" t="s">
        <v>19</v>
      </c>
      <c r="I159" s="238"/>
      <c r="J159" s="234"/>
      <c r="K159" s="234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166</v>
      </c>
      <c r="AU159" s="243" t="s">
        <v>83</v>
      </c>
      <c r="AV159" s="13" t="s">
        <v>81</v>
      </c>
      <c r="AW159" s="13" t="s">
        <v>35</v>
      </c>
      <c r="AX159" s="13" t="s">
        <v>74</v>
      </c>
      <c r="AY159" s="243" t="s">
        <v>155</v>
      </c>
    </row>
    <row r="160" s="13" customFormat="1">
      <c r="A160" s="13"/>
      <c r="B160" s="233"/>
      <c r="C160" s="234"/>
      <c r="D160" s="235" t="s">
        <v>166</v>
      </c>
      <c r="E160" s="236" t="s">
        <v>19</v>
      </c>
      <c r="F160" s="237" t="s">
        <v>245</v>
      </c>
      <c r="G160" s="234"/>
      <c r="H160" s="236" t="s">
        <v>19</v>
      </c>
      <c r="I160" s="238"/>
      <c r="J160" s="234"/>
      <c r="K160" s="234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166</v>
      </c>
      <c r="AU160" s="243" t="s">
        <v>83</v>
      </c>
      <c r="AV160" s="13" t="s">
        <v>81</v>
      </c>
      <c r="AW160" s="13" t="s">
        <v>35</v>
      </c>
      <c r="AX160" s="13" t="s">
        <v>74</v>
      </c>
      <c r="AY160" s="243" t="s">
        <v>155</v>
      </c>
    </row>
    <row r="161" s="14" customFormat="1">
      <c r="A161" s="14"/>
      <c r="B161" s="244"/>
      <c r="C161" s="245"/>
      <c r="D161" s="235" t="s">
        <v>166</v>
      </c>
      <c r="E161" s="247" t="s">
        <v>19</v>
      </c>
      <c r="F161" s="255" t="s">
        <v>111</v>
      </c>
      <c r="G161" s="245"/>
      <c r="H161" s="248">
        <v>1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4" t="s">
        <v>166</v>
      </c>
      <c r="AU161" s="254" t="s">
        <v>83</v>
      </c>
      <c r="AV161" s="14" t="s">
        <v>83</v>
      </c>
      <c r="AW161" s="14" t="s">
        <v>35</v>
      </c>
      <c r="AX161" s="14" t="s">
        <v>81</v>
      </c>
      <c r="AY161" s="254" t="s">
        <v>155</v>
      </c>
    </row>
    <row r="162" s="12" customFormat="1" ht="22.8" customHeight="1">
      <c r="A162" s="12"/>
      <c r="B162" s="199"/>
      <c r="C162" s="200"/>
      <c r="D162" s="201" t="s">
        <v>73</v>
      </c>
      <c r="E162" s="213" t="s">
        <v>264</v>
      </c>
      <c r="F162" s="213" t="s">
        <v>265</v>
      </c>
      <c r="G162" s="200"/>
      <c r="H162" s="200"/>
      <c r="I162" s="203"/>
      <c r="J162" s="214">
        <f>BK162</f>
        <v>0</v>
      </c>
      <c r="K162" s="200"/>
      <c r="L162" s="205"/>
      <c r="M162" s="206"/>
      <c r="N162" s="207"/>
      <c r="O162" s="207"/>
      <c r="P162" s="208">
        <f>SUM(P163:P172)</f>
        <v>0</v>
      </c>
      <c r="Q162" s="207"/>
      <c r="R162" s="208">
        <f>SUM(R163:R172)</f>
        <v>0</v>
      </c>
      <c r="S162" s="207"/>
      <c r="T162" s="209">
        <f>SUM(T163:T172)</f>
        <v>0.11359000000000001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0" t="s">
        <v>83</v>
      </c>
      <c r="AT162" s="211" t="s">
        <v>73</v>
      </c>
      <c r="AU162" s="211" t="s">
        <v>81</v>
      </c>
      <c r="AY162" s="210" t="s">
        <v>155</v>
      </c>
      <c r="BK162" s="212">
        <f>SUM(BK163:BK172)</f>
        <v>0</v>
      </c>
    </row>
    <row r="163" s="2" customFormat="1" ht="24.15" customHeight="1">
      <c r="A163" s="40"/>
      <c r="B163" s="41"/>
      <c r="C163" s="215" t="s">
        <v>227</v>
      </c>
      <c r="D163" s="215" t="s">
        <v>157</v>
      </c>
      <c r="E163" s="216" t="s">
        <v>266</v>
      </c>
      <c r="F163" s="217" t="s">
        <v>267</v>
      </c>
      <c r="G163" s="218" t="s">
        <v>173</v>
      </c>
      <c r="H163" s="219">
        <v>41.020000000000003</v>
      </c>
      <c r="I163" s="220"/>
      <c r="J163" s="221">
        <f>ROUND(I163*H163,2)</f>
        <v>0</v>
      </c>
      <c r="K163" s="217" t="s">
        <v>161</v>
      </c>
      <c r="L163" s="46"/>
      <c r="M163" s="222" t="s">
        <v>19</v>
      </c>
      <c r="N163" s="223" t="s">
        <v>45</v>
      </c>
      <c r="O163" s="86"/>
      <c r="P163" s="224">
        <f>O163*H163</f>
        <v>0</v>
      </c>
      <c r="Q163" s="224">
        <v>0</v>
      </c>
      <c r="R163" s="224">
        <f>Q163*H163</f>
        <v>0</v>
      </c>
      <c r="S163" s="224">
        <v>0.0025000000000000001</v>
      </c>
      <c r="T163" s="225">
        <f>S163*H163</f>
        <v>0.10255000000000002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6" t="s">
        <v>227</v>
      </c>
      <c r="AT163" s="226" t="s">
        <v>157</v>
      </c>
      <c r="AU163" s="226" t="s">
        <v>83</v>
      </c>
      <c r="AY163" s="19" t="s">
        <v>155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9" t="s">
        <v>81</v>
      </c>
      <c r="BK163" s="227">
        <f>ROUND(I163*H163,2)</f>
        <v>0</v>
      </c>
      <c r="BL163" s="19" t="s">
        <v>227</v>
      </c>
      <c r="BM163" s="226" t="s">
        <v>268</v>
      </c>
    </row>
    <row r="164" s="2" customFormat="1">
      <c r="A164" s="40"/>
      <c r="B164" s="41"/>
      <c r="C164" s="42"/>
      <c r="D164" s="228" t="s">
        <v>164</v>
      </c>
      <c r="E164" s="42"/>
      <c r="F164" s="229" t="s">
        <v>269</v>
      </c>
      <c r="G164" s="42"/>
      <c r="H164" s="42"/>
      <c r="I164" s="230"/>
      <c r="J164" s="42"/>
      <c r="K164" s="42"/>
      <c r="L164" s="46"/>
      <c r="M164" s="231"/>
      <c r="N164" s="232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164</v>
      </c>
      <c r="AU164" s="19" t="s">
        <v>83</v>
      </c>
    </row>
    <row r="165" s="13" customFormat="1">
      <c r="A165" s="13"/>
      <c r="B165" s="233"/>
      <c r="C165" s="234"/>
      <c r="D165" s="235" t="s">
        <v>166</v>
      </c>
      <c r="E165" s="236" t="s">
        <v>19</v>
      </c>
      <c r="F165" s="237" t="s">
        <v>176</v>
      </c>
      <c r="G165" s="234"/>
      <c r="H165" s="236" t="s">
        <v>19</v>
      </c>
      <c r="I165" s="238"/>
      <c r="J165" s="234"/>
      <c r="K165" s="234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166</v>
      </c>
      <c r="AU165" s="243" t="s">
        <v>83</v>
      </c>
      <c r="AV165" s="13" t="s">
        <v>81</v>
      </c>
      <c r="AW165" s="13" t="s">
        <v>35</v>
      </c>
      <c r="AX165" s="13" t="s">
        <v>74</v>
      </c>
      <c r="AY165" s="243" t="s">
        <v>155</v>
      </c>
    </row>
    <row r="166" s="13" customFormat="1">
      <c r="A166" s="13"/>
      <c r="B166" s="233"/>
      <c r="C166" s="234"/>
      <c r="D166" s="235" t="s">
        <v>166</v>
      </c>
      <c r="E166" s="236" t="s">
        <v>19</v>
      </c>
      <c r="F166" s="237" t="s">
        <v>177</v>
      </c>
      <c r="G166" s="234"/>
      <c r="H166" s="236" t="s">
        <v>19</v>
      </c>
      <c r="I166" s="238"/>
      <c r="J166" s="234"/>
      <c r="K166" s="234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166</v>
      </c>
      <c r="AU166" s="243" t="s">
        <v>83</v>
      </c>
      <c r="AV166" s="13" t="s">
        <v>81</v>
      </c>
      <c r="AW166" s="13" t="s">
        <v>35</v>
      </c>
      <c r="AX166" s="13" t="s">
        <v>74</v>
      </c>
      <c r="AY166" s="243" t="s">
        <v>155</v>
      </c>
    </row>
    <row r="167" s="14" customFormat="1">
      <c r="A167" s="14"/>
      <c r="B167" s="244"/>
      <c r="C167" s="245"/>
      <c r="D167" s="235" t="s">
        <v>166</v>
      </c>
      <c r="E167" s="247" t="s">
        <v>19</v>
      </c>
      <c r="F167" s="255" t="s">
        <v>114</v>
      </c>
      <c r="G167" s="245"/>
      <c r="H167" s="248">
        <v>41.020000000000003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4" t="s">
        <v>166</v>
      </c>
      <c r="AU167" s="254" t="s">
        <v>83</v>
      </c>
      <c r="AV167" s="14" t="s">
        <v>83</v>
      </c>
      <c r="AW167" s="14" t="s">
        <v>35</v>
      </c>
      <c r="AX167" s="14" t="s">
        <v>81</v>
      </c>
      <c r="AY167" s="254" t="s">
        <v>155</v>
      </c>
    </row>
    <row r="168" s="2" customFormat="1" ht="21.75" customHeight="1">
      <c r="A168" s="40"/>
      <c r="B168" s="41"/>
      <c r="C168" s="215" t="s">
        <v>270</v>
      </c>
      <c r="D168" s="215" t="s">
        <v>157</v>
      </c>
      <c r="E168" s="216" t="s">
        <v>271</v>
      </c>
      <c r="F168" s="217" t="s">
        <v>272</v>
      </c>
      <c r="G168" s="218" t="s">
        <v>226</v>
      </c>
      <c r="H168" s="219">
        <v>36.799999999999997</v>
      </c>
      <c r="I168" s="220"/>
      <c r="J168" s="221">
        <f>ROUND(I168*H168,2)</f>
        <v>0</v>
      </c>
      <c r="K168" s="217" t="s">
        <v>161</v>
      </c>
      <c r="L168" s="46"/>
      <c r="M168" s="222" t="s">
        <v>19</v>
      </c>
      <c r="N168" s="223" t="s">
        <v>45</v>
      </c>
      <c r="O168" s="86"/>
      <c r="P168" s="224">
        <f>O168*H168</f>
        <v>0</v>
      </c>
      <c r="Q168" s="224">
        <v>0</v>
      </c>
      <c r="R168" s="224">
        <f>Q168*H168</f>
        <v>0</v>
      </c>
      <c r="S168" s="224">
        <v>0.00029999999999999997</v>
      </c>
      <c r="T168" s="225">
        <f>S168*H168</f>
        <v>0.011039999999999998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6" t="s">
        <v>227</v>
      </c>
      <c r="AT168" s="226" t="s">
        <v>157</v>
      </c>
      <c r="AU168" s="226" t="s">
        <v>83</v>
      </c>
      <c r="AY168" s="19" t="s">
        <v>155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9" t="s">
        <v>81</v>
      </c>
      <c r="BK168" s="227">
        <f>ROUND(I168*H168,2)</f>
        <v>0</v>
      </c>
      <c r="BL168" s="19" t="s">
        <v>227</v>
      </c>
      <c r="BM168" s="226" t="s">
        <v>273</v>
      </c>
    </row>
    <row r="169" s="2" customFormat="1">
      <c r="A169" s="40"/>
      <c r="B169" s="41"/>
      <c r="C169" s="42"/>
      <c r="D169" s="228" t="s">
        <v>164</v>
      </c>
      <c r="E169" s="42"/>
      <c r="F169" s="229" t="s">
        <v>274</v>
      </c>
      <c r="G169" s="42"/>
      <c r="H169" s="42"/>
      <c r="I169" s="230"/>
      <c r="J169" s="42"/>
      <c r="K169" s="42"/>
      <c r="L169" s="46"/>
      <c r="M169" s="231"/>
      <c r="N169" s="232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164</v>
      </c>
      <c r="AU169" s="19" t="s">
        <v>83</v>
      </c>
    </row>
    <row r="170" s="13" customFormat="1">
      <c r="A170" s="13"/>
      <c r="B170" s="233"/>
      <c r="C170" s="234"/>
      <c r="D170" s="235" t="s">
        <v>166</v>
      </c>
      <c r="E170" s="236" t="s">
        <v>19</v>
      </c>
      <c r="F170" s="237" t="s">
        <v>176</v>
      </c>
      <c r="G170" s="234"/>
      <c r="H170" s="236" t="s">
        <v>19</v>
      </c>
      <c r="I170" s="238"/>
      <c r="J170" s="234"/>
      <c r="K170" s="234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166</v>
      </c>
      <c r="AU170" s="243" t="s">
        <v>83</v>
      </c>
      <c r="AV170" s="13" t="s">
        <v>81</v>
      </c>
      <c r="AW170" s="13" t="s">
        <v>35</v>
      </c>
      <c r="AX170" s="13" t="s">
        <v>74</v>
      </c>
      <c r="AY170" s="243" t="s">
        <v>155</v>
      </c>
    </row>
    <row r="171" s="13" customFormat="1">
      <c r="A171" s="13"/>
      <c r="B171" s="233"/>
      <c r="C171" s="234"/>
      <c r="D171" s="235" t="s">
        <v>166</v>
      </c>
      <c r="E171" s="236" t="s">
        <v>19</v>
      </c>
      <c r="F171" s="237" t="s">
        <v>275</v>
      </c>
      <c r="G171" s="234"/>
      <c r="H171" s="236" t="s">
        <v>19</v>
      </c>
      <c r="I171" s="238"/>
      <c r="J171" s="234"/>
      <c r="K171" s="234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166</v>
      </c>
      <c r="AU171" s="243" t="s">
        <v>83</v>
      </c>
      <c r="AV171" s="13" t="s">
        <v>81</v>
      </c>
      <c r="AW171" s="13" t="s">
        <v>35</v>
      </c>
      <c r="AX171" s="13" t="s">
        <v>74</v>
      </c>
      <c r="AY171" s="243" t="s">
        <v>155</v>
      </c>
    </row>
    <row r="172" s="14" customFormat="1">
      <c r="A172" s="14"/>
      <c r="B172" s="244"/>
      <c r="C172" s="245"/>
      <c r="D172" s="235" t="s">
        <v>166</v>
      </c>
      <c r="E172" s="247" t="s">
        <v>19</v>
      </c>
      <c r="F172" s="255" t="s">
        <v>117</v>
      </c>
      <c r="G172" s="245"/>
      <c r="H172" s="248">
        <v>36.799999999999997</v>
      </c>
      <c r="I172" s="249"/>
      <c r="J172" s="245"/>
      <c r="K172" s="245"/>
      <c r="L172" s="250"/>
      <c r="M172" s="251"/>
      <c r="N172" s="252"/>
      <c r="O172" s="252"/>
      <c r="P172" s="252"/>
      <c r="Q172" s="252"/>
      <c r="R172" s="252"/>
      <c r="S172" s="252"/>
      <c r="T172" s="25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4" t="s">
        <v>166</v>
      </c>
      <c r="AU172" s="254" t="s">
        <v>83</v>
      </c>
      <c r="AV172" s="14" t="s">
        <v>83</v>
      </c>
      <c r="AW172" s="14" t="s">
        <v>35</v>
      </c>
      <c r="AX172" s="14" t="s">
        <v>81</v>
      </c>
      <c r="AY172" s="254" t="s">
        <v>155</v>
      </c>
    </row>
    <row r="173" s="12" customFormat="1" ht="22.8" customHeight="1">
      <c r="A173" s="12"/>
      <c r="B173" s="199"/>
      <c r="C173" s="200"/>
      <c r="D173" s="201" t="s">
        <v>73</v>
      </c>
      <c r="E173" s="213" t="s">
        <v>276</v>
      </c>
      <c r="F173" s="213" t="s">
        <v>277</v>
      </c>
      <c r="G173" s="200"/>
      <c r="H173" s="200"/>
      <c r="I173" s="203"/>
      <c r="J173" s="214">
        <f>BK173</f>
        <v>0</v>
      </c>
      <c r="K173" s="200"/>
      <c r="L173" s="205"/>
      <c r="M173" s="206"/>
      <c r="N173" s="207"/>
      <c r="O173" s="207"/>
      <c r="P173" s="208">
        <f>SUM(P174:P178)</f>
        <v>0</v>
      </c>
      <c r="Q173" s="207"/>
      <c r="R173" s="208">
        <f>SUM(R174:R178)</f>
        <v>0</v>
      </c>
      <c r="S173" s="207"/>
      <c r="T173" s="209">
        <f>SUM(T174:T178)</f>
        <v>0.2384896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0" t="s">
        <v>83</v>
      </c>
      <c r="AT173" s="211" t="s">
        <v>73</v>
      </c>
      <c r="AU173" s="211" t="s">
        <v>81</v>
      </c>
      <c r="AY173" s="210" t="s">
        <v>155</v>
      </c>
      <c r="BK173" s="212">
        <f>SUM(BK174:BK178)</f>
        <v>0</v>
      </c>
    </row>
    <row r="174" s="2" customFormat="1" ht="21.75" customHeight="1">
      <c r="A174" s="40"/>
      <c r="B174" s="41"/>
      <c r="C174" s="215" t="s">
        <v>278</v>
      </c>
      <c r="D174" s="215" t="s">
        <v>157</v>
      </c>
      <c r="E174" s="216" t="s">
        <v>279</v>
      </c>
      <c r="F174" s="217" t="s">
        <v>280</v>
      </c>
      <c r="G174" s="218" t="s">
        <v>173</v>
      </c>
      <c r="H174" s="219">
        <v>8.7680000000000007</v>
      </c>
      <c r="I174" s="220"/>
      <c r="J174" s="221">
        <f>ROUND(I174*H174,2)</f>
        <v>0</v>
      </c>
      <c r="K174" s="217" t="s">
        <v>161</v>
      </c>
      <c r="L174" s="46"/>
      <c r="M174" s="222" t="s">
        <v>19</v>
      </c>
      <c r="N174" s="223" t="s">
        <v>45</v>
      </c>
      <c r="O174" s="86"/>
      <c r="P174" s="224">
        <f>O174*H174</f>
        <v>0</v>
      </c>
      <c r="Q174" s="224">
        <v>0</v>
      </c>
      <c r="R174" s="224">
        <f>Q174*H174</f>
        <v>0</v>
      </c>
      <c r="S174" s="224">
        <v>0.027199999999999998</v>
      </c>
      <c r="T174" s="225">
        <f>S174*H174</f>
        <v>0.2384896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6" t="s">
        <v>227</v>
      </c>
      <c r="AT174" s="226" t="s">
        <v>157</v>
      </c>
      <c r="AU174" s="226" t="s">
        <v>83</v>
      </c>
      <c r="AY174" s="19" t="s">
        <v>155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9" t="s">
        <v>81</v>
      </c>
      <c r="BK174" s="227">
        <f>ROUND(I174*H174,2)</f>
        <v>0</v>
      </c>
      <c r="BL174" s="19" t="s">
        <v>227</v>
      </c>
      <c r="BM174" s="226" t="s">
        <v>281</v>
      </c>
    </row>
    <row r="175" s="2" customFormat="1">
      <c r="A175" s="40"/>
      <c r="B175" s="41"/>
      <c r="C175" s="42"/>
      <c r="D175" s="228" t="s">
        <v>164</v>
      </c>
      <c r="E175" s="42"/>
      <c r="F175" s="229" t="s">
        <v>282</v>
      </c>
      <c r="G175" s="42"/>
      <c r="H175" s="42"/>
      <c r="I175" s="230"/>
      <c r="J175" s="42"/>
      <c r="K175" s="42"/>
      <c r="L175" s="46"/>
      <c r="M175" s="231"/>
      <c r="N175" s="232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164</v>
      </c>
      <c r="AU175" s="19" t="s">
        <v>83</v>
      </c>
    </row>
    <row r="176" s="13" customFormat="1">
      <c r="A176" s="13"/>
      <c r="B176" s="233"/>
      <c r="C176" s="234"/>
      <c r="D176" s="235" t="s">
        <v>166</v>
      </c>
      <c r="E176" s="236" t="s">
        <v>19</v>
      </c>
      <c r="F176" s="237" t="s">
        <v>176</v>
      </c>
      <c r="G176" s="234"/>
      <c r="H176" s="236" t="s">
        <v>19</v>
      </c>
      <c r="I176" s="238"/>
      <c r="J176" s="234"/>
      <c r="K176" s="234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166</v>
      </c>
      <c r="AU176" s="243" t="s">
        <v>83</v>
      </c>
      <c r="AV176" s="13" t="s">
        <v>81</v>
      </c>
      <c r="AW176" s="13" t="s">
        <v>35</v>
      </c>
      <c r="AX176" s="13" t="s">
        <v>74</v>
      </c>
      <c r="AY176" s="243" t="s">
        <v>155</v>
      </c>
    </row>
    <row r="177" s="13" customFormat="1">
      <c r="A177" s="13"/>
      <c r="B177" s="233"/>
      <c r="C177" s="234"/>
      <c r="D177" s="235" t="s">
        <v>166</v>
      </c>
      <c r="E177" s="236" t="s">
        <v>19</v>
      </c>
      <c r="F177" s="237" t="s">
        <v>283</v>
      </c>
      <c r="G177" s="234"/>
      <c r="H177" s="236" t="s">
        <v>19</v>
      </c>
      <c r="I177" s="238"/>
      <c r="J177" s="234"/>
      <c r="K177" s="234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166</v>
      </c>
      <c r="AU177" s="243" t="s">
        <v>83</v>
      </c>
      <c r="AV177" s="13" t="s">
        <v>81</v>
      </c>
      <c r="AW177" s="13" t="s">
        <v>35</v>
      </c>
      <c r="AX177" s="13" t="s">
        <v>74</v>
      </c>
      <c r="AY177" s="243" t="s">
        <v>155</v>
      </c>
    </row>
    <row r="178" s="14" customFormat="1">
      <c r="A178" s="14"/>
      <c r="B178" s="244"/>
      <c r="C178" s="245"/>
      <c r="D178" s="235" t="s">
        <v>166</v>
      </c>
      <c r="E178" s="247" t="s">
        <v>19</v>
      </c>
      <c r="F178" s="255" t="s">
        <v>121</v>
      </c>
      <c r="G178" s="245"/>
      <c r="H178" s="248">
        <v>8.7680000000000007</v>
      </c>
      <c r="I178" s="249"/>
      <c r="J178" s="245"/>
      <c r="K178" s="245"/>
      <c r="L178" s="250"/>
      <c r="M178" s="256"/>
      <c r="N178" s="257"/>
      <c r="O178" s="257"/>
      <c r="P178" s="257"/>
      <c r="Q178" s="257"/>
      <c r="R178" s="257"/>
      <c r="S178" s="257"/>
      <c r="T178" s="258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4" t="s">
        <v>166</v>
      </c>
      <c r="AU178" s="254" t="s">
        <v>83</v>
      </c>
      <c r="AV178" s="14" t="s">
        <v>83</v>
      </c>
      <c r="AW178" s="14" t="s">
        <v>35</v>
      </c>
      <c r="AX178" s="14" t="s">
        <v>81</v>
      </c>
      <c r="AY178" s="254" t="s">
        <v>155</v>
      </c>
    </row>
    <row r="179" s="2" customFormat="1" ht="6.96" customHeight="1">
      <c r="A179" s="40"/>
      <c r="B179" s="61"/>
      <c r="C179" s="62"/>
      <c r="D179" s="62"/>
      <c r="E179" s="62"/>
      <c r="F179" s="62"/>
      <c r="G179" s="62"/>
      <c r="H179" s="62"/>
      <c r="I179" s="62"/>
      <c r="J179" s="62"/>
      <c r="K179" s="62"/>
      <c r="L179" s="46"/>
      <c r="M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</row>
  </sheetData>
  <sheetProtection sheet="1" autoFilter="0" formatColumns="0" formatRows="0" objects="1" scenarios="1" spinCount="100000" saltValue="YOBGbzktpEiaGpNQfPZVb4SSDNzJC/ietK0JG4dxbsgoefXFZzje/x7BRXch+Mj1RmzHvA65AtbsxSbXSMHboA==" hashValue="jGm5X0TEX9ice6dfl703MzRRQpmo3ndi1VxRzaHyepO7hvkVyVG1kJ1bfEf13UErHxab3sFmnhjHF/0vAj+IOA==" algorithmName="SHA-512" password="CC35"/>
  <autoFilter ref="C95:K17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hyperlinks>
    <hyperlink ref="F100" r:id="rId1" display="https://podminky.urs.cz/item/CS_URS_2024_02/317944321"/>
    <hyperlink ref="F105" r:id="rId2" display="https://podminky.urs.cz/item/CS_URS_2024_02/949101111"/>
    <hyperlink ref="F108" r:id="rId3" display="VV0001"/>
    <hyperlink ref="F110" r:id="rId4" display="https://podminky.urs.cz/item/CS_URS_2024_02/971038631"/>
    <hyperlink ref="F115" r:id="rId5" display="https://podminky.urs.cz/item/CS_URS_2024_02/997013213"/>
    <hyperlink ref="F117" r:id="rId6" display="https://podminky.urs.cz/item/CS_URS_2024_02/997013501"/>
    <hyperlink ref="F119" r:id="rId7" display="https://podminky.urs.cz/item/CS_URS_2024_02/997013509"/>
    <hyperlink ref="F122" r:id="rId8" display="https://podminky.urs.cz/item/CS_URS_2024_02/997013609"/>
    <hyperlink ref="F125" r:id="rId9" display="https://podminky.urs.cz/item/CS_URS_2024_02/997013631"/>
    <hyperlink ref="F129" r:id="rId10" display="https://podminky.urs.cz/item/CS_URS_2024_02/998011002"/>
    <hyperlink ref="F133" r:id="rId11" display="https://podminky.urs.cz/item/CS_URS_2024_02/721171803"/>
    <hyperlink ref="F136" r:id="rId12" display="https://podminky.urs.cz/item/CS_URS_2024_02/721220801"/>
    <hyperlink ref="F139" r:id="rId13" display="VV0002"/>
    <hyperlink ref="F142" r:id="rId14" display="https://podminky.urs.cz/item/CS_URS_2024_02/725210821"/>
    <hyperlink ref="F145" r:id="rId15" display="VV0003"/>
    <hyperlink ref="F147" r:id="rId16" display="https://podminky.urs.cz/item/CS_URS_2024_02/725310823"/>
    <hyperlink ref="F150" r:id="rId17" display="VV0005"/>
    <hyperlink ref="F152" r:id="rId18" display="https://podminky.urs.cz/item/CS_URS_2024_02/725820801"/>
    <hyperlink ref="F155" r:id="rId19" display="VV0004"/>
    <hyperlink ref="F158" r:id="rId20" display="https://podminky.urs.cz/item/CS_URS_2024_02/766812840"/>
    <hyperlink ref="F161" r:id="rId21" display="VV0006"/>
    <hyperlink ref="F164" r:id="rId22" display="https://podminky.urs.cz/item/CS_URS_2024_02/776201811"/>
    <hyperlink ref="F167" r:id="rId23" display="VV0007"/>
    <hyperlink ref="F169" r:id="rId24" display="https://podminky.urs.cz/item/CS_URS_2024_02/776410811"/>
    <hyperlink ref="F172" r:id="rId25" display="VV0008"/>
    <hyperlink ref="F175" r:id="rId26" display="https://podminky.urs.cz/item/CS_URS_2024_02/781473810"/>
    <hyperlink ref="F178" r:id="rId27" display="VV0009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8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91</v>
      </c>
      <c r="AZ2" s="140" t="s">
        <v>98</v>
      </c>
      <c r="BA2" s="140" t="s">
        <v>284</v>
      </c>
      <c r="BB2" s="140" t="s">
        <v>19</v>
      </c>
      <c r="BC2" s="140" t="s">
        <v>100</v>
      </c>
      <c r="BD2" s="140" t="s">
        <v>101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83</v>
      </c>
      <c r="AZ3" s="140" t="s">
        <v>102</v>
      </c>
      <c r="BA3" s="140" t="s">
        <v>285</v>
      </c>
      <c r="BB3" s="140" t="s">
        <v>19</v>
      </c>
      <c r="BC3" s="140" t="s">
        <v>81</v>
      </c>
      <c r="BD3" s="140" t="s">
        <v>101</v>
      </c>
    </row>
    <row r="4" s="1" customFormat="1" ht="24.96" customHeight="1">
      <c r="B4" s="22"/>
      <c r="D4" s="143" t="s">
        <v>104</v>
      </c>
      <c r="L4" s="22"/>
      <c r="M4" s="144" t="s">
        <v>10</v>
      </c>
      <c r="AT4" s="19" t="s">
        <v>4</v>
      </c>
      <c r="AZ4" s="140" t="s">
        <v>105</v>
      </c>
      <c r="BA4" s="140" t="s">
        <v>286</v>
      </c>
      <c r="BB4" s="140" t="s">
        <v>19</v>
      </c>
      <c r="BC4" s="140" t="s">
        <v>81</v>
      </c>
      <c r="BD4" s="140" t="s">
        <v>101</v>
      </c>
    </row>
    <row r="5" s="1" customFormat="1" ht="6.96" customHeight="1">
      <c r="B5" s="22"/>
      <c r="L5" s="22"/>
      <c r="AZ5" s="140" t="s">
        <v>107</v>
      </c>
      <c r="BA5" s="140" t="s">
        <v>287</v>
      </c>
      <c r="BB5" s="140" t="s">
        <v>19</v>
      </c>
      <c r="BC5" s="140" t="s">
        <v>81</v>
      </c>
      <c r="BD5" s="140" t="s">
        <v>101</v>
      </c>
    </row>
    <row r="6" s="1" customFormat="1" ht="12" customHeight="1">
      <c r="B6" s="22"/>
      <c r="D6" s="145" t="s">
        <v>16</v>
      </c>
      <c r="L6" s="22"/>
      <c r="AZ6" s="140" t="s">
        <v>109</v>
      </c>
      <c r="BA6" s="140" t="s">
        <v>288</v>
      </c>
      <c r="BB6" s="140" t="s">
        <v>19</v>
      </c>
      <c r="BC6" s="140" t="s">
        <v>81</v>
      </c>
      <c r="BD6" s="140" t="s">
        <v>101</v>
      </c>
    </row>
    <row r="7" s="1" customFormat="1" ht="16.5" customHeight="1">
      <c r="B7" s="22"/>
      <c r="E7" s="146" t="str">
        <f>'Rekapitulace stavby'!K6</f>
        <v>Budova D - úprava ordinace ve 3.NP UČOCH</v>
      </c>
      <c r="F7" s="145"/>
      <c r="G7" s="145"/>
      <c r="H7" s="145"/>
      <c r="L7" s="22"/>
      <c r="AZ7" s="140" t="s">
        <v>111</v>
      </c>
      <c r="BA7" s="140" t="s">
        <v>289</v>
      </c>
      <c r="BB7" s="140" t="s">
        <v>19</v>
      </c>
      <c r="BC7" s="140" t="s">
        <v>81</v>
      </c>
      <c r="BD7" s="140" t="s">
        <v>101</v>
      </c>
    </row>
    <row r="8" s="1" customFormat="1" ht="12" customHeight="1">
      <c r="B8" s="22"/>
      <c r="D8" s="145" t="s">
        <v>113</v>
      </c>
      <c r="L8" s="22"/>
      <c r="AZ8" s="140" t="s">
        <v>114</v>
      </c>
      <c r="BA8" s="140" t="s">
        <v>290</v>
      </c>
      <c r="BB8" s="140" t="s">
        <v>19</v>
      </c>
      <c r="BC8" s="140" t="s">
        <v>81</v>
      </c>
      <c r="BD8" s="140" t="s">
        <v>101</v>
      </c>
    </row>
    <row r="9" s="2" customFormat="1" ht="16.5" customHeight="1">
      <c r="A9" s="40"/>
      <c r="B9" s="46"/>
      <c r="C9" s="40"/>
      <c r="D9" s="40"/>
      <c r="E9" s="146" t="s">
        <v>116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Z9" s="140" t="s">
        <v>117</v>
      </c>
      <c r="BA9" s="140" t="s">
        <v>291</v>
      </c>
      <c r="BB9" s="140" t="s">
        <v>19</v>
      </c>
      <c r="BC9" s="140" t="s">
        <v>100</v>
      </c>
      <c r="BD9" s="140" t="s">
        <v>101</v>
      </c>
    </row>
    <row r="10" s="2" customFormat="1" ht="12" customHeight="1">
      <c r="A10" s="40"/>
      <c r="B10" s="46"/>
      <c r="C10" s="40"/>
      <c r="D10" s="145" t="s">
        <v>120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Z10" s="140" t="s">
        <v>121</v>
      </c>
      <c r="BA10" s="140" t="s">
        <v>292</v>
      </c>
      <c r="BB10" s="140" t="s">
        <v>19</v>
      </c>
      <c r="BC10" s="140" t="s">
        <v>100</v>
      </c>
      <c r="BD10" s="140" t="s">
        <v>101</v>
      </c>
    </row>
    <row r="11" s="2" customFormat="1" ht="16.5" customHeight="1">
      <c r="A11" s="40"/>
      <c r="B11" s="46"/>
      <c r="C11" s="40"/>
      <c r="D11" s="40"/>
      <c r="E11" s="148" t="s">
        <v>293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Z11" s="140" t="s">
        <v>294</v>
      </c>
      <c r="BA11" s="140" t="s">
        <v>295</v>
      </c>
      <c r="BB11" s="140" t="s">
        <v>19</v>
      </c>
      <c r="BC11" s="140" t="s">
        <v>100</v>
      </c>
      <c r="BD11" s="140" t="s">
        <v>101</v>
      </c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Z12" s="140" t="s">
        <v>296</v>
      </c>
      <c r="BA12" s="140" t="s">
        <v>297</v>
      </c>
      <c r="BB12" s="140" t="s">
        <v>19</v>
      </c>
      <c r="BC12" s="140" t="s">
        <v>100</v>
      </c>
      <c r="BD12" s="140" t="s">
        <v>101</v>
      </c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Z13" s="140" t="s">
        <v>298</v>
      </c>
      <c r="BA13" s="140" t="s">
        <v>299</v>
      </c>
      <c r="BB13" s="140" t="s">
        <v>19</v>
      </c>
      <c r="BC13" s="140" t="s">
        <v>100</v>
      </c>
      <c r="BD13" s="140" t="s">
        <v>101</v>
      </c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15. 7. 2024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Z14" s="140" t="s">
        <v>300</v>
      </c>
      <c r="BA14" s="140" t="s">
        <v>301</v>
      </c>
      <c r="BB14" s="140" t="s">
        <v>19</v>
      </c>
      <c r="BC14" s="140" t="s">
        <v>302</v>
      </c>
      <c r="BD14" s="140" t="s">
        <v>101</v>
      </c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Z15" s="140" t="s">
        <v>303</v>
      </c>
      <c r="BA15" s="140" t="s">
        <v>304</v>
      </c>
      <c r="BB15" s="140" t="s">
        <v>19</v>
      </c>
      <c r="BC15" s="140" t="s">
        <v>302</v>
      </c>
      <c r="BD15" s="140" t="s">
        <v>101</v>
      </c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27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Z16" s="140" t="s">
        <v>305</v>
      </c>
      <c r="BA16" s="140" t="s">
        <v>306</v>
      </c>
      <c r="BB16" s="140" t="s">
        <v>19</v>
      </c>
      <c r="BC16" s="140" t="s">
        <v>307</v>
      </c>
      <c r="BD16" s="140" t="s">
        <v>101</v>
      </c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5" t="s">
        <v>29</v>
      </c>
      <c r="J17" s="135" t="s">
        <v>30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Z17" s="140" t="s">
        <v>308</v>
      </c>
      <c r="BA17" s="140" t="s">
        <v>309</v>
      </c>
      <c r="BB17" s="140" t="s">
        <v>19</v>
      </c>
      <c r="BC17" s="140" t="s">
        <v>307</v>
      </c>
      <c r="BD17" s="140" t="s">
        <v>101</v>
      </c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Z18" s="140" t="s">
        <v>310</v>
      </c>
      <c r="BA18" s="140" t="s">
        <v>311</v>
      </c>
      <c r="BB18" s="140" t="s">
        <v>19</v>
      </c>
      <c r="BC18" s="140" t="s">
        <v>312</v>
      </c>
      <c r="BD18" s="140" t="s">
        <v>101</v>
      </c>
    </row>
    <row r="19" s="2" customFormat="1" ht="12" customHeight="1">
      <c r="A19" s="40"/>
      <c r="B19" s="46"/>
      <c r="C19" s="40"/>
      <c r="D19" s="145" t="s">
        <v>31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Z19" s="140" t="s">
        <v>313</v>
      </c>
      <c r="BA19" s="140" t="s">
        <v>314</v>
      </c>
      <c r="BB19" s="140" t="s">
        <v>19</v>
      </c>
      <c r="BC19" s="140" t="s">
        <v>312</v>
      </c>
      <c r="BD19" s="140" t="s">
        <v>101</v>
      </c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Z20" s="140" t="s">
        <v>315</v>
      </c>
      <c r="BA20" s="140" t="s">
        <v>316</v>
      </c>
      <c r="BB20" s="140" t="s">
        <v>19</v>
      </c>
      <c r="BC20" s="140" t="s">
        <v>312</v>
      </c>
      <c r="BD20" s="140" t="s">
        <v>101</v>
      </c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Z21" s="140" t="s">
        <v>317</v>
      </c>
      <c r="BA21" s="140" t="s">
        <v>318</v>
      </c>
      <c r="BB21" s="140" t="s">
        <v>19</v>
      </c>
      <c r="BC21" s="140" t="s">
        <v>312</v>
      </c>
      <c r="BD21" s="140" t="s">
        <v>101</v>
      </c>
    </row>
    <row r="22" s="2" customFormat="1" ht="12" customHeight="1">
      <c r="A22" s="40"/>
      <c r="B22" s="46"/>
      <c r="C22" s="40"/>
      <c r="D22" s="145" t="s">
        <v>33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/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Z22" s="140" t="s">
        <v>319</v>
      </c>
      <c r="BA22" s="140" t="s">
        <v>320</v>
      </c>
      <c r="BB22" s="140" t="s">
        <v>19</v>
      </c>
      <c r="BC22" s="140" t="s">
        <v>321</v>
      </c>
      <c r="BD22" s="140" t="s">
        <v>101</v>
      </c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</v>
      </c>
      <c r="F23" s="40"/>
      <c r="G23" s="40"/>
      <c r="H23" s="40"/>
      <c r="I23" s="145" t="s">
        <v>29</v>
      </c>
      <c r="J23" s="135" t="str">
        <f>IF('Rekapitulace stavby'!AN17="","",'Rekapitulace stavby'!AN17)</f>
        <v/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Z23" s="140" t="s">
        <v>322</v>
      </c>
      <c r="BA23" s="140" t="s">
        <v>323</v>
      </c>
      <c r="BB23" s="140" t="s">
        <v>19</v>
      </c>
      <c r="BC23" s="140" t="s">
        <v>321</v>
      </c>
      <c r="BD23" s="140" t="s">
        <v>101</v>
      </c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Z24" s="140" t="s">
        <v>324</v>
      </c>
      <c r="BA24" s="140" t="s">
        <v>325</v>
      </c>
      <c r="BB24" s="140" t="s">
        <v>19</v>
      </c>
      <c r="BC24" s="140" t="s">
        <v>321</v>
      </c>
      <c r="BD24" s="140" t="s">
        <v>101</v>
      </c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">
        <v>19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Z25" s="140" t="s">
        <v>326</v>
      </c>
      <c r="BA25" s="140" t="s">
        <v>327</v>
      </c>
      <c r="BB25" s="140" t="s">
        <v>19</v>
      </c>
      <c r="BC25" s="140" t="s">
        <v>81</v>
      </c>
      <c r="BD25" s="140" t="s">
        <v>101</v>
      </c>
    </row>
    <row r="26" s="2" customFormat="1" ht="18" customHeight="1">
      <c r="A26" s="40"/>
      <c r="B26" s="46"/>
      <c r="C26" s="40"/>
      <c r="D26" s="40"/>
      <c r="E26" s="135" t="s">
        <v>37</v>
      </c>
      <c r="F26" s="40"/>
      <c r="G26" s="40"/>
      <c r="H26" s="40"/>
      <c r="I26" s="145" t="s">
        <v>29</v>
      </c>
      <c r="J26" s="135" t="s">
        <v>19</v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Z26" s="140" t="s">
        <v>328</v>
      </c>
      <c r="BA26" s="140" t="s">
        <v>329</v>
      </c>
      <c r="BB26" s="140" t="s">
        <v>19</v>
      </c>
      <c r="BC26" s="140" t="s">
        <v>81</v>
      </c>
      <c r="BD26" s="140" t="s">
        <v>101</v>
      </c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38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40</v>
      </c>
      <c r="E32" s="40"/>
      <c r="F32" s="40"/>
      <c r="G32" s="40"/>
      <c r="H32" s="40"/>
      <c r="I32" s="40"/>
      <c r="J32" s="156">
        <f>ROUND(J99,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42</v>
      </c>
      <c r="G34" s="40"/>
      <c r="H34" s="40"/>
      <c r="I34" s="157" t="s">
        <v>41</v>
      </c>
      <c r="J34" s="157" t="s">
        <v>43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44</v>
      </c>
      <c r="E35" s="145" t="s">
        <v>45</v>
      </c>
      <c r="F35" s="159">
        <f>ROUND((SUM(BE99:BE330)),  2)</f>
        <v>0</v>
      </c>
      <c r="G35" s="40"/>
      <c r="H35" s="40"/>
      <c r="I35" s="160">
        <v>0.20999999999999999</v>
      </c>
      <c r="J35" s="159">
        <f>ROUND(((SUM(BE99:BE330))*I35),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46</v>
      </c>
      <c r="F36" s="159">
        <f>ROUND((SUM(BF99:BF330)),  2)</f>
        <v>0</v>
      </c>
      <c r="G36" s="40"/>
      <c r="H36" s="40"/>
      <c r="I36" s="160">
        <v>0.12</v>
      </c>
      <c r="J36" s="159">
        <f>ROUND(((SUM(BF99:BF330))*I36),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47</v>
      </c>
      <c r="F37" s="159">
        <f>ROUND((SUM(BG99:BG330)),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48</v>
      </c>
      <c r="F38" s="159">
        <f>ROUND((SUM(BH99:BH330)),  2)</f>
        <v>0</v>
      </c>
      <c r="G38" s="40"/>
      <c r="H38" s="40"/>
      <c r="I38" s="160">
        <v>0.12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ROUND((SUM(BI99:BI330)),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50</v>
      </c>
      <c r="E41" s="163"/>
      <c r="F41" s="163"/>
      <c r="G41" s="164" t="s">
        <v>51</v>
      </c>
      <c r="H41" s="165" t="s">
        <v>52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125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Budova D - úprava ordinace ve 3.NP UČOCH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113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116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120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D.1.1.b - Architektonicko-stavební řešení - Stavební úpravy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Masarykova nemocnice</v>
      </c>
      <c r="G56" s="42"/>
      <c r="H56" s="42"/>
      <c r="I56" s="34" t="s">
        <v>23</v>
      </c>
      <c r="J56" s="74" t="str">
        <f>IF(J14="","",J14)</f>
        <v>15. 7. 2024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Krajská zdravotní a.s.</v>
      </c>
      <c r="G58" s="42"/>
      <c r="H58" s="42"/>
      <c r="I58" s="34" t="s">
        <v>33</v>
      </c>
      <c r="J58" s="38" t="str">
        <f>E23</f>
        <v xml:space="preserve"> 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Milan Křehla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126</v>
      </c>
      <c r="D61" s="174"/>
      <c r="E61" s="174"/>
      <c r="F61" s="174"/>
      <c r="G61" s="174"/>
      <c r="H61" s="174"/>
      <c r="I61" s="174"/>
      <c r="J61" s="175" t="s">
        <v>127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72</v>
      </c>
      <c r="D63" s="42"/>
      <c r="E63" s="42"/>
      <c r="F63" s="42"/>
      <c r="G63" s="42"/>
      <c r="H63" s="42"/>
      <c r="I63" s="42"/>
      <c r="J63" s="104">
        <f>J99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128</v>
      </c>
    </row>
    <row r="64" s="9" customFormat="1" ht="24.96" customHeight="1">
      <c r="A64" s="9"/>
      <c r="B64" s="177"/>
      <c r="C64" s="178"/>
      <c r="D64" s="179" t="s">
        <v>129</v>
      </c>
      <c r="E64" s="180"/>
      <c r="F64" s="180"/>
      <c r="G64" s="180"/>
      <c r="H64" s="180"/>
      <c r="I64" s="180"/>
      <c r="J64" s="181">
        <f>J100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330</v>
      </c>
      <c r="E65" s="185"/>
      <c r="F65" s="185"/>
      <c r="G65" s="185"/>
      <c r="H65" s="185"/>
      <c r="I65" s="185"/>
      <c r="J65" s="186">
        <f>J101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131</v>
      </c>
      <c r="E66" s="185"/>
      <c r="F66" s="185"/>
      <c r="G66" s="185"/>
      <c r="H66" s="185"/>
      <c r="I66" s="185"/>
      <c r="J66" s="186">
        <f>J113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132</v>
      </c>
      <c r="E67" s="185"/>
      <c r="F67" s="185"/>
      <c r="G67" s="185"/>
      <c r="H67" s="185"/>
      <c r="I67" s="185"/>
      <c r="J67" s="186">
        <f>J119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133</v>
      </c>
      <c r="E68" s="185"/>
      <c r="F68" s="185"/>
      <c r="G68" s="185"/>
      <c r="H68" s="185"/>
      <c r="I68" s="185"/>
      <c r="J68" s="186">
        <f>J125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7"/>
      <c r="C69" s="178"/>
      <c r="D69" s="179" t="s">
        <v>134</v>
      </c>
      <c r="E69" s="180"/>
      <c r="F69" s="180"/>
      <c r="G69" s="180"/>
      <c r="H69" s="180"/>
      <c r="I69" s="180"/>
      <c r="J69" s="181">
        <f>J128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3"/>
      <c r="C70" s="127"/>
      <c r="D70" s="184" t="s">
        <v>135</v>
      </c>
      <c r="E70" s="185"/>
      <c r="F70" s="185"/>
      <c r="G70" s="185"/>
      <c r="H70" s="185"/>
      <c r="I70" s="185"/>
      <c r="J70" s="186">
        <f>J129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7"/>
      <c r="D71" s="184" t="s">
        <v>331</v>
      </c>
      <c r="E71" s="185"/>
      <c r="F71" s="185"/>
      <c r="G71" s="185"/>
      <c r="H71" s="185"/>
      <c r="I71" s="185"/>
      <c r="J71" s="186">
        <f>J135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7"/>
      <c r="D72" s="184" t="s">
        <v>136</v>
      </c>
      <c r="E72" s="185"/>
      <c r="F72" s="185"/>
      <c r="G72" s="185"/>
      <c r="H72" s="185"/>
      <c r="I72" s="185"/>
      <c r="J72" s="186">
        <f>J144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7"/>
      <c r="D73" s="184" t="s">
        <v>137</v>
      </c>
      <c r="E73" s="185"/>
      <c r="F73" s="185"/>
      <c r="G73" s="185"/>
      <c r="H73" s="185"/>
      <c r="I73" s="185"/>
      <c r="J73" s="186">
        <f>J160</f>
        <v>0</v>
      </c>
      <c r="K73" s="127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7"/>
      <c r="D74" s="184" t="s">
        <v>138</v>
      </c>
      <c r="E74" s="185"/>
      <c r="F74" s="185"/>
      <c r="G74" s="185"/>
      <c r="H74" s="185"/>
      <c r="I74" s="185"/>
      <c r="J74" s="186">
        <f>J220</f>
        <v>0</v>
      </c>
      <c r="K74" s="127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7"/>
      <c r="D75" s="184" t="s">
        <v>139</v>
      </c>
      <c r="E75" s="185"/>
      <c r="F75" s="185"/>
      <c r="G75" s="185"/>
      <c r="H75" s="185"/>
      <c r="I75" s="185"/>
      <c r="J75" s="186">
        <f>J270</f>
        <v>0</v>
      </c>
      <c r="K75" s="127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3"/>
      <c r="C76" s="127"/>
      <c r="D76" s="184" t="s">
        <v>332</v>
      </c>
      <c r="E76" s="185"/>
      <c r="F76" s="185"/>
      <c r="G76" s="185"/>
      <c r="H76" s="185"/>
      <c r="I76" s="185"/>
      <c r="J76" s="186">
        <f>J302</f>
        <v>0</v>
      </c>
      <c r="K76" s="127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3"/>
      <c r="C77" s="127"/>
      <c r="D77" s="184" t="s">
        <v>333</v>
      </c>
      <c r="E77" s="185"/>
      <c r="F77" s="185"/>
      <c r="G77" s="185"/>
      <c r="H77" s="185"/>
      <c r="I77" s="185"/>
      <c r="J77" s="186">
        <f>J315</f>
        <v>0</v>
      </c>
      <c r="K77" s="127"/>
      <c r="L77" s="18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2" customFormat="1" ht="21.84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61"/>
      <c r="C79" s="62"/>
      <c r="D79" s="62"/>
      <c r="E79" s="62"/>
      <c r="F79" s="62"/>
      <c r="G79" s="62"/>
      <c r="H79" s="62"/>
      <c r="I79" s="62"/>
      <c r="J79" s="62"/>
      <c r="K79" s="6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3" s="2" customFormat="1" ht="6.96" customHeight="1">
      <c r="A83" s="40"/>
      <c r="B83" s="63"/>
      <c r="C83" s="64"/>
      <c r="D83" s="64"/>
      <c r="E83" s="64"/>
      <c r="F83" s="64"/>
      <c r="G83" s="64"/>
      <c r="H83" s="64"/>
      <c r="I83" s="64"/>
      <c r="J83" s="64"/>
      <c r="K83" s="64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4.96" customHeight="1">
      <c r="A84" s="40"/>
      <c r="B84" s="41"/>
      <c r="C84" s="25" t="s">
        <v>140</v>
      </c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16</v>
      </c>
      <c r="D86" s="42"/>
      <c r="E86" s="42"/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172" t="str">
        <f>E7</f>
        <v>Budova D - úprava ordinace ve 3.NP UČOCH</v>
      </c>
      <c r="F87" s="34"/>
      <c r="G87" s="34"/>
      <c r="H87" s="34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" customFormat="1" ht="12" customHeight="1">
      <c r="B88" s="23"/>
      <c r="C88" s="34" t="s">
        <v>113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172" t="s">
        <v>116</v>
      </c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120</v>
      </c>
      <c r="D90" s="42"/>
      <c r="E90" s="42"/>
      <c r="F90" s="42"/>
      <c r="G90" s="42"/>
      <c r="H90" s="42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1" t="str">
        <f>E11</f>
        <v>D.1.1.b - Architektonicko-stavební řešení - Stavební úpravy</v>
      </c>
      <c r="F91" s="42"/>
      <c r="G91" s="42"/>
      <c r="H91" s="42"/>
      <c r="I91" s="42"/>
      <c r="J91" s="42"/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21</v>
      </c>
      <c r="D93" s="42"/>
      <c r="E93" s="42"/>
      <c r="F93" s="29" t="str">
        <f>F14</f>
        <v>Masarykova nemocnice</v>
      </c>
      <c r="G93" s="42"/>
      <c r="H93" s="42"/>
      <c r="I93" s="34" t="s">
        <v>23</v>
      </c>
      <c r="J93" s="74" t="str">
        <f>IF(J14="","",J14)</f>
        <v>15. 7. 2024</v>
      </c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25</v>
      </c>
      <c r="D95" s="42"/>
      <c r="E95" s="42"/>
      <c r="F95" s="29" t="str">
        <f>E17</f>
        <v>Krajská zdravotní a.s.</v>
      </c>
      <c r="G95" s="42"/>
      <c r="H95" s="42"/>
      <c r="I95" s="34" t="s">
        <v>33</v>
      </c>
      <c r="J95" s="38" t="str">
        <f>E23</f>
        <v xml:space="preserve"> </v>
      </c>
      <c r="K95" s="42"/>
      <c r="L95" s="14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31</v>
      </c>
      <c r="D96" s="42"/>
      <c r="E96" s="42"/>
      <c r="F96" s="29" t="str">
        <f>IF(E20="","",E20)</f>
        <v>Vyplň údaj</v>
      </c>
      <c r="G96" s="42"/>
      <c r="H96" s="42"/>
      <c r="I96" s="34" t="s">
        <v>36</v>
      </c>
      <c r="J96" s="38" t="str">
        <f>E26</f>
        <v>Milan Křehla</v>
      </c>
      <c r="K96" s="42"/>
      <c r="L96" s="147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7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11" customFormat="1" ht="29.28" customHeight="1">
      <c r="A98" s="188"/>
      <c r="B98" s="189"/>
      <c r="C98" s="190" t="s">
        <v>141</v>
      </c>
      <c r="D98" s="191" t="s">
        <v>59</v>
      </c>
      <c r="E98" s="191" t="s">
        <v>55</v>
      </c>
      <c r="F98" s="191" t="s">
        <v>56</v>
      </c>
      <c r="G98" s="191" t="s">
        <v>142</v>
      </c>
      <c r="H98" s="191" t="s">
        <v>143</v>
      </c>
      <c r="I98" s="191" t="s">
        <v>144</v>
      </c>
      <c r="J98" s="191" t="s">
        <v>127</v>
      </c>
      <c r="K98" s="192" t="s">
        <v>145</v>
      </c>
      <c r="L98" s="193"/>
      <c r="M98" s="94" t="s">
        <v>19</v>
      </c>
      <c r="N98" s="95" t="s">
        <v>44</v>
      </c>
      <c r="O98" s="95" t="s">
        <v>146</v>
      </c>
      <c r="P98" s="95" t="s">
        <v>147</v>
      </c>
      <c r="Q98" s="95" t="s">
        <v>148</v>
      </c>
      <c r="R98" s="95" t="s">
        <v>149</v>
      </c>
      <c r="S98" s="95" t="s">
        <v>150</v>
      </c>
      <c r="T98" s="96" t="s">
        <v>151</v>
      </c>
      <c r="U98" s="188"/>
      <c r="V98" s="188"/>
      <c r="W98" s="188"/>
      <c r="X98" s="188"/>
      <c r="Y98" s="188"/>
      <c r="Z98" s="188"/>
      <c r="AA98" s="188"/>
      <c r="AB98" s="188"/>
      <c r="AC98" s="188"/>
      <c r="AD98" s="188"/>
      <c r="AE98" s="188"/>
    </row>
    <row r="99" s="2" customFormat="1" ht="22.8" customHeight="1">
      <c r="A99" s="40"/>
      <c r="B99" s="41"/>
      <c r="C99" s="101" t="s">
        <v>152</v>
      </c>
      <c r="D99" s="42"/>
      <c r="E99" s="42"/>
      <c r="F99" s="42"/>
      <c r="G99" s="42"/>
      <c r="H99" s="42"/>
      <c r="I99" s="42"/>
      <c r="J99" s="194">
        <f>BK99</f>
        <v>0</v>
      </c>
      <c r="K99" s="42"/>
      <c r="L99" s="46"/>
      <c r="M99" s="97"/>
      <c r="N99" s="195"/>
      <c r="O99" s="98"/>
      <c r="P99" s="196">
        <f>P100+P128</f>
        <v>0</v>
      </c>
      <c r="Q99" s="98"/>
      <c r="R99" s="196">
        <f>R100+R128</f>
        <v>0.89549901649999997</v>
      </c>
      <c r="S99" s="98"/>
      <c r="T99" s="197">
        <f>T100+T128</f>
        <v>0.036920999999999995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73</v>
      </c>
      <c r="AU99" s="19" t="s">
        <v>128</v>
      </c>
      <c r="BK99" s="198">
        <f>BK100+BK128</f>
        <v>0</v>
      </c>
    </row>
    <row r="100" s="12" customFormat="1" ht="25.92" customHeight="1">
      <c r="A100" s="12"/>
      <c r="B100" s="199"/>
      <c r="C100" s="200"/>
      <c r="D100" s="201" t="s">
        <v>73</v>
      </c>
      <c r="E100" s="202" t="s">
        <v>153</v>
      </c>
      <c r="F100" s="202" t="s">
        <v>154</v>
      </c>
      <c r="G100" s="200"/>
      <c r="H100" s="200"/>
      <c r="I100" s="203"/>
      <c r="J100" s="204">
        <f>BK100</f>
        <v>0</v>
      </c>
      <c r="K100" s="200"/>
      <c r="L100" s="205"/>
      <c r="M100" s="206"/>
      <c r="N100" s="207"/>
      <c r="O100" s="207"/>
      <c r="P100" s="208">
        <f>P101+P113+P119+P125</f>
        <v>0</v>
      </c>
      <c r="Q100" s="207"/>
      <c r="R100" s="208">
        <f>R101+R113+R119+R125</f>
        <v>0.047267379999999998</v>
      </c>
      <c r="S100" s="207"/>
      <c r="T100" s="209">
        <f>T101+T113+T119+T125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0" t="s">
        <v>81</v>
      </c>
      <c r="AT100" s="211" t="s">
        <v>73</v>
      </c>
      <c r="AU100" s="211" t="s">
        <v>74</v>
      </c>
      <c r="AY100" s="210" t="s">
        <v>155</v>
      </c>
      <c r="BK100" s="212">
        <f>BK101+BK113+BK119+BK125</f>
        <v>0</v>
      </c>
    </row>
    <row r="101" s="12" customFormat="1" ht="22.8" customHeight="1">
      <c r="A101" s="12"/>
      <c r="B101" s="199"/>
      <c r="C101" s="200"/>
      <c r="D101" s="201" t="s">
        <v>73</v>
      </c>
      <c r="E101" s="213" t="s">
        <v>195</v>
      </c>
      <c r="F101" s="213" t="s">
        <v>334</v>
      </c>
      <c r="G101" s="200"/>
      <c r="H101" s="200"/>
      <c r="I101" s="203"/>
      <c r="J101" s="214">
        <f>BK101</f>
        <v>0</v>
      </c>
      <c r="K101" s="200"/>
      <c r="L101" s="205"/>
      <c r="M101" s="206"/>
      <c r="N101" s="207"/>
      <c r="O101" s="207"/>
      <c r="P101" s="208">
        <f>SUM(P102:P112)</f>
        <v>0</v>
      </c>
      <c r="Q101" s="207"/>
      <c r="R101" s="208">
        <f>SUM(R102:R112)</f>
        <v>0.04583168</v>
      </c>
      <c r="S101" s="207"/>
      <c r="T101" s="209">
        <f>SUM(T102:T112)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0" t="s">
        <v>81</v>
      </c>
      <c r="AT101" s="211" t="s">
        <v>73</v>
      </c>
      <c r="AU101" s="211" t="s">
        <v>81</v>
      </c>
      <c r="AY101" s="210" t="s">
        <v>155</v>
      </c>
      <c r="BK101" s="212">
        <f>SUM(BK102:BK112)</f>
        <v>0</v>
      </c>
    </row>
    <row r="102" s="2" customFormat="1" ht="37.8" customHeight="1">
      <c r="A102" s="40"/>
      <c r="B102" s="41"/>
      <c r="C102" s="215" t="s">
        <v>81</v>
      </c>
      <c r="D102" s="215" t="s">
        <v>157</v>
      </c>
      <c r="E102" s="216" t="s">
        <v>335</v>
      </c>
      <c r="F102" s="217" t="s">
        <v>336</v>
      </c>
      <c r="G102" s="218" t="s">
        <v>173</v>
      </c>
      <c r="H102" s="219">
        <v>0.52000000000000002</v>
      </c>
      <c r="I102" s="220"/>
      <c r="J102" s="221">
        <f>ROUND(I102*H102,2)</f>
        <v>0</v>
      </c>
      <c r="K102" s="217" t="s">
        <v>161</v>
      </c>
      <c r="L102" s="46"/>
      <c r="M102" s="222" t="s">
        <v>19</v>
      </c>
      <c r="N102" s="223" t="s">
        <v>45</v>
      </c>
      <c r="O102" s="86"/>
      <c r="P102" s="224">
        <f>O102*H102</f>
        <v>0</v>
      </c>
      <c r="Q102" s="224">
        <v>0.0043839999999999999</v>
      </c>
      <c r="R102" s="224">
        <f>Q102*H102</f>
        <v>0.0022796800000000001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162</v>
      </c>
      <c r="AT102" s="226" t="s">
        <v>157</v>
      </c>
      <c r="AU102" s="226" t="s">
        <v>83</v>
      </c>
      <c r="AY102" s="19" t="s">
        <v>155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81</v>
      </c>
      <c r="BK102" s="227">
        <f>ROUND(I102*H102,2)</f>
        <v>0</v>
      </c>
      <c r="BL102" s="19" t="s">
        <v>162</v>
      </c>
      <c r="BM102" s="226" t="s">
        <v>337</v>
      </c>
    </row>
    <row r="103" s="2" customFormat="1">
      <c r="A103" s="40"/>
      <c r="B103" s="41"/>
      <c r="C103" s="42"/>
      <c r="D103" s="228" t="s">
        <v>164</v>
      </c>
      <c r="E103" s="42"/>
      <c r="F103" s="229" t="s">
        <v>338</v>
      </c>
      <c r="G103" s="42"/>
      <c r="H103" s="42"/>
      <c r="I103" s="230"/>
      <c r="J103" s="42"/>
      <c r="K103" s="42"/>
      <c r="L103" s="46"/>
      <c r="M103" s="231"/>
      <c r="N103" s="232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164</v>
      </c>
      <c r="AU103" s="19" t="s">
        <v>83</v>
      </c>
    </row>
    <row r="104" s="13" customFormat="1">
      <c r="A104" s="13"/>
      <c r="B104" s="233"/>
      <c r="C104" s="234"/>
      <c r="D104" s="235" t="s">
        <v>166</v>
      </c>
      <c r="E104" s="236" t="s">
        <v>19</v>
      </c>
      <c r="F104" s="237" t="s">
        <v>339</v>
      </c>
      <c r="G104" s="234"/>
      <c r="H104" s="236" t="s">
        <v>19</v>
      </c>
      <c r="I104" s="238"/>
      <c r="J104" s="234"/>
      <c r="K104" s="234"/>
      <c r="L104" s="239"/>
      <c r="M104" s="240"/>
      <c r="N104" s="241"/>
      <c r="O104" s="241"/>
      <c r="P104" s="241"/>
      <c r="Q104" s="241"/>
      <c r="R104" s="241"/>
      <c r="S104" s="241"/>
      <c r="T104" s="24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3" t="s">
        <v>166</v>
      </c>
      <c r="AU104" s="243" t="s">
        <v>83</v>
      </c>
      <c r="AV104" s="13" t="s">
        <v>81</v>
      </c>
      <c r="AW104" s="13" t="s">
        <v>35</v>
      </c>
      <c r="AX104" s="13" t="s">
        <v>74</v>
      </c>
      <c r="AY104" s="243" t="s">
        <v>155</v>
      </c>
    </row>
    <row r="105" s="14" customFormat="1">
      <c r="A105" s="14"/>
      <c r="B105" s="244"/>
      <c r="C105" s="245"/>
      <c r="D105" s="235" t="s">
        <v>166</v>
      </c>
      <c r="E105" s="246" t="s">
        <v>19</v>
      </c>
      <c r="F105" s="247" t="s">
        <v>340</v>
      </c>
      <c r="G105" s="245"/>
      <c r="H105" s="248">
        <v>0.52000000000000002</v>
      </c>
      <c r="I105" s="249"/>
      <c r="J105" s="245"/>
      <c r="K105" s="245"/>
      <c r="L105" s="250"/>
      <c r="M105" s="251"/>
      <c r="N105" s="252"/>
      <c r="O105" s="252"/>
      <c r="P105" s="252"/>
      <c r="Q105" s="252"/>
      <c r="R105" s="252"/>
      <c r="S105" s="252"/>
      <c r="T105" s="253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4" t="s">
        <v>166</v>
      </c>
      <c r="AU105" s="254" t="s">
        <v>83</v>
      </c>
      <c r="AV105" s="14" t="s">
        <v>83</v>
      </c>
      <c r="AW105" s="14" t="s">
        <v>35</v>
      </c>
      <c r="AX105" s="14" t="s">
        <v>81</v>
      </c>
      <c r="AY105" s="254" t="s">
        <v>155</v>
      </c>
    </row>
    <row r="106" s="2" customFormat="1" ht="24.15" customHeight="1">
      <c r="A106" s="40"/>
      <c r="B106" s="41"/>
      <c r="C106" s="215" t="s">
        <v>83</v>
      </c>
      <c r="D106" s="215" t="s">
        <v>157</v>
      </c>
      <c r="E106" s="216" t="s">
        <v>341</v>
      </c>
      <c r="F106" s="217" t="s">
        <v>342</v>
      </c>
      <c r="G106" s="218" t="s">
        <v>173</v>
      </c>
      <c r="H106" s="219">
        <v>10.888</v>
      </c>
      <c r="I106" s="220"/>
      <c r="J106" s="221">
        <f>ROUND(I106*H106,2)</f>
        <v>0</v>
      </c>
      <c r="K106" s="217" t="s">
        <v>161</v>
      </c>
      <c r="L106" s="46"/>
      <c r="M106" s="222" t="s">
        <v>19</v>
      </c>
      <c r="N106" s="223" t="s">
        <v>45</v>
      </c>
      <c r="O106" s="86"/>
      <c r="P106" s="224">
        <f>O106*H106</f>
        <v>0</v>
      </c>
      <c r="Q106" s="224">
        <v>0.0040000000000000001</v>
      </c>
      <c r="R106" s="224">
        <f>Q106*H106</f>
        <v>0.043552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162</v>
      </c>
      <c r="AT106" s="226" t="s">
        <v>157</v>
      </c>
      <c r="AU106" s="226" t="s">
        <v>83</v>
      </c>
      <c r="AY106" s="19" t="s">
        <v>155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81</v>
      </c>
      <c r="BK106" s="227">
        <f>ROUND(I106*H106,2)</f>
        <v>0</v>
      </c>
      <c r="BL106" s="19" t="s">
        <v>162</v>
      </c>
      <c r="BM106" s="226" t="s">
        <v>343</v>
      </c>
    </row>
    <row r="107" s="2" customFormat="1">
      <c r="A107" s="40"/>
      <c r="B107" s="41"/>
      <c r="C107" s="42"/>
      <c r="D107" s="228" t="s">
        <v>164</v>
      </c>
      <c r="E107" s="42"/>
      <c r="F107" s="229" t="s">
        <v>344</v>
      </c>
      <c r="G107" s="42"/>
      <c r="H107" s="42"/>
      <c r="I107" s="230"/>
      <c r="J107" s="42"/>
      <c r="K107" s="42"/>
      <c r="L107" s="46"/>
      <c r="M107" s="231"/>
      <c r="N107" s="232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164</v>
      </c>
      <c r="AU107" s="19" t="s">
        <v>83</v>
      </c>
    </row>
    <row r="108" s="13" customFormat="1">
      <c r="A108" s="13"/>
      <c r="B108" s="233"/>
      <c r="C108" s="234"/>
      <c r="D108" s="235" t="s">
        <v>166</v>
      </c>
      <c r="E108" s="236" t="s">
        <v>19</v>
      </c>
      <c r="F108" s="237" t="s">
        <v>345</v>
      </c>
      <c r="G108" s="234"/>
      <c r="H108" s="236" t="s">
        <v>19</v>
      </c>
      <c r="I108" s="238"/>
      <c r="J108" s="234"/>
      <c r="K108" s="234"/>
      <c r="L108" s="239"/>
      <c r="M108" s="240"/>
      <c r="N108" s="241"/>
      <c r="O108" s="241"/>
      <c r="P108" s="241"/>
      <c r="Q108" s="241"/>
      <c r="R108" s="241"/>
      <c r="S108" s="241"/>
      <c r="T108" s="24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3" t="s">
        <v>166</v>
      </c>
      <c r="AU108" s="243" t="s">
        <v>83</v>
      </c>
      <c r="AV108" s="13" t="s">
        <v>81</v>
      </c>
      <c r="AW108" s="13" t="s">
        <v>35</v>
      </c>
      <c r="AX108" s="13" t="s">
        <v>74</v>
      </c>
      <c r="AY108" s="243" t="s">
        <v>155</v>
      </c>
    </row>
    <row r="109" s="14" customFormat="1">
      <c r="A109" s="14"/>
      <c r="B109" s="244"/>
      <c r="C109" s="245"/>
      <c r="D109" s="235" t="s">
        <v>166</v>
      </c>
      <c r="E109" s="246" t="s">
        <v>19</v>
      </c>
      <c r="F109" s="247" t="s">
        <v>346</v>
      </c>
      <c r="G109" s="245"/>
      <c r="H109" s="248">
        <v>2.1200000000000001</v>
      </c>
      <c r="I109" s="249"/>
      <c r="J109" s="245"/>
      <c r="K109" s="245"/>
      <c r="L109" s="250"/>
      <c r="M109" s="251"/>
      <c r="N109" s="252"/>
      <c r="O109" s="252"/>
      <c r="P109" s="252"/>
      <c r="Q109" s="252"/>
      <c r="R109" s="252"/>
      <c r="S109" s="252"/>
      <c r="T109" s="253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4" t="s">
        <v>166</v>
      </c>
      <c r="AU109" s="254" t="s">
        <v>83</v>
      </c>
      <c r="AV109" s="14" t="s">
        <v>83</v>
      </c>
      <c r="AW109" s="14" t="s">
        <v>35</v>
      </c>
      <c r="AX109" s="14" t="s">
        <v>74</v>
      </c>
      <c r="AY109" s="254" t="s">
        <v>155</v>
      </c>
    </row>
    <row r="110" s="13" customFormat="1">
      <c r="A110" s="13"/>
      <c r="B110" s="233"/>
      <c r="C110" s="234"/>
      <c r="D110" s="235" t="s">
        <v>166</v>
      </c>
      <c r="E110" s="236" t="s">
        <v>19</v>
      </c>
      <c r="F110" s="237" t="s">
        <v>347</v>
      </c>
      <c r="G110" s="234"/>
      <c r="H110" s="236" t="s">
        <v>19</v>
      </c>
      <c r="I110" s="238"/>
      <c r="J110" s="234"/>
      <c r="K110" s="234"/>
      <c r="L110" s="239"/>
      <c r="M110" s="240"/>
      <c r="N110" s="241"/>
      <c r="O110" s="241"/>
      <c r="P110" s="241"/>
      <c r="Q110" s="241"/>
      <c r="R110" s="241"/>
      <c r="S110" s="241"/>
      <c r="T110" s="24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3" t="s">
        <v>166</v>
      </c>
      <c r="AU110" s="243" t="s">
        <v>83</v>
      </c>
      <c r="AV110" s="13" t="s">
        <v>81</v>
      </c>
      <c r="AW110" s="13" t="s">
        <v>35</v>
      </c>
      <c r="AX110" s="13" t="s">
        <v>74</v>
      </c>
      <c r="AY110" s="243" t="s">
        <v>155</v>
      </c>
    </row>
    <row r="111" s="14" customFormat="1">
      <c r="A111" s="14"/>
      <c r="B111" s="244"/>
      <c r="C111" s="245"/>
      <c r="D111" s="235" t="s">
        <v>166</v>
      </c>
      <c r="E111" s="246" t="s">
        <v>19</v>
      </c>
      <c r="F111" s="247" t="s">
        <v>348</v>
      </c>
      <c r="G111" s="245"/>
      <c r="H111" s="248">
        <v>8.7680000000000007</v>
      </c>
      <c r="I111" s="249"/>
      <c r="J111" s="245"/>
      <c r="K111" s="245"/>
      <c r="L111" s="250"/>
      <c r="M111" s="251"/>
      <c r="N111" s="252"/>
      <c r="O111" s="252"/>
      <c r="P111" s="252"/>
      <c r="Q111" s="252"/>
      <c r="R111" s="252"/>
      <c r="S111" s="252"/>
      <c r="T111" s="25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4" t="s">
        <v>166</v>
      </c>
      <c r="AU111" s="254" t="s">
        <v>83</v>
      </c>
      <c r="AV111" s="14" t="s">
        <v>83</v>
      </c>
      <c r="AW111" s="14" t="s">
        <v>35</v>
      </c>
      <c r="AX111" s="14" t="s">
        <v>74</v>
      </c>
      <c r="AY111" s="254" t="s">
        <v>155</v>
      </c>
    </row>
    <row r="112" s="15" customFormat="1">
      <c r="A112" s="15"/>
      <c r="B112" s="259"/>
      <c r="C112" s="260"/>
      <c r="D112" s="235" t="s">
        <v>166</v>
      </c>
      <c r="E112" s="261" t="s">
        <v>19</v>
      </c>
      <c r="F112" s="262" t="s">
        <v>349</v>
      </c>
      <c r="G112" s="260"/>
      <c r="H112" s="263">
        <v>10.888</v>
      </c>
      <c r="I112" s="264"/>
      <c r="J112" s="260"/>
      <c r="K112" s="260"/>
      <c r="L112" s="265"/>
      <c r="M112" s="266"/>
      <c r="N112" s="267"/>
      <c r="O112" s="267"/>
      <c r="P112" s="267"/>
      <c r="Q112" s="267"/>
      <c r="R112" s="267"/>
      <c r="S112" s="267"/>
      <c r="T112" s="268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9" t="s">
        <v>166</v>
      </c>
      <c r="AU112" s="269" t="s">
        <v>83</v>
      </c>
      <c r="AV112" s="15" t="s">
        <v>162</v>
      </c>
      <c r="AW112" s="15" t="s">
        <v>35</v>
      </c>
      <c r="AX112" s="15" t="s">
        <v>81</v>
      </c>
      <c r="AY112" s="269" t="s">
        <v>155</v>
      </c>
    </row>
    <row r="113" s="12" customFormat="1" ht="22.8" customHeight="1">
      <c r="A113" s="12"/>
      <c r="B113" s="199"/>
      <c r="C113" s="200"/>
      <c r="D113" s="201" t="s">
        <v>73</v>
      </c>
      <c r="E113" s="213" t="s">
        <v>169</v>
      </c>
      <c r="F113" s="213" t="s">
        <v>170</v>
      </c>
      <c r="G113" s="200"/>
      <c r="H113" s="200"/>
      <c r="I113" s="203"/>
      <c r="J113" s="214">
        <f>BK113</f>
        <v>0</v>
      </c>
      <c r="K113" s="200"/>
      <c r="L113" s="205"/>
      <c r="M113" s="206"/>
      <c r="N113" s="207"/>
      <c r="O113" s="207"/>
      <c r="P113" s="208">
        <f>SUM(P114:P118)</f>
        <v>0</v>
      </c>
      <c r="Q113" s="207"/>
      <c r="R113" s="208">
        <f>SUM(R114:R118)</f>
        <v>0.0014357</v>
      </c>
      <c r="S113" s="207"/>
      <c r="T113" s="209">
        <f>SUM(T114:T118)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0" t="s">
        <v>81</v>
      </c>
      <c r="AT113" s="211" t="s">
        <v>73</v>
      </c>
      <c r="AU113" s="211" t="s">
        <v>81</v>
      </c>
      <c r="AY113" s="210" t="s">
        <v>155</v>
      </c>
      <c r="BK113" s="212">
        <f>SUM(BK114:BK118)</f>
        <v>0</v>
      </c>
    </row>
    <row r="114" s="2" customFormat="1" ht="37.8" customHeight="1">
      <c r="A114" s="40"/>
      <c r="B114" s="41"/>
      <c r="C114" s="215" t="s">
        <v>101</v>
      </c>
      <c r="D114" s="215" t="s">
        <v>157</v>
      </c>
      <c r="E114" s="216" t="s">
        <v>350</v>
      </c>
      <c r="F114" s="217" t="s">
        <v>351</v>
      </c>
      <c r="G114" s="218" t="s">
        <v>173</v>
      </c>
      <c r="H114" s="219">
        <v>41.020000000000003</v>
      </c>
      <c r="I114" s="220"/>
      <c r="J114" s="221">
        <f>ROUND(I114*H114,2)</f>
        <v>0</v>
      </c>
      <c r="K114" s="217" t="s">
        <v>161</v>
      </c>
      <c r="L114" s="46"/>
      <c r="M114" s="222" t="s">
        <v>19</v>
      </c>
      <c r="N114" s="223" t="s">
        <v>45</v>
      </c>
      <c r="O114" s="86"/>
      <c r="P114" s="224">
        <f>O114*H114</f>
        <v>0</v>
      </c>
      <c r="Q114" s="224">
        <v>3.4999999999999997E-05</v>
      </c>
      <c r="R114" s="224">
        <f>Q114*H114</f>
        <v>0.0014357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162</v>
      </c>
      <c r="AT114" s="226" t="s">
        <v>157</v>
      </c>
      <c r="AU114" s="226" t="s">
        <v>83</v>
      </c>
      <c r="AY114" s="19" t="s">
        <v>155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81</v>
      </c>
      <c r="BK114" s="227">
        <f>ROUND(I114*H114,2)</f>
        <v>0</v>
      </c>
      <c r="BL114" s="19" t="s">
        <v>162</v>
      </c>
      <c r="BM114" s="226" t="s">
        <v>352</v>
      </c>
    </row>
    <row r="115" s="2" customFormat="1">
      <c r="A115" s="40"/>
      <c r="B115" s="41"/>
      <c r="C115" s="42"/>
      <c r="D115" s="228" t="s">
        <v>164</v>
      </c>
      <c r="E115" s="42"/>
      <c r="F115" s="229" t="s">
        <v>353</v>
      </c>
      <c r="G115" s="42"/>
      <c r="H115" s="42"/>
      <c r="I115" s="230"/>
      <c r="J115" s="42"/>
      <c r="K115" s="42"/>
      <c r="L115" s="46"/>
      <c r="M115" s="231"/>
      <c r="N115" s="232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164</v>
      </c>
      <c r="AU115" s="19" t="s">
        <v>83</v>
      </c>
    </row>
    <row r="116" s="13" customFormat="1">
      <c r="A116" s="13"/>
      <c r="B116" s="233"/>
      <c r="C116" s="234"/>
      <c r="D116" s="235" t="s">
        <v>166</v>
      </c>
      <c r="E116" s="236" t="s">
        <v>19</v>
      </c>
      <c r="F116" s="237" t="s">
        <v>176</v>
      </c>
      <c r="G116" s="234"/>
      <c r="H116" s="236" t="s">
        <v>19</v>
      </c>
      <c r="I116" s="238"/>
      <c r="J116" s="234"/>
      <c r="K116" s="234"/>
      <c r="L116" s="239"/>
      <c r="M116" s="240"/>
      <c r="N116" s="241"/>
      <c r="O116" s="241"/>
      <c r="P116" s="241"/>
      <c r="Q116" s="241"/>
      <c r="R116" s="241"/>
      <c r="S116" s="241"/>
      <c r="T116" s="24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3" t="s">
        <v>166</v>
      </c>
      <c r="AU116" s="243" t="s">
        <v>83</v>
      </c>
      <c r="AV116" s="13" t="s">
        <v>81</v>
      </c>
      <c r="AW116" s="13" t="s">
        <v>35</v>
      </c>
      <c r="AX116" s="13" t="s">
        <v>74</v>
      </c>
      <c r="AY116" s="243" t="s">
        <v>155</v>
      </c>
    </row>
    <row r="117" s="13" customFormat="1">
      <c r="A117" s="13"/>
      <c r="B117" s="233"/>
      <c r="C117" s="234"/>
      <c r="D117" s="235" t="s">
        <v>166</v>
      </c>
      <c r="E117" s="236" t="s">
        <v>19</v>
      </c>
      <c r="F117" s="237" t="s">
        <v>177</v>
      </c>
      <c r="G117" s="234"/>
      <c r="H117" s="236" t="s">
        <v>19</v>
      </c>
      <c r="I117" s="238"/>
      <c r="J117" s="234"/>
      <c r="K117" s="234"/>
      <c r="L117" s="239"/>
      <c r="M117" s="240"/>
      <c r="N117" s="241"/>
      <c r="O117" s="241"/>
      <c r="P117" s="241"/>
      <c r="Q117" s="241"/>
      <c r="R117" s="241"/>
      <c r="S117" s="241"/>
      <c r="T117" s="24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3" t="s">
        <v>166</v>
      </c>
      <c r="AU117" s="243" t="s">
        <v>83</v>
      </c>
      <c r="AV117" s="13" t="s">
        <v>81</v>
      </c>
      <c r="AW117" s="13" t="s">
        <v>35</v>
      </c>
      <c r="AX117" s="13" t="s">
        <v>74</v>
      </c>
      <c r="AY117" s="243" t="s">
        <v>155</v>
      </c>
    </row>
    <row r="118" s="14" customFormat="1">
      <c r="A118" s="14"/>
      <c r="B118" s="244"/>
      <c r="C118" s="245"/>
      <c r="D118" s="235" t="s">
        <v>166</v>
      </c>
      <c r="E118" s="247" t="s">
        <v>19</v>
      </c>
      <c r="F118" s="255" t="s">
        <v>98</v>
      </c>
      <c r="G118" s="245"/>
      <c r="H118" s="248">
        <v>41.020000000000003</v>
      </c>
      <c r="I118" s="249"/>
      <c r="J118" s="245"/>
      <c r="K118" s="245"/>
      <c r="L118" s="250"/>
      <c r="M118" s="251"/>
      <c r="N118" s="252"/>
      <c r="O118" s="252"/>
      <c r="P118" s="252"/>
      <c r="Q118" s="252"/>
      <c r="R118" s="252"/>
      <c r="S118" s="252"/>
      <c r="T118" s="25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4" t="s">
        <v>166</v>
      </c>
      <c r="AU118" s="254" t="s">
        <v>83</v>
      </c>
      <c r="AV118" s="14" t="s">
        <v>83</v>
      </c>
      <c r="AW118" s="14" t="s">
        <v>35</v>
      </c>
      <c r="AX118" s="14" t="s">
        <v>81</v>
      </c>
      <c r="AY118" s="254" t="s">
        <v>155</v>
      </c>
    </row>
    <row r="119" s="12" customFormat="1" ht="22.8" customHeight="1">
      <c r="A119" s="12"/>
      <c r="B119" s="199"/>
      <c r="C119" s="200"/>
      <c r="D119" s="201" t="s">
        <v>73</v>
      </c>
      <c r="E119" s="213" t="s">
        <v>184</v>
      </c>
      <c r="F119" s="213" t="s">
        <v>185</v>
      </c>
      <c r="G119" s="200"/>
      <c r="H119" s="200"/>
      <c r="I119" s="203"/>
      <c r="J119" s="214">
        <f>BK119</f>
        <v>0</v>
      </c>
      <c r="K119" s="200"/>
      <c r="L119" s="205"/>
      <c r="M119" s="206"/>
      <c r="N119" s="207"/>
      <c r="O119" s="207"/>
      <c r="P119" s="208">
        <f>SUM(P120:P124)</f>
        <v>0</v>
      </c>
      <c r="Q119" s="207"/>
      <c r="R119" s="208">
        <f>SUM(R120:R124)</f>
        <v>0</v>
      </c>
      <c r="S119" s="207"/>
      <c r="T119" s="209">
        <f>SUM(T120:T124)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0" t="s">
        <v>81</v>
      </c>
      <c r="AT119" s="211" t="s">
        <v>73</v>
      </c>
      <c r="AU119" s="211" t="s">
        <v>81</v>
      </c>
      <c r="AY119" s="210" t="s">
        <v>155</v>
      </c>
      <c r="BK119" s="212">
        <f>SUM(BK120:BK124)</f>
        <v>0</v>
      </c>
    </row>
    <row r="120" s="2" customFormat="1" ht="33" customHeight="1">
      <c r="A120" s="40"/>
      <c r="B120" s="41"/>
      <c r="C120" s="215" t="s">
        <v>162</v>
      </c>
      <c r="D120" s="215" t="s">
        <v>157</v>
      </c>
      <c r="E120" s="216" t="s">
        <v>191</v>
      </c>
      <c r="F120" s="217" t="s">
        <v>192</v>
      </c>
      <c r="G120" s="218" t="s">
        <v>160</v>
      </c>
      <c r="H120" s="219">
        <v>0.036999999999999998</v>
      </c>
      <c r="I120" s="220"/>
      <c r="J120" s="221">
        <f>ROUND(I120*H120,2)</f>
        <v>0</v>
      </c>
      <c r="K120" s="217" t="s">
        <v>161</v>
      </c>
      <c r="L120" s="46"/>
      <c r="M120" s="222" t="s">
        <v>19</v>
      </c>
      <c r="N120" s="223" t="s">
        <v>45</v>
      </c>
      <c r="O120" s="86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162</v>
      </c>
      <c r="AT120" s="226" t="s">
        <v>157</v>
      </c>
      <c r="AU120" s="226" t="s">
        <v>83</v>
      </c>
      <c r="AY120" s="19" t="s">
        <v>155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81</v>
      </c>
      <c r="BK120" s="227">
        <f>ROUND(I120*H120,2)</f>
        <v>0</v>
      </c>
      <c r="BL120" s="19" t="s">
        <v>162</v>
      </c>
      <c r="BM120" s="226" t="s">
        <v>354</v>
      </c>
    </row>
    <row r="121" s="2" customFormat="1">
      <c r="A121" s="40"/>
      <c r="B121" s="41"/>
      <c r="C121" s="42"/>
      <c r="D121" s="228" t="s">
        <v>164</v>
      </c>
      <c r="E121" s="42"/>
      <c r="F121" s="229" t="s">
        <v>194</v>
      </c>
      <c r="G121" s="42"/>
      <c r="H121" s="42"/>
      <c r="I121" s="230"/>
      <c r="J121" s="42"/>
      <c r="K121" s="42"/>
      <c r="L121" s="46"/>
      <c r="M121" s="231"/>
      <c r="N121" s="232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164</v>
      </c>
      <c r="AU121" s="19" t="s">
        <v>83</v>
      </c>
    </row>
    <row r="122" s="2" customFormat="1" ht="44.25" customHeight="1">
      <c r="A122" s="40"/>
      <c r="B122" s="41"/>
      <c r="C122" s="215" t="s">
        <v>190</v>
      </c>
      <c r="D122" s="215" t="s">
        <v>157</v>
      </c>
      <c r="E122" s="216" t="s">
        <v>196</v>
      </c>
      <c r="F122" s="217" t="s">
        <v>197</v>
      </c>
      <c r="G122" s="218" t="s">
        <v>160</v>
      </c>
      <c r="H122" s="219">
        <v>0.185</v>
      </c>
      <c r="I122" s="220"/>
      <c r="J122" s="221">
        <f>ROUND(I122*H122,2)</f>
        <v>0</v>
      </c>
      <c r="K122" s="217" t="s">
        <v>161</v>
      </c>
      <c r="L122" s="46"/>
      <c r="M122" s="222" t="s">
        <v>19</v>
      </c>
      <c r="N122" s="223" t="s">
        <v>45</v>
      </c>
      <c r="O122" s="86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162</v>
      </c>
      <c r="AT122" s="226" t="s">
        <v>157</v>
      </c>
      <c r="AU122" s="226" t="s">
        <v>83</v>
      </c>
      <c r="AY122" s="19" t="s">
        <v>155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81</v>
      </c>
      <c r="BK122" s="227">
        <f>ROUND(I122*H122,2)</f>
        <v>0</v>
      </c>
      <c r="BL122" s="19" t="s">
        <v>162</v>
      </c>
      <c r="BM122" s="226" t="s">
        <v>355</v>
      </c>
    </row>
    <row r="123" s="2" customFormat="1">
      <c r="A123" s="40"/>
      <c r="B123" s="41"/>
      <c r="C123" s="42"/>
      <c r="D123" s="228" t="s">
        <v>164</v>
      </c>
      <c r="E123" s="42"/>
      <c r="F123" s="229" t="s">
        <v>199</v>
      </c>
      <c r="G123" s="42"/>
      <c r="H123" s="42"/>
      <c r="I123" s="230"/>
      <c r="J123" s="42"/>
      <c r="K123" s="42"/>
      <c r="L123" s="46"/>
      <c r="M123" s="231"/>
      <c r="N123" s="232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164</v>
      </c>
      <c r="AU123" s="19" t="s">
        <v>83</v>
      </c>
    </row>
    <row r="124" s="14" customFormat="1">
      <c r="A124" s="14"/>
      <c r="B124" s="244"/>
      <c r="C124" s="245"/>
      <c r="D124" s="235" t="s">
        <v>166</v>
      </c>
      <c r="E124" s="246" t="s">
        <v>19</v>
      </c>
      <c r="F124" s="247" t="s">
        <v>356</v>
      </c>
      <c r="G124" s="245"/>
      <c r="H124" s="248">
        <v>0.185</v>
      </c>
      <c r="I124" s="249"/>
      <c r="J124" s="245"/>
      <c r="K124" s="245"/>
      <c r="L124" s="250"/>
      <c r="M124" s="251"/>
      <c r="N124" s="252"/>
      <c r="O124" s="252"/>
      <c r="P124" s="252"/>
      <c r="Q124" s="252"/>
      <c r="R124" s="252"/>
      <c r="S124" s="252"/>
      <c r="T124" s="25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4" t="s">
        <v>166</v>
      </c>
      <c r="AU124" s="254" t="s">
        <v>83</v>
      </c>
      <c r="AV124" s="14" t="s">
        <v>83</v>
      </c>
      <c r="AW124" s="14" t="s">
        <v>35</v>
      </c>
      <c r="AX124" s="14" t="s">
        <v>81</v>
      </c>
      <c r="AY124" s="254" t="s">
        <v>155</v>
      </c>
    </row>
    <row r="125" s="12" customFormat="1" ht="22.8" customHeight="1">
      <c r="A125" s="12"/>
      <c r="B125" s="199"/>
      <c r="C125" s="200"/>
      <c r="D125" s="201" t="s">
        <v>73</v>
      </c>
      <c r="E125" s="213" t="s">
        <v>213</v>
      </c>
      <c r="F125" s="213" t="s">
        <v>214</v>
      </c>
      <c r="G125" s="200"/>
      <c r="H125" s="200"/>
      <c r="I125" s="203"/>
      <c r="J125" s="214">
        <f>BK125</f>
        <v>0</v>
      </c>
      <c r="K125" s="200"/>
      <c r="L125" s="205"/>
      <c r="M125" s="206"/>
      <c r="N125" s="207"/>
      <c r="O125" s="207"/>
      <c r="P125" s="208">
        <f>SUM(P126:P127)</f>
        <v>0</v>
      </c>
      <c r="Q125" s="207"/>
      <c r="R125" s="208">
        <f>SUM(R126:R127)</f>
        <v>0</v>
      </c>
      <c r="S125" s="207"/>
      <c r="T125" s="209">
        <f>SUM(T126:T127)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0" t="s">
        <v>81</v>
      </c>
      <c r="AT125" s="211" t="s">
        <v>73</v>
      </c>
      <c r="AU125" s="211" t="s">
        <v>81</v>
      </c>
      <c r="AY125" s="210" t="s">
        <v>155</v>
      </c>
      <c r="BK125" s="212">
        <f>SUM(BK126:BK127)</f>
        <v>0</v>
      </c>
    </row>
    <row r="126" s="2" customFormat="1" ht="62.7" customHeight="1">
      <c r="A126" s="40"/>
      <c r="B126" s="41"/>
      <c r="C126" s="215" t="s">
        <v>195</v>
      </c>
      <c r="D126" s="215" t="s">
        <v>157</v>
      </c>
      <c r="E126" s="216" t="s">
        <v>215</v>
      </c>
      <c r="F126" s="217" t="s">
        <v>216</v>
      </c>
      <c r="G126" s="218" t="s">
        <v>160</v>
      </c>
      <c r="H126" s="219">
        <v>0.047</v>
      </c>
      <c r="I126" s="220"/>
      <c r="J126" s="221">
        <f>ROUND(I126*H126,2)</f>
        <v>0</v>
      </c>
      <c r="K126" s="217" t="s">
        <v>161</v>
      </c>
      <c r="L126" s="46"/>
      <c r="M126" s="222" t="s">
        <v>19</v>
      </c>
      <c r="N126" s="223" t="s">
        <v>45</v>
      </c>
      <c r="O126" s="86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162</v>
      </c>
      <c r="AT126" s="226" t="s">
        <v>157</v>
      </c>
      <c r="AU126" s="226" t="s">
        <v>83</v>
      </c>
      <c r="AY126" s="19" t="s">
        <v>155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81</v>
      </c>
      <c r="BK126" s="227">
        <f>ROUND(I126*H126,2)</f>
        <v>0</v>
      </c>
      <c r="BL126" s="19" t="s">
        <v>162</v>
      </c>
      <c r="BM126" s="226" t="s">
        <v>357</v>
      </c>
    </row>
    <row r="127" s="2" customFormat="1">
      <c r="A127" s="40"/>
      <c r="B127" s="41"/>
      <c r="C127" s="42"/>
      <c r="D127" s="228" t="s">
        <v>164</v>
      </c>
      <c r="E127" s="42"/>
      <c r="F127" s="229" t="s">
        <v>218</v>
      </c>
      <c r="G127" s="42"/>
      <c r="H127" s="42"/>
      <c r="I127" s="230"/>
      <c r="J127" s="42"/>
      <c r="K127" s="42"/>
      <c r="L127" s="46"/>
      <c r="M127" s="231"/>
      <c r="N127" s="232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164</v>
      </c>
      <c r="AU127" s="19" t="s">
        <v>83</v>
      </c>
    </row>
    <row r="128" s="12" customFormat="1" ht="25.92" customHeight="1">
      <c r="A128" s="12"/>
      <c r="B128" s="199"/>
      <c r="C128" s="200"/>
      <c r="D128" s="201" t="s">
        <v>73</v>
      </c>
      <c r="E128" s="202" t="s">
        <v>219</v>
      </c>
      <c r="F128" s="202" t="s">
        <v>220</v>
      </c>
      <c r="G128" s="200"/>
      <c r="H128" s="200"/>
      <c r="I128" s="203"/>
      <c r="J128" s="204">
        <f>BK128</f>
        <v>0</v>
      </c>
      <c r="K128" s="200"/>
      <c r="L128" s="205"/>
      <c r="M128" s="206"/>
      <c r="N128" s="207"/>
      <c r="O128" s="207"/>
      <c r="P128" s="208">
        <f>P129+P135+P144+P160+P220+P270+P302+P315</f>
        <v>0</v>
      </c>
      <c r="Q128" s="207"/>
      <c r="R128" s="208">
        <f>R129+R135+R144+R160+R220+R270+R302+R315</f>
        <v>0.8482316365</v>
      </c>
      <c r="S128" s="207"/>
      <c r="T128" s="209">
        <f>T129+T135+T144+T160+T220+T270+T302+T315</f>
        <v>0.036920999999999995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0" t="s">
        <v>83</v>
      </c>
      <c r="AT128" s="211" t="s">
        <v>73</v>
      </c>
      <c r="AU128" s="211" t="s">
        <v>74</v>
      </c>
      <c r="AY128" s="210" t="s">
        <v>155</v>
      </c>
      <c r="BK128" s="212">
        <f>BK129+BK135+BK144+BK160+BK220+BK270+BK302+BK315</f>
        <v>0</v>
      </c>
    </row>
    <row r="129" s="12" customFormat="1" ht="22.8" customHeight="1">
      <c r="A129" s="12"/>
      <c r="B129" s="199"/>
      <c r="C129" s="200"/>
      <c r="D129" s="201" t="s">
        <v>73</v>
      </c>
      <c r="E129" s="213" t="s">
        <v>221</v>
      </c>
      <c r="F129" s="213" t="s">
        <v>222</v>
      </c>
      <c r="G129" s="200"/>
      <c r="H129" s="200"/>
      <c r="I129" s="203"/>
      <c r="J129" s="214">
        <f>BK129</f>
        <v>0</v>
      </c>
      <c r="K129" s="200"/>
      <c r="L129" s="205"/>
      <c r="M129" s="206"/>
      <c r="N129" s="207"/>
      <c r="O129" s="207"/>
      <c r="P129" s="208">
        <f>SUM(P130:P134)</f>
        <v>0</v>
      </c>
      <c r="Q129" s="207"/>
      <c r="R129" s="208">
        <f>SUM(R130:R134)</f>
        <v>0.00099139999999999992</v>
      </c>
      <c r="S129" s="207"/>
      <c r="T129" s="209">
        <f>SUM(T130:T134)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0" t="s">
        <v>83</v>
      </c>
      <c r="AT129" s="211" t="s">
        <v>73</v>
      </c>
      <c r="AU129" s="211" t="s">
        <v>81</v>
      </c>
      <c r="AY129" s="210" t="s">
        <v>155</v>
      </c>
      <c r="BK129" s="212">
        <f>SUM(BK130:BK134)</f>
        <v>0</v>
      </c>
    </row>
    <row r="130" s="2" customFormat="1" ht="21.75" customHeight="1">
      <c r="A130" s="40"/>
      <c r="B130" s="41"/>
      <c r="C130" s="215" t="s">
        <v>201</v>
      </c>
      <c r="D130" s="215" t="s">
        <v>157</v>
      </c>
      <c r="E130" s="216" t="s">
        <v>358</v>
      </c>
      <c r="F130" s="217" t="s">
        <v>359</v>
      </c>
      <c r="G130" s="218" t="s">
        <v>226</v>
      </c>
      <c r="H130" s="219">
        <v>2</v>
      </c>
      <c r="I130" s="220"/>
      <c r="J130" s="221">
        <f>ROUND(I130*H130,2)</f>
        <v>0</v>
      </c>
      <c r="K130" s="217" t="s">
        <v>161</v>
      </c>
      <c r="L130" s="46"/>
      <c r="M130" s="222" t="s">
        <v>19</v>
      </c>
      <c r="N130" s="223" t="s">
        <v>45</v>
      </c>
      <c r="O130" s="86"/>
      <c r="P130" s="224">
        <f>O130*H130</f>
        <v>0</v>
      </c>
      <c r="Q130" s="224">
        <v>0.00049569999999999996</v>
      </c>
      <c r="R130" s="224">
        <f>Q130*H130</f>
        <v>0.00099139999999999992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227</v>
      </c>
      <c r="AT130" s="226" t="s">
        <v>157</v>
      </c>
      <c r="AU130" s="226" t="s">
        <v>83</v>
      </c>
      <c r="AY130" s="19" t="s">
        <v>155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81</v>
      </c>
      <c r="BK130" s="227">
        <f>ROUND(I130*H130,2)</f>
        <v>0</v>
      </c>
      <c r="BL130" s="19" t="s">
        <v>227</v>
      </c>
      <c r="BM130" s="226" t="s">
        <v>360</v>
      </c>
    </row>
    <row r="131" s="2" customFormat="1">
      <c r="A131" s="40"/>
      <c r="B131" s="41"/>
      <c r="C131" s="42"/>
      <c r="D131" s="228" t="s">
        <v>164</v>
      </c>
      <c r="E131" s="42"/>
      <c r="F131" s="229" t="s">
        <v>361</v>
      </c>
      <c r="G131" s="42"/>
      <c r="H131" s="42"/>
      <c r="I131" s="230"/>
      <c r="J131" s="42"/>
      <c r="K131" s="42"/>
      <c r="L131" s="46"/>
      <c r="M131" s="231"/>
      <c r="N131" s="232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164</v>
      </c>
      <c r="AU131" s="19" t="s">
        <v>83</v>
      </c>
    </row>
    <row r="132" s="14" customFormat="1">
      <c r="A132" s="14"/>
      <c r="B132" s="244"/>
      <c r="C132" s="245"/>
      <c r="D132" s="235" t="s">
        <v>166</v>
      </c>
      <c r="E132" s="246" t="s">
        <v>19</v>
      </c>
      <c r="F132" s="247" t="s">
        <v>362</v>
      </c>
      <c r="G132" s="245"/>
      <c r="H132" s="248">
        <v>2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4" t="s">
        <v>166</v>
      </c>
      <c r="AU132" s="254" t="s">
        <v>83</v>
      </c>
      <c r="AV132" s="14" t="s">
        <v>83</v>
      </c>
      <c r="AW132" s="14" t="s">
        <v>35</v>
      </c>
      <c r="AX132" s="14" t="s">
        <v>81</v>
      </c>
      <c r="AY132" s="254" t="s">
        <v>155</v>
      </c>
    </row>
    <row r="133" s="2" customFormat="1" ht="49.05" customHeight="1">
      <c r="A133" s="40"/>
      <c r="B133" s="41"/>
      <c r="C133" s="215" t="s">
        <v>207</v>
      </c>
      <c r="D133" s="215" t="s">
        <v>157</v>
      </c>
      <c r="E133" s="216" t="s">
        <v>363</v>
      </c>
      <c r="F133" s="217" t="s">
        <v>364</v>
      </c>
      <c r="G133" s="218" t="s">
        <v>160</v>
      </c>
      <c r="H133" s="219">
        <v>0.001</v>
      </c>
      <c r="I133" s="220"/>
      <c r="J133" s="221">
        <f>ROUND(I133*H133,2)</f>
        <v>0</v>
      </c>
      <c r="K133" s="217" t="s">
        <v>161</v>
      </c>
      <c r="L133" s="46"/>
      <c r="M133" s="222" t="s">
        <v>19</v>
      </c>
      <c r="N133" s="223" t="s">
        <v>45</v>
      </c>
      <c r="O133" s="86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227</v>
      </c>
      <c r="AT133" s="226" t="s">
        <v>157</v>
      </c>
      <c r="AU133" s="226" t="s">
        <v>83</v>
      </c>
      <c r="AY133" s="19" t="s">
        <v>155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81</v>
      </c>
      <c r="BK133" s="227">
        <f>ROUND(I133*H133,2)</f>
        <v>0</v>
      </c>
      <c r="BL133" s="19" t="s">
        <v>227</v>
      </c>
      <c r="BM133" s="226" t="s">
        <v>365</v>
      </c>
    </row>
    <row r="134" s="2" customFormat="1">
      <c r="A134" s="40"/>
      <c r="B134" s="41"/>
      <c r="C134" s="42"/>
      <c r="D134" s="228" t="s">
        <v>164</v>
      </c>
      <c r="E134" s="42"/>
      <c r="F134" s="229" t="s">
        <v>366</v>
      </c>
      <c r="G134" s="42"/>
      <c r="H134" s="42"/>
      <c r="I134" s="230"/>
      <c r="J134" s="42"/>
      <c r="K134" s="42"/>
      <c r="L134" s="46"/>
      <c r="M134" s="231"/>
      <c r="N134" s="232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164</v>
      </c>
      <c r="AU134" s="19" t="s">
        <v>83</v>
      </c>
    </row>
    <row r="135" s="12" customFormat="1" ht="22.8" customHeight="1">
      <c r="A135" s="12"/>
      <c r="B135" s="199"/>
      <c r="C135" s="200"/>
      <c r="D135" s="201" t="s">
        <v>73</v>
      </c>
      <c r="E135" s="213" t="s">
        <v>367</v>
      </c>
      <c r="F135" s="213" t="s">
        <v>368</v>
      </c>
      <c r="G135" s="200"/>
      <c r="H135" s="200"/>
      <c r="I135" s="203"/>
      <c r="J135" s="214">
        <f>BK135</f>
        <v>0</v>
      </c>
      <c r="K135" s="200"/>
      <c r="L135" s="205"/>
      <c r="M135" s="206"/>
      <c r="N135" s="207"/>
      <c r="O135" s="207"/>
      <c r="P135" s="208">
        <f>SUM(P136:P143)</f>
        <v>0</v>
      </c>
      <c r="Q135" s="207"/>
      <c r="R135" s="208">
        <f>SUM(R136:R143)</f>
        <v>0.0031548800000000001</v>
      </c>
      <c r="S135" s="207"/>
      <c r="T135" s="209">
        <f>SUM(T136:T143)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0" t="s">
        <v>83</v>
      </c>
      <c r="AT135" s="211" t="s">
        <v>73</v>
      </c>
      <c r="AU135" s="211" t="s">
        <v>81</v>
      </c>
      <c r="AY135" s="210" t="s">
        <v>155</v>
      </c>
      <c r="BK135" s="212">
        <f>SUM(BK136:BK143)</f>
        <v>0</v>
      </c>
    </row>
    <row r="136" s="2" customFormat="1" ht="33" customHeight="1">
      <c r="A136" s="40"/>
      <c r="B136" s="41"/>
      <c r="C136" s="215" t="s">
        <v>169</v>
      </c>
      <c r="D136" s="215" t="s">
        <v>157</v>
      </c>
      <c r="E136" s="216" t="s">
        <v>369</v>
      </c>
      <c r="F136" s="217" t="s">
        <v>370</v>
      </c>
      <c r="G136" s="218" t="s">
        <v>226</v>
      </c>
      <c r="H136" s="219">
        <v>4</v>
      </c>
      <c r="I136" s="220"/>
      <c r="J136" s="221">
        <f>ROUND(I136*H136,2)</f>
        <v>0</v>
      </c>
      <c r="K136" s="217" t="s">
        <v>161</v>
      </c>
      <c r="L136" s="46"/>
      <c r="M136" s="222" t="s">
        <v>19</v>
      </c>
      <c r="N136" s="223" t="s">
        <v>45</v>
      </c>
      <c r="O136" s="86"/>
      <c r="P136" s="224">
        <f>O136*H136</f>
        <v>0</v>
      </c>
      <c r="Q136" s="224">
        <v>0.00075230000000000002</v>
      </c>
      <c r="R136" s="224">
        <f>Q136*H136</f>
        <v>0.0030092000000000001</v>
      </c>
      <c r="S136" s="224">
        <v>0</v>
      </c>
      <c r="T136" s="22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227</v>
      </c>
      <c r="AT136" s="226" t="s">
        <v>157</v>
      </c>
      <c r="AU136" s="226" t="s">
        <v>83</v>
      </c>
      <c r="AY136" s="19" t="s">
        <v>155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81</v>
      </c>
      <c r="BK136" s="227">
        <f>ROUND(I136*H136,2)</f>
        <v>0</v>
      </c>
      <c r="BL136" s="19" t="s">
        <v>227</v>
      </c>
      <c r="BM136" s="226" t="s">
        <v>371</v>
      </c>
    </row>
    <row r="137" s="2" customFormat="1">
      <c r="A137" s="40"/>
      <c r="B137" s="41"/>
      <c r="C137" s="42"/>
      <c r="D137" s="228" t="s">
        <v>164</v>
      </c>
      <c r="E137" s="42"/>
      <c r="F137" s="229" t="s">
        <v>372</v>
      </c>
      <c r="G137" s="42"/>
      <c r="H137" s="42"/>
      <c r="I137" s="230"/>
      <c r="J137" s="42"/>
      <c r="K137" s="42"/>
      <c r="L137" s="46"/>
      <c r="M137" s="231"/>
      <c r="N137" s="232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164</v>
      </c>
      <c r="AU137" s="19" t="s">
        <v>83</v>
      </c>
    </row>
    <row r="138" s="14" customFormat="1">
      <c r="A138" s="14"/>
      <c r="B138" s="244"/>
      <c r="C138" s="245"/>
      <c r="D138" s="235" t="s">
        <v>166</v>
      </c>
      <c r="E138" s="246" t="s">
        <v>19</v>
      </c>
      <c r="F138" s="247" t="s">
        <v>373</v>
      </c>
      <c r="G138" s="245"/>
      <c r="H138" s="248">
        <v>4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4" t="s">
        <v>166</v>
      </c>
      <c r="AU138" s="254" t="s">
        <v>83</v>
      </c>
      <c r="AV138" s="14" t="s">
        <v>83</v>
      </c>
      <c r="AW138" s="14" t="s">
        <v>35</v>
      </c>
      <c r="AX138" s="14" t="s">
        <v>81</v>
      </c>
      <c r="AY138" s="254" t="s">
        <v>155</v>
      </c>
    </row>
    <row r="139" s="2" customFormat="1" ht="55.5" customHeight="1">
      <c r="A139" s="40"/>
      <c r="B139" s="41"/>
      <c r="C139" s="215" t="s">
        <v>223</v>
      </c>
      <c r="D139" s="215" t="s">
        <v>157</v>
      </c>
      <c r="E139" s="216" t="s">
        <v>374</v>
      </c>
      <c r="F139" s="217" t="s">
        <v>375</v>
      </c>
      <c r="G139" s="218" t="s">
        <v>226</v>
      </c>
      <c r="H139" s="219">
        <v>4</v>
      </c>
      <c r="I139" s="220"/>
      <c r="J139" s="221">
        <f>ROUND(I139*H139,2)</f>
        <v>0</v>
      </c>
      <c r="K139" s="217" t="s">
        <v>161</v>
      </c>
      <c r="L139" s="46"/>
      <c r="M139" s="222" t="s">
        <v>19</v>
      </c>
      <c r="N139" s="223" t="s">
        <v>45</v>
      </c>
      <c r="O139" s="86"/>
      <c r="P139" s="224">
        <f>O139*H139</f>
        <v>0</v>
      </c>
      <c r="Q139" s="224">
        <v>3.642E-05</v>
      </c>
      <c r="R139" s="224">
        <f>Q139*H139</f>
        <v>0.00014568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227</v>
      </c>
      <c r="AT139" s="226" t="s">
        <v>157</v>
      </c>
      <c r="AU139" s="226" t="s">
        <v>83</v>
      </c>
      <c r="AY139" s="19" t="s">
        <v>155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81</v>
      </c>
      <c r="BK139" s="227">
        <f>ROUND(I139*H139,2)</f>
        <v>0</v>
      </c>
      <c r="BL139" s="19" t="s">
        <v>227</v>
      </c>
      <c r="BM139" s="226" t="s">
        <v>376</v>
      </c>
    </row>
    <row r="140" s="2" customFormat="1">
      <c r="A140" s="40"/>
      <c r="B140" s="41"/>
      <c r="C140" s="42"/>
      <c r="D140" s="228" t="s">
        <v>164</v>
      </c>
      <c r="E140" s="42"/>
      <c r="F140" s="229" t="s">
        <v>377</v>
      </c>
      <c r="G140" s="42"/>
      <c r="H140" s="42"/>
      <c r="I140" s="230"/>
      <c r="J140" s="42"/>
      <c r="K140" s="42"/>
      <c r="L140" s="46"/>
      <c r="M140" s="231"/>
      <c r="N140" s="232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164</v>
      </c>
      <c r="AU140" s="19" t="s">
        <v>83</v>
      </c>
    </row>
    <row r="141" s="14" customFormat="1">
      <c r="A141" s="14"/>
      <c r="B141" s="244"/>
      <c r="C141" s="245"/>
      <c r="D141" s="235" t="s">
        <v>166</v>
      </c>
      <c r="E141" s="246" t="s">
        <v>19</v>
      </c>
      <c r="F141" s="247" t="s">
        <v>373</v>
      </c>
      <c r="G141" s="245"/>
      <c r="H141" s="248">
        <v>4</v>
      </c>
      <c r="I141" s="249"/>
      <c r="J141" s="245"/>
      <c r="K141" s="245"/>
      <c r="L141" s="250"/>
      <c r="M141" s="251"/>
      <c r="N141" s="252"/>
      <c r="O141" s="252"/>
      <c r="P141" s="252"/>
      <c r="Q141" s="252"/>
      <c r="R141" s="252"/>
      <c r="S141" s="252"/>
      <c r="T141" s="25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4" t="s">
        <v>166</v>
      </c>
      <c r="AU141" s="254" t="s">
        <v>83</v>
      </c>
      <c r="AV141" s="14" t="s">
        <v>83</v>
      </c>
      <c r="AW141" s="14" t="s">
        <v>35</v>
      </c>
      <c r="AX141" s="14" t="s">
        <v>81</v>
      </c>
      <c r="AY141" s="254" t="s">
        <v>155</v>
      </c>
    </row>
    <row r="142" s="2" customFormat="1" ht="49.05" customHeight="1">
      <c r="A142" s="40"/>
      <c r="B142" s="41"/>
      <c r="C142" s="215" t="s">
        <v>231</v>
      </c>
      <c r="D142" s="215" t="s">
        <v>157</v>
      </c>
      <c r="E142" s="216" t="s">
        <v>378</v>
      </c>
      <c r="F142" s="217" t="s">
        <v>379</v>
      </c>
      <c r="G142" s="218" t="s">
        <v>160</v>
      </c>
      <c r="H142" s="219">
        <v>0.0030000000000000001</v>
      </c>
      <c r="I142" s="220"/>
      <c r="J142" s="221">
        <f>ROUND(I142*H142,2)</f>
        <v>0</v>
      </c>
      <c r="K142" s="217" t="s">
        <v>161</v>
      </c>
      <c r="L142" s="46"/>
      <c r="M142" s="222" t="s">
        <v>19</v>
      </c>
      <c r="N142" s="223" t="s">
        <v>45</v>
      </c>
      <c r="O142" s="86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227</v>
      </c>
      <c r="AT142" s="226" t="s">
        <v>157</v>
      </c>
      <c r="AU142" s="226" t="s">
        <v>83</v>
      </c>
      <c r="AY142" s="19" t="s">
        <v>155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81</v>
      </c>
      <c r="BK142" s="227">
        <f>ROUND(I142*H142,2)</f>
        <v>0</v>
      </c>
      <c r="BL142" s="19" t="s">
        <v>227</v>
      </c>
      <c r="BM142" s="226" t="s">
        <v>380</v>
      </c>
    </row>
    <row r="143" s="2" customFormat="1">
      <c r="A143" s="40"/>
      <c r="B143" s="41"/>
      <c r="C143" s="42"/>
      <c r="D143" s="228" t="s">
        <v>164</v>
      </c>
      <c r="E143" s="42"/>
      <c r="F143" s="229" t="s">
        <v>381</v>
      </c>
      <c r="G143" s="42"/>
      <c r="H143" s="42"/>
      <c r="I143" s="230"/>
      <c r="J143" s="42"/>
      <c r="K143" s="42"/>
      <c r="L143" s="46"/>
      <c r="M143" s="231"/>
      <c r="N143" s="232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164</v>
      </c>
      <c r="AU143" s="19" t="s">
        <v>83</v>
      </c>
    </row>
    <row r="144" s="12" customFormat="1" ht="22.8" customHeight="1">
      <c r="A144" s="12"/>
      <c r="B144" s="199"/>
      <c r="C144" s="200"/>
      <c r="D144" s="201" t="s">
        <v>73</v>
      </c>
      <c r="E144" s="213" t="s">
        <v>238</v>
      </c>
      <c r="F144" s="213" t="s">
        <v>239</v>
      </c>
      <c r="G144" s="200"/>
      <c r="H144" s="200"/>
      <c r="I144" s="203"/>
      <c r="J144" s="214">
        <f>BK144</f>
        <v>0</v>
      </c>
      <c r="K144" s="200"/>
      <c r="L144" s="205"/>
      <c r="M144" s="206"/>
      <c r="N144" s="207"/>
      <c r="O144" s="207"/>
      <c r="P144" s="208">
        <f>SUM(P145:P159)</f>
        <v>0</v>
      </c>
      <c r="Q144" s="207"/>
      <c r="R144" s="208">
        <f>SUM(R145:R159)</f>
        <v>0.0073383100000000007</v>
      </c>
      <c r="S144" s="207"/>
      <c r="T144" s="209">
        <f>SUM(T145:T159)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0" t="s">
        <v>83</v>
      </c>
      <c r="AT144" s="211" t="s">
        <v>73</v>
      </c>
      <c r="AU144" s="211" t="s">
        <v>81</v>
      </c>
      <c r="AY144" s="210" t="s">
        <v>155</v>
      </c>
      <c r="BK144" s="212">
        <f>SUM(BK145:BK159)</f>
        <v>0</v>
      </c>
    </row>
    <row r="145" s="2" customFormat="1" ht="37.8" customHeight="1">
      <c r="A145" s="40"/>
      <c r="B145" s="41"/>
      <c r="C145" s="215" t="s">
        <v>8</v>
      </c>
      <c r="D145" s="215" t="s">
        <v>157</v>
      </c>
      <c r="E145" s="216" t="s">
        <v>382</v>
      </c>
      <c r="F145" s="217" t="s">
        <v>383</v>
      </c>
      <c r="G145" s="218" t="s">
        <v>242</v>
      </c>
      <c r="H145" s="219">
        <v>1</v>
      </c>
      <c r="I145" s="220"/>
      <c r="J145" s="221">
        <f>ROUND(I145*H145,2)</f>
        <v>0</v>
      </c>
      <c r="K145" s="217" t="s">
        <v>161</v>
      </c>
      <c r="L145" s="46"/>
      <c r="M145" s="222" t="s">
        <v>19</v>
      </c>
      <c r="N145" s="223" t="s">
        <v>45</v>
      </c>
      <c r="O145" s="86"/>
      <c r="P145" s="224">
        <f>O145*H145</f>
        <v>0</v>
      </c>
      <c r="Q145" s="224">
        <v>0.0050600300000000001</v>
      </c>
      <c r="R145" s="224">
        <f>Q145*H145</f>
        <v>0.0050600300000000001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227</v>
      </c>
      <c r="AT145" s="226" t="s">
        <v>157</v>
      </c>
      <c r="AU145" s="226" t="s">
        <v>83</v>
      </c>
      <c r="AY145" s="19" t="s">
        <v>155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81</v>
      </c>
      <c r="BK145" s="227">
        <f>ROUND(I145*H145,2)</f>
        <v>0</v>
      </c>
      <c r="BL145" s="19" t="s">
        <v>227</v>
      </c>
      <c r="BM145" s="226" t="s">
        <v>384</v>
      </c>
    </row>
    <row r="146" s="2" customFormat="1">
      <c r="A146" s="40"/>
      <c r="B146" s="41"/>
      <c r="C146" s="42"/>
      <c r="D146" s="228" t="s">
        <v>164</v>
      </c>
      <c r="E146" s="42"/>
      <c r="F146" s="229" t="s">
        <v>385</v>
      </c>
      <c r="G146" s="42"/>
      <c r="H146" s="42"/>
      <c r="I146" s="230"/>
      <c r="J146" s="42"/>
      <c r="K146" s="42"/>
      <c r="L146" s="46"/>
      <c r="M146" s="231"/>
      <c r="N146" s="232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164</v>
      </c>
      <c r="AU146" s="19" t="s">
        <v>83</v>
      </c>
    </row>
    <row r="147" s="13" customFormat="1">
      <c r="A147" s="13"/>
      <c r="B147" s="233"/>
      <c r="C147" s="234"/>
      <c r="D147" s="235" t="s">
        <v>166</v>
      </c>
      <c r="E147" s="236" t="s">
        <v>19</v>
      </c>
      <c r="F147" s="237" t="s">
        <v>176</v>
      </c>
      <c r="G147" s="234"/>
      <c r="H147" s="236" t="s">
        <v>19</v>
      </c>
      <c r="I147" s="238"/>
      <c r="J147" s="234"/>
      <c r="K147" s="234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166</v>
      </c>
      <c r="AU147" s="243" t="s">
        <v>83</v>
      </c>
      <c r="AV147" s="13" t="s">
        <v>81</v>
      </c>
      <c r="AW147" s="13" t="s">
        <v>35</v>
      </c>
      <c r="AX147" s="13" t="s">
        <v>74</v>
      </c>
      <c r="AY147" s="243" t="s">
        <v>155</v>
      </c>
    </row>
    <row r="148" s="13" customFormat="1">
      <c r="A148" s="13"/>
      <c r="B148" s="233"/>
      <c r="C148" s="234"/>
      <c r="D148" s="235" t="s">
        <v>166</v>
      </c>
      <c r="E148" s="236" t="s">
        <v>19</v>
      </c>
      <c r="F148" s="237" t="s">
        <v>245</v>
      </c>
      <c r="G148" s="234"/>
      <c r="H148" s="236" t="s">
        <v>19</v>
      </c>
      <c r="I148" s="238"/>
      <c r="J148" s="234"/>
      <c r="K148" s="234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166</v>
      </c>
      <c r="AU148" s="243" t="s">
        <v>83</v>
      </c>
      <c r="AV148" s="13" t="s">
        <v>81</v>
      </c>
      <c r="AW148" s="13" t="s">
        <v>35</v>
      </c>
      <c r="AX148" s="13" t="s">
        <v>74</v>
      </c>
      <c r="AY148" s="243" t="s">
        <v>155</v>
      </c>
    </row>
    <row r="149" s="14" customFormat="1">
      <c r="A149" s="14"/>
      <c r="B149" s="244"/>
      <c r="C149" s="245"/>
      <c r="D149" s="235" t="s">
        <v>166</v>
      </c>
      <c r="E149" s="247" t="s">
        <v>19</v>
      </c>
      <c r="F149" s="255" t="s">
        <v>326</v>
      </c>
      <c r="G149" s="245"/>
      <c r="H149" s="248">
        <v>1</v>
      </c>
      <c r="I149" s="249"/>
      <c r="J149" s="245"/>
      <c r="K149" s="245"/>
      <c r="L149" s="250"/>
      <c r="M149" s="251"/>
      <c r="N149" s="252"/>
      <c r="O149" s="252"/>
      <c r="P149" s="252"/>
      <c r="Q149" s="252"/>
      <c r="R149" s="252"/>
      <c r="S149" s="252"/>
      <c r="T149" s="25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4" t="s">
        <v>166</v>
      </c>
      <c r="AU149" s="254" t="s">
        <v>83</v>
      </c>
      <c r="AV149" s="14" t="s">
        <v>83</v>
      </c>
      <c r="AW149" s="14" t="s">
        <v>35</v>
      </c>
      <c r="AX149" s="14" t="s">
        <v>81</v>
      </c>
      <c r="AY149" s="254" t="s">
        <v>155</v>
      </c>
    </row>
    <row r="150" s="2" customFormat="1" ht="24.15" customHeight="1">
      <c r="A150" s="40"/>
      <c r="B150" s="41"/>
      <c r="C150" s="215" t="s">
        <v>246</v>
      </c>
      <c r="D150" s="215" t="s">
        <v>157</v>
      </c>
      <c r="E150" s="216" t="s">
        <v>386</v>
      </c>
      <c r="F150" s="217" t="s">
        <v>387</v>
      </c>
      <c r="G150" s="218" t="s">
        <v>242</v>
      </c>
      <c r="H150" s="219">
        <v>2</v>
      </c>
      <c r="I150" s="220"/>
      <c r="J150" s="221">
        <f>ROUND(I150*H150,2)</f>
        <v>0</v>
      </c>
      <c r="K150" s="217" t="s">
        <v>161</v>
      </c>
      <c r="L150" s="46"/>
      <c r="M150" s="222" t="s">
        <v>19</v>
      </c>
      <c r="N150" s="223" t="s">
        <v>45</v>
      </c>
      <c r="O150" s="86"/>
      <c r="P150" s="224">
        <f>O150*H150</f>
        <v>0</v>
      </c>
      <c r="Q150" s="224">
        <v>0.00023913999999999999</v>
      </c>
      <c r="R150" s="224">
        <f>Q150*H150</f>
        <v>0.00047827999999999998</v>
      </c>
      <c r="S150" s="224">
        <v>0</v>
      </c>
      <c r="T150" s="22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6" t="s">
        <v>227</v>
      </c>
      <c r="AT150" s="226" t="s">
        <v>157</v>
      </c>
      <c r="AU150" s="226" t="s">
        <v>83</v>
      </c>
      <c r="AY150" s="19" t="s">
        <v>155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9" t="s">
        <v>81</v>
      </c>
      <c r="BK150" s="227">
        <f>ROUND(I150*H150,2)</f>
        <v>0</v>
      </c>
      <c r="BL150" s="19" t="s">
        <v>227</v>
      </c>
      <c r="BM150" s="226" t="s">
        <v>388</v>
      </c>
    </row>
    <row r="151" s="2" customFormat="1">
      <c r="A151" s="40"/>
      <c r="B151" s="41"/>
      <c r="C151" s="42"/>
      <c r="D151" s="228" t="s">
        <v>164</v>
      </c>
      <c r="E151" s="42"/>
      <c r="F151" s="229" t="s">
        <v>389</v>
      </c>
      <c r="G151" s="42"/>
      <c r="H151" s="42"/>
      <c r="I151" s="230"/>
      <c r="J151" s="42"/>
      <c r="K151" s="42"/>
      <c r="L151" s="46"/>
      <c r="M151" s="231"/>
      <c r="N151" s="232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164</v>
      </c>
      <c r="AU151" s="19" t="s">
        <v>83</v>
      </c>
    </row>
    <row r="152" s="14" customFormat="1">
      <c r="A152" s="14"/>
      <c r="B152" s="244"/>
      <c r="C152" s="245"/>
      <c r="D152" s="235" t="s">
        <v>166</v>
      </c>
      <c r="E152" s="246" t="s">
        <v>19</v>
      </c>
      <c r="F152" s="247" t="s">
        <v>390</v>
      </c>
      <c r="G152" s="245"/>
      <c r="H152" s="248">
        <v>2</v>
      </c>
      <c r="I152" s="249"/>
      <c r="J152" s="245"/>
      <c r="K152" s="245"/>
      <c r="L152" s="250"/>
      <c r="M152" s="251"/>
      <c r="N152" s="252"/>
      <c r="O152" s="252"/>
      <c r="P152" s="252"/>
      <c r="Q152" s="252"/>
      <c r="R152" s="252"/>
      <c r="S152" s="252"/>
      <c r="T152" s="25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4" t="s">
        <v>166</v>
      </c>
      <c r="AU152" s="254" t="s">
        <v>83</v>
      </c>
      <c r="AV152" s="14" t="s">
        <v>83</v>
      </c>
      <c r="AW152" s="14" t="s">
        <v>35</v>
      </c>
      <c r="AX152" s="14" t="s">
        <v>81</v>
      </c>
      <c r="AY152" s="254" t="s">
        <v>155</v>
      </c>
    </row>
    <row r="153" s="2" customFormat="1" ht="24.15" customHeight="1">
      <c r="A153" s="40"/>
      <c r="B153" s="41"/>
      <c r="C153" s="215" t="s">
        <v>251</v>
      </c>
      <c r="D153" s="215" t="s">
        <v>157</v>
      </c>
      <c r="E153" s="216" t="s">
        <v>391</v>
      </c>
      <c r="F153" s="217" t="s">
        <v>392</v>
      </c>
      <c r="G153" s="218" t="s">
        <v>242</v>
      </c>
      <c r="H153" s="219">
        <v>1</v>
      </c>
      <c r="I153" s="220"/>
      <c r="J153" s="221">
        <f>ROUND(I153*H153,2)</f>
        <v>0</v>
      </c>
      <c r="K153" s="217" t="s">
        <v>161</v>
      </c>
      <c r="L153" s="46"/>
      <c r="M153" s="222" t="s">
        <v>19</v>
      </c>
      <c r="N153" s="223" t="s">
        <v>45</v>
      </c>
      <c r="O153" s="86"/>
      <c r="P153" s="224">
        <f>O153*H153</f>
        <v>0</v>
      </c>
      <c r="Q153" s="224">
        <v>0.0018</v>
      </c>
      <c r="R153" s="224">
        <f>Q153*H153</f>
        <v>0.0018</v>
      </c>
      <c r="S153" s="224">
        <v>0</v>
      </c>
      <c r="T153" s="225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6" t="s">
        <v>227</v>
      </c>
      <c r="AT153" s="226" t="s">
        <v>157</v>
      </c>
      <c r="AU153" s="226" t="s">
        <v>83</v>
      </c>
      <c r="AY153" s="19" t="s">
        <v>155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9" t="s">
        <v>81</v>
      </c>
      <c r="BK153" s="227">
        <f>ROUND(I153*H153,2)</f>
        <v>0</v>
      </c>
      <c r="BL153" s="19" t="s">
        <v>227</v>
      </c>
      <c r="BM153" s="226" t="s">
        <v>393</v>
      </c>
    </row>
    <row r="154" s="2" customFormat="1">
      <c r="A154" s="40"/>
      <c r="B154" s="41"/>
      <c r="C154" s="42"/>
      <c r="D154" s="228" t="s">
        <v>164</v>
      </c>
      <c r="E154" s="42"/>
      <c r="F154" s="229" t="s">
        <v>394</v>
      </c>
      <c r="G154" s="42"/>
      <c r="H154" s="42"/>
      <c r="I154" s="230"/>
      <c r="J154" s="42"/>
      <c r="K154" s="42"/>
      <c r="L154" s="46"/>
      <c r="M154" s="231"/>
      <c r="N154" s="232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164</v>
      </c>
      <c r="AU154" s="19" t="s">
        <v>83</v>
      </c>
    </row>
    <row r="155" s="13" customFormat="1">
      <c r="A155" s="13"/>
      <c r="B155" s="233"/>
      <c r="C155" s="234"/>
      <c r="D155" s="235" t="s">
        <v>166</v>
      </c>
      <c r="E155" s="236" t="s">
        <v>19</v>
      </c>
      <c r="F155" s="237" t="s">
        <v>176</v>
      </c>
      <c r="G155" s="234"/>
      <c r="H155" s="236" t="s">
        <v>19</v>
      </c>
      <c r="I155" s="238"/>
      <c r="J155" s="234"/>
      <c r="K155" s="234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166</v>
      </c>
      <c r="AU155" s="243" t="s">
        <v>83</v>
      </c>
      <c r="AV155" s="13" t="s">
        <v>81</v>
      </c>
      <c r="AW155" s="13" t="s">
        <v>35</v>
      </c>
      <c r="AX155" s="13" t="s">
        <v>74</v>
      </c>
      <c r="AY155" s="243" t="s">
        <v>155</v>
      </c>
    </row>
    <row r="156" s="13" customFormat="1">
      <c r="A156" s="13"/>
      <c r="B156" s="233"/>
      <c r="C156" s="234"/>
      <c r="D156" s="235" t="s">
        <v>166</v>
      </c>
      <c r="E156" s="236" t="s">
        <v>19</v>
      </c>
      <c r="F156" s="237" t="s">
        <v>245</v>
      </c>
      <c r="G156" s="234"/>
      <c r="H156" s="236" t="s">
        <v>19</v>
      </c>
      <c r="I156" s="238"/>
      <c r="J156" s="234"/>
      <c r="K156" s="234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166</v>
      </c>
      <c r="AU156" s="243" t="s">
        <v>83</v>
      </c>
      <c r="AV156" s="13" t="s">
        <v>81</v>
      </c>
      <c r="AW156" s="13" t="s">
        <v>35</v>
      </c>
      <c r="AX156" s="13" t="s">
        <v>74</v>
      </c>
      <c r="AY156" s="243" t="s">
        <v>155</v>
      </c>
    </row>
    <row r="157" s="14" customFormat="1">
      <c r="A157" s="14"/>
      <c r="B157" s="244"/>
      <c r="C157" s="245"/>
      <c r="D157" s="235" t="s">
        <v>166</v>
      </c>
      <c r="E157" s="247" t="s">
        <v>19</v>
      </c>
      <c r="F157" s="255" t="s">
        <v>328</v>
      </c>
      <c r="G157" s="245"/>
      <c r="H157" s="248">
        <v>1</v>
      </c>
      <c r="I157" s="249"/>
      <c r="J157" s="245"/>
      <c r="K157" s="245"/>
      <c r="L157" s="250"/>
      <c r="M157" s="251"/>
      <c r="N157" s="252"/>
      <c r="O157" s="252"/>
      <c r="P157" s="252"/>
      <c r="Q157" s="252"/>
      <c r="R157" s="252"/>
      <c r="S157" s="252"/>
      <c r="T157" s="25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4" t="s">
        <v>166</v>
      </c>
      <c r="AU157" s="254" t="s">
        <v>83</v>
      </c>
      <c r="AV157" s="14" t="s">
        <v>83</v>
      </c>
      <c r="AW157" s="14" t="s">
        <v>35</v>
      </c>
      <c r="AX157" s="14" t="s">
        <v>81</v>
      </c>
      <c r="AY157" s="254" t="s">
        <v>155</v>
      </c>
    </row>
    <row r="158" s="2" customFormat="1" ht="49.05" customHeight="1">
      <c r="A158" s="40"/>
      <c r="B158" s="41"/>
      <c r="C158" s="215" t="s">
        <v>259</v>
      </c>
      <c r="D158" s="215" t="s">
        <v>157</v>
      </c>
      <c r="E158" s="216" t="s">
        <v>395</v>
      </c>
      <c r="F158" s="217" t="s">
        <v>396</v>
      </c>
      <c r="G158" s="218" t="s">
        <v>160</v>
      </c>
      <c r="H158" s="219">
        <v>0.0070000000000000001</v>
      </c>
      <c r="I158" s="220"/>
      <c r="J158" s="221">
        <f>ROUND(I158*H158,2)</f>
        <v>0</v>
      </c>
      <c r="K158" s="217" t="s">
        <v>161</v>
      </c>
      <c r="L158" s="46"/>
      <c r="M158" s="222" t="s">
        <v>19</v>
      </c>
      <c r="N158" s="223" t="s">
        <v>45</v>
      </c>
      <c r="O158" s="86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6" t="s">
        <v>227</v>
      </c>
      <c r="AT158" s="226" t="s">
        <v>157</v>
      </c>
      <c r="AU158" s="226" t="s">
        <v>83</v>
      </c>
      <c r="AY158" s="19" t="s">
        <v>155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9" t="s">
        <v>81</v>
      </c>
      <c r="BK158" s="227">
        <f>ROUND(I158*H158,2)</f>
        <v>0</v>
      </c>
      <c r="BL158" s="19" t="s">
        <v>227</v>
      </c>
      <c r="BM158" s="226" t="s">
        <v>397</v>
      </c>
    </row>
    <row r="159" s="2" customFormat="1">
      <c r="A159" s="40"/>
      <c r="B159" s="41"/>
      <c r="C159" s="42"/>
      <c r="D159" s="228" t="s">
        <v>164</v>
      </c>
      <c r="E159" s="42"/>
      <c r="F159" s="229" t="s">
        <v>398</v>
      </c>
      <c r="G159" s="42"/>
      <c r="H159" s="42"/>
      <c r="I159" s="230"/>
      <c r="J159" s="42"/>
      <c r="K159" s="42"/>
      <c r="L159" s="46"/>
      <c r="M159" s="231"/>
      <c r="N159" s="232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164</v>
      </c>
      <c r="AU159" s="19" t="s">
        <v>83</v>
      </c>
    </row>
    <row r="160" s="12" customFormat="1" ht="22.8" customHeight="1">
      <c r="A160" s="12"/>
      <c r="B160" s="199"/>
      <c r="C160" s="200"/>
      <c r="D160" s="201" t="s">
        <v>73</v>
      </c>
      <c r="E160" s="213" t="s">
        <v>257</v>
      </c>
      <c r="F160" s="213" t="s">
        <v>258</v>
      </c>
      <c r="G160" s="200"/>
      <c r="H160" s="200"/>
      <c r="I160" s="203"/>
      <c r="J160" s="214">
        <f>BK160</f>
        <v>0</v>
      </c>
      <c r="K160" s="200"/>
      <c r="L160" s="205"/>
      <c r="M160" s="206"/>
      <c r="N160" s="207"/>
      <c r="O160" s="207"/>
      <c r="P160" s="208">
        <f>SUM(P161:P219)</f>
        <v>0</v>
      </c>
      <c r="Q160" s="207"/>
      <c r="R160" s="208">
        <f>SUM(R161:R219)</f>
        <v>0.12274202999999999</v>
      </c>
      <c r="S160" s="207"/>
      <c r="T160" s="209">
        <f>SUM(T161:T219)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0" t="s">
        <v>83</v>
      </c>
      <c r="AT160" s="211" t="s">
        <v>73</v>
      </c>
      <c r="AU160" s="211" t="s">
        <v>81</v>
      </c>
      <c r="AY160" s="210" t="s">
        <v>155</v>
      </c>
      <c r="BK160" s="212">
        <f>SUM(BK161:BK219)</f>
        <v>0</v>
      </c>
    </row>
    <row r="161" s="2" customFormat="1" ht="37.8" customHeight="1">
      <c r="A161" s="40"/>
      <c r="B161" s="41"/>
      <c r="C161" s="215" t="s">
        <v>227</v>
      </c>
      <c r="D161" s="215" t="s">
        <v>157</v>
      </c>
      <c r="E161" s="216" t="s">
        <v>399</v>
      </c>
      <c r="F161" s="217" t="s">
        <v>400</v>
      </c>
      <c r="G161" s="218" t="s">
        <v>234</v>
      </c>
      <c r="H161" s="219">
        <v>1</v>
      </c>
      <c r="I161" s="220"/>
      <c r="J161" s="221">
        <f>ROUND(I161*H161,2)</f>
        <v>0</v>
      </c>
      <c r="K161" s="217" t="s">
        <v>161</v>
      </c>
      <c r="L161" s="46"/>
      <c r="M161" s="222" t="s">
        <v>19</v>
      </c>
      <c r="N161" s="223" t="s">
        <v>45</v>
      </c>
      <c r="O161" s="86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6" t="s">
        <v>227</v>
      </c>
      <c r="AT161" s="226" t="s">
        <v>157</v>
      </c>
      <c r="AU161" s="226" t="s">
        <v>83</v>
      </c>
      <c r="AY161" s="19" t="s">
        <v>155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9" t="s">
        <v>81</v>
      </c>
      <c r="BK161" s="227">
        <f>ROUND(I161*H161,2)</f>
        <v>0</v>
      </c>
      <c r="BL161" s="19" t="s">
        <v>227</v>
      </c>
      <c r="BM161" s="226" t="s">
        <v>401</v>
      </c>
    </row>
    <row r="162" s="2" customFormat="1">
      <c r="A162" s="40"/>
      <c r="B162" s="41"/>
      <c r="C162" s="42"/>
      <c r="D162" s="228" t="s">
        <v>164</v>
      </c>
      <c r="E162" s="42"/>
      <c r="F162" s="229" t="s">
        <v>402</v>
      </c>
      <c r="G162" s="42"/>
      <c r="H162" s="42"/>
      <c r="I162" s="230"/>
      <c r="J162" s="42"/>
      <c r="K162" s="42"/>
      <c r="L162" s="46"/>
      <c r="M162" s="231"/>
      <c r="N162" s="232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164</v>
      </c>
      <c r="AU162" s="19" t="s">
        <v>83</v>
      </c>
    </row>
    <row r="163" s="13" customFormat="1">
      <c r="A163" s="13"/>
      <c r="B163" s="233"/>
      <c r="C163" s="234"/>
      <c r="D163" s="235" t="s">
        <v>166</v>
      </c>
      <c r="E163" s="236" t="s">
        <v>19</v>
      </c>
      <c r="F163" s="237" t="s">
        <v>176</v>
      </c>
      <c r="G163" s="234"/>
      <c r="H163" s="236" t="s">
        <v>19</v>
      </c>
      <c r="I163" s="238"/>
      <c r="J163" s="234"/>
      <c r="K163" s="234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166</v>
      </c>
      <c r="AU163" s="243" t="s">
        <v>83</v>
      </c>
      <c r="AV163" s="13" t="s">
        <v>81</v>
      </c>
      <c r="AW163" s="13" t="s">
        <v>35</v>
      </c>
      <c r="AX163" s="13" t="s">
        <v>74</v>
      </c>
      <c r="AY163" s="243" t="s">
        <v>155</v>
      </c>
    </row>
    <row r="164" s="13" customFormat="1">
      <c r="A164" s="13"/>
      <c r="B164" s="233"/>
      <c r="C164" s="234"/>
      <c r="D164" s="235" t="s">
        <v>166</v>
      </c>
      <c r="E164" s="236" t="s">
        <v>19</v>
      </c>
      <c r="F164" s="237" t="s">
        <v>245</v>
      </c>
      <c r="G164" s="234"/>
      <c r="H164" s="236" t="s">
        <v>19</v>
      </c>
      <c r="I164" s="238"/>
      <c r="J164" s="234"/>
      <c r="K164" s="234"/>
      <c r="L164" s="239"/>
      <c r="M164" s="240"/>
      <c r="N164" s="241"/>
      <c r="O164" s="241"/>
      <c r="P164" s="241"/>
      <c r="Q164" s="241"/>
      <c r="R164" s="241"/>
      <c r="S164" s="241"/>
      <c r="T164" s="24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3" t="s">
        <v>166</v>
      </c>
      <c r="AU164" s="243" t="s">
        <v>83</v>
      </c>
      <c r="AV164" s="13" t="s">
        <v>81</v>
      </c>
      <c r="AW164" s="13" t="s">
        <v>35</v>
      </c>
      <c r="AX164" s="13" t="s">
        <v>74</v>
      </c>
      <c r="AY164" s="243" t="s">
        <v>155</v>
      </c>
    </row>
    <row r="165" s="14" customFormat="1">
      <c r="A165" s="14"/>
      <c r="B165" s="244"/>
      <c r="C165" s="245"/>
      <c r="D165" s="235" t="s">
        <v>166</v>
      </c>
      <c r="E165" s="247" t="s">
        <v>19</v>
      </c>
      <c r="F165" s="255" t="s">
        <v>102</v>
      </c>
      <c r="G165" s="245"/>
      <c r="H165" s="248">
        <v>1</v>
      </c>
      <c r="I165" s="249"/>
      <c r="J165" s="245"/>
      <c r="K165" s="245"/>
      <c r="L165" s="250"/>
      <c r="M165" s="251"/>
      <c r="N165" s="252"/>
      <c r="O165" s="252"/>
      <c r="P165" s="252"/>
      <c r="Q165" s="252"/>
      <c r="R165" s="252"/>
      <c r="S165" s="252"/>
      <c r="T165" s="25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4" t="s">
        <v>166</v>
      </c>
      <c r="AU165" s="254" t="s">
        <v>83</v>
      </c>
      <c r="AV165" s="14" t="s">
        <v>83</v>
      </c>
      <c r="AW165" s="14" t="s">
        <v>35</v>
      </c>
      <c r="AX165" s="14" t="s">
        <v>81</v>
      </c>
      <c r="AY165" s="254" t="s">
        <v>155</v>
      </c>
    </row>
    <row r="166" s="2" customFormat="1" ht="33" customHeight="1">
      <c r="A166" s="40"/>
      <c r="B166" s="41"/>
      <c r="C166" s="270" t="s">
        <v>270</v>
      </c>
      <c r="D166" s="270" t="s">
        <v>403</v>
      </c>
      <c r="E166" s="271" t="s">
        <v>404</v>
      </c>
      <c r="F166" s="272" t="s">
        <v>405</v>
      </c>
      <c r="G166" s="273" t="s">
        <v>234</v>
      </c>
      <c r="H166" s="274">
        <v>1</v>
      </c>
      <c r="I166" s="275"/>
      <c r="J166" s="276">
        <f>ROUND(I166*H166,2)</f>
        <v>0</v>
      </c>
      <c r="K166" s="272" t="s">
        <v>19</v>
      </c>
      <c r="L166" s="277"/>
      <c r="M166" s="278" t="s">
        <v>19</v>
      </c>
      <c r="N166" s="279" t="s">
        <v>45</v>
      </c>
      <c r="O166" s="86"/>
      <c r="P166" s="224">
        <f>O166*H166</f>
        <v>0</v>
      </c>
      <c r="Q166" s="224">
        <v>0.025000000000000001</v>
      </c>
      <c r="R166" s="224">
        <f>Q166*H166</f>
        <v>0.025000000000000001</v>
      </c>
      <c r="S166" s="224">
        <v>0</v>
      </c>
      <c r="T166" s="225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6" t="s">
        <v>406</v>
      </c>
      <c r="AT166" s="226" t="s">
        <v>403</v>
      </c>
      <c r="AU166" s="226" t="s">
        <v>83</v>
      </c>
      <c r="AY166" s="19" t="s">
        <v>155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9" t="s">
        <v>81</v>
      </c>
      <c r="BK166" s="227">
        <f>ROUND(I166*H166,2)</f>
        <v>0</v>
      </c>
      <c r="BL166" s="19" t="s">
        <v>227</v>
      </c>
      <c r="BM166" s="226" t="s">
        <v>407</v>
      </c>
    </row>
    <row r="167" s="13" customFormat="1">
      <c r="A167" s="13"/>
      <c r="B167" s="233"/>
      <c r="C167" s="234"/>
      <c r="D167" s="235" t="s">
        <v>166</v>
      </c>
      <c r="E167" s="236" t="s">
        <v>19</v>
      </c>
      <c r="F167" s="237" t="s">
        <v>176</v>
      </c>
      <c r="G167" s="234"/>
      <c r="H167" s="236" t="s">
        <v>19</v>
      </c>
      <c r="I167" s="238"/>
      <c r="J167" s="234"/>
      <c r="K167" s="234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166</v>
      </c>
      <c r="AU167" s="243" t="s">
        <v>83</v>
      </c>
      <c r="AV167" s="13" t="s">
        <v>81</v>
      </c>
      <c r="AW167" s="13" t="s">
        <v>35</v>
      </c>
      <c r="AX167" s="13" t="s">
        <v>74</v>
      </c>
      <c r="AY167" s="243" t="s">
        <v>155</v>
      </c>
    </row>
    <row r="168" s="13" customFormat="1">
      <c r="A168" s="13"/>
      <c r="B168" s="233"/>
      <c r="C168" s="234"/>
      <c r="D168" s="235" t="s">
        <v>166</v>
      </c>
      <c r="E168" s="236" t="s">
        <v>19</v>
      </c>
      <c r="F168" s="237" t="s">
        <v>245</v>
      </c>
      <c r="G168" s="234"/>
      <c r="H168" s="236" t="s">
        <v>19</v>
      </c>
      <c r="I168" s="238"/>
      <c r="J168" s="234"/>
      <c r="K168" s="234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166</v>
      </c>
      <c r="AU168" s="243" t="s">
        <v>83</v>
      </c>
      <c r="AV168" s="13" t="s">
        <v>81</v>
      </c>
      <c r="AW168" s="13" t="s">
        <v>35</v>
      </c>
      <c r="AX168" s="13" t="s">
        <v>74</v>
      </c>
      <c r="AY168" s="243" t="s">
        <v>155</v>
      </c>
    </row>
    <row r="169" s="14" customFormat="1">
      <c r="A169" s="14"/>
      <c r="B169" s="244"/>
      <c r="C169" s="245"/>
      <c r="D169" s="235" t="s">
        <v>166</v>
      </c>
      <c r="E169" s="247" t="s">
        <v>19</v>
      </c>
      <c r="F169" s="255" t="s">
        <v>105</v>
      </c>
      <c r="G169" s="245"/>
      <c r="H169" s="248">
        <v>1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4" t="s">
        <v>166</v>
      </c>
      <c r="AU169" s="254" t="s">
        <v>83</v>
      </c>
      <c r="AV169" s="14" t="s">
        <v>83</v>
      </c>
      <c r="AW169" s="14" t="s">
        <v>35</v>
      </c>
      <c r="AX169" s="14" t="s">
        <v>81</v>
      </c>
      <c r="AY169" s="254" t="s">
        <v>155</v>
      </c>
    </row>
    <row r="170" s="2" customFormat="1" ht="24.15" customHeight="1">
      <c r="A170" s="40"/>
      <c r="B170" s="41"/>
      <c r="C170" s="215" t="s">
        <v>278</v>
      </c>
      <c r="D170" s="215" t="s">
        <v>157</v>
      </c>
      <c r="E170" s="216" t="s">
        <v>408</v>
      </c>
      <c r="F170" s="217" t="s">
        <v>409</v>
      </c>
      <c r="G170" s="218" t="s">
        <v>234</v>
      </c>
      <c r="H170" s="219">
        <v>1</v>
      </c>
      <c r="I170" s="220"/>
      <c r="J170" s="221">
        <f>ROUND(I170*H170,2)</f>
        <v>0</v>
      </c>
      <c r="K170" s="217" t="s">
        <v>161</v>
      </c>
      <c r="L170" s="46"/>
      <c r="M170" s="222" t="s">
        <v>19</v>
      </c>
      <c r="N170" s="223" t="s">
        <v>45</v>
      </c>
      <c r="O170" s="86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6" t="s">
        <v>227</v>
      </c>
      <c r="AT170" s="226" t="s">
        <v>157</v>
      </c>
      <c r="AU170" s="226" t="s">
        <v>83</v>
      </c>
      <c r="AY170" s="19" t="s">
        <v>155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9" t="s">
        <v>81</v>
      </c>
      <c r="BK170" s="227">
        <f>ROUND(I170*H170,2)</f>
        <v>0</v>
      </c>
      <c r="BL170" s="19" t="s">
        <v>227</v>
      </c>
      <c r="BM170" s="226" t="s">
        <v>410</v>
      </c>
    </row>
    <row r="171" s="2" customFormat="1">
      <c r="A171" s="40"/>
      <c r="B171" s="41"/>
      <c r="C171" s="42"/>
      <c r="D171" s="228" t="s">
        <v>164</v>
      </c>
      <c r="E171" s="42"/>
      <c r="F171" s="229" t="s">
        <v>411</v>
      </c>
      <c r="G171" s="42"/>
      <c r="H171" s="42"/>
      <c r="I171" s="230"/>
      <c r="J171" s="42"/>
      <c r="K171" s="42"/>
      <c r="L171" s="46"/>
      <c r="M171" s="231"/>
      <c r="N171" s="232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164</v>
      </c>
      <c r="AU171" s="19" t="s">
        <v>83</v>
      </c>
    </row>
    <row r="172" s="13" customFormat="1">
      <c r="A172" s="13"/>
      <c r="B172" s="233"/>
      <c r="C172" s="234"/>
      <c r="D172" s="235" t="s">
        <v>166</v>
      </c>
      <c r="E172" s="236" t="s">
        <v>19</v>
      </c>
      <c r="F172" s="237" t="s">
        <v>176</v>
      </c>
      <c r="G172" s="234"/>
      <c r="H172" s="236" t="s">
        <v>19</v>
      </c>
      <c r="I172" s="238"/>
      <c r="J172" s="234"/>
      <c r="K172" s="234"/>
      <c r="L172" s="239"/>
      <c r="M172" s="240"/>
      <c r="N172" s="241"/>
      <c r="O172" s="241"/>
      <c r="P172" s="241"/>
      <c r="Q172" s="241"/>
      <c r="R172" s="241"/>
      <c r="S172" s="241"/>
      <c r="T172" s="24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3" t="s">
        <v>166</v>
      </c>
      <c r="AU172" s="243" t="s">
        <v>83</v>
      </c>
      <c r="AV172" s="13" t="s">
        <v>81</v>
      </c>
      <c r="AW172" s="13" t="s">
        <v>35</v>
      </c>
      <c r="AX172" s="13" t="s">
        <v>74</v>
      </c>
      <c r="AY172" s="243" t="s">
        <v>155</v>
      </c>
    </row>
    <row r="173" s="13" customFormat="1">
      <c r="A173" s="13"/>
      <c r="B173" s="233"/>
      <c r="C173" s="234"/>
      <c r="D173" s="235" t="s">
        <v>166</v>
      </c>
      <c r="E173" s="236" t="s">
        <v>19</v>
      </c>
      <c r="F173" s="237" t="s">
        <v>245</v>
      </c>
      <c r="G173" s="234"/>
      <c r="H173" s="236" t="s">
        <v>19</v>
      </c>
      <c r="I173" s="238"/>
      <c r="J173" s="234"/>
      <c r="K173" s="234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166</v>
      </c>
      <c r="AU173" s="243" t="s">
        <v>83</v>
      </c>
      <c r="AV173" s="13" t="s">
        <v>81</v>
      </c>
      <c r="AW173" s="13" t="s">
        <v>35</v>
      </c>
      <c r="AX173" s="13" t="s">
        <v>74</v>
      </c>
      <c r="AY173" s="243" t="s">
        <v>155</v>
      </c>
    </row>
    <row r="174" s="14" customFormat="1">
      <c r="A174" s="14"/>
      <c r="B174" s="244"/>
      <c r="C174" s="245"/>
      <c r="D174" s="235" t="s">
        <v>166</v>
      </c>
      <c r="E174" s="247" t="s">
        <v>19</v>
      </c>
      <c r="F174" s="255" t="s">
        <v>107</v>
      </c>
      <c r="G174" s="245"/>
      <c r="H174" s="248">
        <v>1</v>
      </c>
      <c r="I174" s="249"/>
      <c r="J174" s="245"/>
      <c r="K174" s="245"/>
      <c r="L174" s="250"/>
      <c r="M174" s="251"/>
      <c r="N174" s="252"/>
      <c r="O174" s="252"/>
      <c r="P174" s="252"/>
      <c r="Q174" s="252"/>
      <c r="R174" s="252"/>
      <c r="S174" s="252"/>
      <c r="T174" s="25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4" t="s">
        <v>166</v>
      </c>
      <c r="AU174" s="254" t="s">
        <v>83</v>
      </c>
      <c r="AV174" s="14" t="s">
        <v>83</v>
      </c>
      <c r="AW174" s="14" t="s">
        <v>35</v>
      </c>
      <c r="AX174" s="14" t="s">
        <v>81</v>
      </c>
      <c r="AY174" s="254" t="s">
        <v>155</v>
      </c>
    </row>
    <row r="175" s="2" customFormat="1" ht="24.15" customHeight="1">
      <c r="A175" s="40"/>
      <c r="B175" s="41"/>
      <c r="C175" s="270" t="s">
        <v>412</v>
      </c>
      <c r="D175" s="270" t="s">
        <v>403</v>
      </c>
      <c r="E175" s="271" t="s">
        <v>413</v>
      </c>
      <c r="F175" s="272" t="s">
        <v>414</v>
      </c>
      <c r="G175" s="273" t="s">
        <v>234</v>
      </c>
      <c r="H175" s="274">
        <v>1</v>
      </c>
      <c r="I175" s="275"/>
      <c r="J175" s="276">
        <f>ROUND(I175*H175,2)</f>
        <v>0</v>
      </c>
      <c r="K175" s="272" t="s">
        <v>161</v>
      </c>
      <c r="L175" s="277"/>
      <c r="M175" s="278" t="s">
        <v>19</v>
      </c>
      <c r="N175" s="279" t="s">
        <v>45</v>
      </c>
      <c r="O175" s="86"/>
      <c r="P175" s="224">
        <f>O175*H175</f>
        <v>0</v>
      </c>
      <c r="Q175" s="224">
        <v>0.00014999999999999999</v>
      </c>
      <c r="R175" s="224">
        <f>Q175*H175</f>
        <v>0.00014999999999999999</v>
      </c>
      <c r="S175" s="224">
        <v>0</v>
      </c>
      <c r="T175" s="225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6" t="s">
        <v>406</v>
      </c>
      <c r="AT175" s="226" t="s">
        <v>403</v>
      </c>
      <c r="AU175" s="226" t="s">
        <v>83</v>
      </c>
      <c r="AY175" s="19" t="s">
        <v>155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9" t="s">
        <v>81</v>
      </c>
      <c r="BK175" s="227">
        <f>ROUND(I175*H175,2)</f>
        <v>0</v>
      </c>
      <c r="BL175" s="19" t="s">
        <v>227</v>
      </c>
      <c r="BM175" s="226" t="s">
        <v>415</v>
      </c>
    </row>
    <row r="176" s="13" customFormat="1">
      <c r="A176" s="13"/>
      <c r="B176" s="233"/>
      <c r="C176" s="234"/>
      <c r="D176" s="235" t="s">
        <v>166</v>
      </c>
      <c r="E176" s="236" t="s">
        <v>19</v>
      </c>
      <c r="F176" s="237" t="s">
        <v>176</v>
      </c>
      <c r="G176" s="234"/>
      <c r="H176" s="236" t="s">
        <v>19</v>
      </c>
      <c r="I176" s="238"/>
      <c r="J176" s="234"/>
      <c r="K176" s="234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166</v>
      </c>
      <c r="AU176" s="243" t="s">
        <v>83</v>
      </c>
      <c r="AV176" s="13" t="s">
        <v>81</v>
      </c>
      <c r="AW176" s="13" t="s">
        <v>35</v>
      </c>
      <c r="AX176" s="13" t="s">
        <v>74</v>
      </c>
      <c r="AY176" s="243" t="s">
        <v>155</v>
      </c>
    </row>
    <row r="177" s="13" customFormat="1">
      <c r="A177" s="13"/>
      <c r="B177" s="233"/>
      <c r="C177" s="234"/>
      <c r="D177" s="235" t="s">
        <v>166</v>
      </c>
      <c r="E177" s="236" t="s">
        <v>19</v>
      </c>
      <c r="F177" s="237" t="s">
        <v>245</v>
      </c>
      <c r="G177" s="234"/>
      <c r="H177" s="236" t="s">
        <v>19</v>
      </c>
      <c r="I177" s="238"/>
      <c r="J177" s="234"/>
      <c r="K177" s="234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166</v>
      </c>
      <c r="AU177" s="243" t="s">
        <v>83</v>
      </c>
      <c r="AV177" s="13" t="s">
        <v>81</v>
      </c>
      <c r="AW177" s="13" t="s">
        <v>35</v>
      </c>
      <c r="AX177" s="13" t="s">
        <v>74</v>
      </c>
      <c r="AY177" s="243" t="s">
        <v>155</v>
      </c>
    </row>
    <row r="178" s="14" customFormat="1">
      <c r="A178" s="14"/>
      <c r="B178" s="244"/>
      <c r="C178" s="245"/>
      <c r="D178" s="235" t="s">
        <v>166</v>
      </c>
      <c r="E178" s="247" t="s">
        <v>19</v>
      </c>
      <c r="F178" s="255" t="s">
        <v>109</v>
      </c>
      <c r="G178" s="245"/>
      <c r="H178" s="248">
        <v>1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4" t="s">
        <v>166</v>
      </c>
      <c r="AU178" s="254" t="s">
        <v>83</v>
      </c>
      <c r="AV178" s="14" t="s">
        <v>83</v>
      </c>
      <c r="AW178" s="14" t="s">
        <v>35</v>
      </c>
      <c r="AX178" s="14" t="s">
        <v>81</v>
      </c>
      <c r="AY178" s="254" t="s">
        <v>155</v>
      </c>
    </row>
    <row r="179" s="2" customFormat="1" ht="16.5" customHeight="1">
      <c r="A179" s="40"/>
      <c r="B179" s="41"/>
      <c r="C179" s="270" t="s">
        <v>416</v>
      </c>
      <c r="D179" s="270" t="s">
        <v>403</v>
      </c>
      <c r="E179" s="271" t="s">
        <v>417</v>
      </c>
      <c r="F179" s="272" t="s">
        <v>418</v>
      </c>
      <c r="G179" s="273" t="s">
        <v>234</v>
      </c>
      <c r="H179" s="274">
        <v>1</v>
      </c>
      <c r="I179" s="275"/>
      <c r="J179" s="276">
        <f>ROUND(I179*H179,2)</f>
        <v>0</v>
      </c>
      <c r="K179" s="272" t="s">
        <v>161</v>
      </c>
      <c r="L179" s="277"/>
      <c r="M179" s="278" t="s">
        <v>19</v>
      </c>
      <c r="N179" s="279" t="s">
        <v>45</v>
      </c>
      <c r="O179" s="86"/>
      <c r="P179" s="224">
        <f>O179*H179</f>
        <v>0</v>
      </c>
      <c r="Q179" s="224">
        <v>0.00014999999999999999</v>
      </c>
      <c r="R179" s="224">
        <f>Q179*H179</f>
        <v>0.00014999999999999999</v>
      </c>
      <c r="S179" s="224">
        <v>0</v>
      </c>
      <c r="T179" s="225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6" t="s">
        <v>207</v>
      </c>
      <c r="AT179" s="226" t="s">
        <v>403</v>
      </c>
      <c r="AU179" s="226" t="s">
        <v>83</v>
      </c>
      <c r="AY179" s="19" t="s">
        <v>155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9" t="s">
        <v>81</v>
      </c>
      <c r="BK179" s="227">
        <f>ROUND(I179*H179,2)</f>
        <v>0</v>
      </c>
      <c r="BL179" s="19" t="s">
        <v>162</v>
      </c>
      <c r="BM179" s="226" t="s">
        <v>419</v>
      </c>
    </row>
    <row r="180" s="14" customFormat="1">
      <c r="A180" s="14"/>
      <c r="B180" s="244"/>
      <c r="C180" s="245"/>
      <c r="D180" s="235" t="s">
        <v>166</v>
      </c>
      <c r="E180" s="246" t="s">
        <v>19</v>
      </c>
      <c r="F180" s="247" t="s">
        <v>81</v>
      </c>
      <c r="G180" s="245"/>
      <c r="H180" s="248">
        <v>1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4" t="s">
        <v>166</v>
      </c>
      <c r="AU180" s="254" t="s">
        <v>83</v>
      </c>
      <c r="AV180" s="14" t="s">
        <v>83</v>
      </c>
      <c r="AW180" s="14" t="s">
        <v>35</v>
      </c>
      <c r="AX180" s="14" t="s">
        <v>81</v>
      </c>
      <c r="AY180" s="254" t="s">
        <v>155</v>
      </c>
    </row>
    <row r="181" s="2" customFormat="1" ht="24.15" customHeight="1">
      <c r="A181" s="40"/>
      <c r="B181" s="41"/>
      <c r="C181" s="215" t="s">
        <v>7</v>
      </c>
      <c r="D181" s="215" t="s">
        <v>157</v>
      </c>
      <c r="E181" s="216" t="s">
        <v>420</v>
      </c>
      <c r="F181" s="217" t="s">
        <v>421</v>
      </c>
      <c r="G181" s="218" t="s">
        <v>234</v>
      </c>
      <c r="H181" s="219">
        <v>1</v>
      </c>
      <c r="I181" s="220"/>
      <c r="J181" s="221">
        <f>ROUND(I181*H181,2)</f>
        <v>0</v>
      </c>
      <c r="K181" s="217" t="s">
        <v>161</v>
      </c>
      <c r="L181" s="46"/>
      <c r="M181" s="222" t="s">
        <v>19</v>
      </c>
      <c r="N181" s="223" t="s">
        <v>45</v>
      </c>
      <c r="O181" s="86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6" t="s">
        <v>227</v>
      </c>
      <c r="AT181" s="226" t="s">
        <v>157</v>
      </c>
      <c r="AU181" s="226" t="s">
        <v>83</v>
      </c>
      <c r="AY181" s="19" t="s">
        <v>155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9" t="s">
        <v>81</v>
      </c>
      <c r="BK181" s="227">
        <f>ROUND(I181*H181,2)</f>
        <v>0</v>
      </c>
      <c r="BL181" s="19" t="s">
        <v>227</v>
      </c>
      <c r="BM181" s="226" t="s">
        <v>422</v>
      </c>
    </row>
    <row r="182" s="2" customFormat="1">
      <c r="A182" s="40"/>
      <c r="B182" s="41"/>
      <c r="C182" s="42"/>
      <c r="D182" s="228" t="s">
        <v>164</v>
      </c>
      <c r="E182" s="42"/>
      <c r="F182" s="229" t="s">
        <v>423</v>
      </c>
      <c r="G182" s="42"/>
      <c r="H182" s="42"/>
      <c r="I182" s="230"/>
      <c r="J182" s="42"/>
      <c r="K182" s="42"/>
      <c r="L182" s="46"/>
      <c r="M182" s="231"/>
      <c r="N182" s="232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164</v>
      </c>
      <c r="AU182" s="19" t="s">
        <v>83</v>
      </c>
    </row>
    <row r="183" s="13" customFormat="1">
      <c r="A183" s="13"/>
      <c r="B183" s="233"/>
      <c r="C183" s="234"/>
      <c r="D183" s="235" t="s">
        <v>166</v>
      </c>
      <c r="E183" s="236" t="s">
        <v>19</v>
      </c>
      <c r="F183" s="237" t="s">
        <v>176</v>
      </c>
      <c r="G183" s="234"/>
      <c r="H183" s="236" t="s">
        <v>19</v>
      </c>
      <c r="I183" s="238"/>
      <c r="J183" s="234"/>
      <c r="K183" s="234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166</v>
      </c>
      <c r="AU183" s="243" t="s">
        <v>83</v>
      </c>
      <c r="AV183" s="13" t="s">
        <v>81</v>
      </c>
      <c r="AW183" s="13" t="s">
        <v>35</v>
      </c>
      <c r="AX183" s="13" t="s">
        <v>74</v>
      </c>
      <c r="AY183" s="243" t="s">
        <v>155</v>
      </c>
    </row>
    <row r="184" s="13" customFormat="1">
      <c r="A184" s="13"/>
      <c r="B184" s="233"/>
      <c r="C184" s="234"/>
      <c r="D184" s="235" t="s">
        <v>166</v>
      </c>
      <c r="E184" s="236" t="s">
        <v>19</v>
      </c>
      <c r="F184" s="237" t="s">
        <v>245</v>
      </c>
      <c r="G184" s="234"/>
      <c r="H184" s="236" t="s">
        <v>19</v>
      </c>
      <c r="I184" s="238"/>
      <c r="J184" s="234"/>
      <c r="K184" s="234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166</v>
      </c>
      <c r="AU184" s="243" t="s">
        <v>83</v>
      </c>
      <c r="AV184" s="13" t="s">
        <v>81</v>
      </c>
      <c r="AW184" s="13" t="s">
        <v>35</v>
      </c>
      <c r="AX184" s="13" t="s">
        <v>74</v>
      </c>
      <c r="AY184" s="243" t="s">
        <v>155</v>
      </c>
    </row>
    <row r="185" s="14" customFormat="1">
      <c r="A185" s="14"/>
      <c r="B185" s="244"/>
      <c r="C185" s="245"/>
      <c r="D185" s="235" t="s">
        <v>166</v>
      </c>
      <c r="E185" s="247" t="s">
        <v>19</v>
      </c>
      <c r="F185" s="255" t="s">
        <v>111</v>
      </c>
      <c r="G185" s="245"/>
      <c r="H185" s="248">
        <v>1</v>
      </c>
      <c r="I185" s="249"/>
      <c r="J185" s="245"/>
      <c r="K185" s="245"/>
      <c r="L185" s="250"/>
      <c r="M185" s="251"/>
      <c r="N185" s="252"/>
      <c r="O185" s="252"/>
      <c r="P185" s="252"/>
      <c r="Q185" s="252"/>
      <c r="R185" s="252"/>
      <c r="S185" s="252"/>
      <c r="T185" s="25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4" t="s">
        <v>166</v>
      </c>
      <c r="AU185" s="254" t="s">
        <v>83</v>
      </c>
      <c r="AV185" s="14" t="s">
        <v>83</v>
      </c>
      <c r="AW185" s="14" t="s">
        <v>35</v>
      </c>
      <c r="AX185" s="14" t="s">
        <v>81</v>
      </c>
      <c r="AY185" s="254" t="s">
        <v>155</v>
      </c>
    </row>
    <row r="186" s="2" customFormat="1" ht="16.5" customHeight="1">
      <c r="A186" s="40"/>
      <c r="B186" s="41"/>
      <c r="C186" s="270" t="s">
        <v>424</v>
      </c>
      <c r="D186" s="270" t="s">
        <v>403</v>
      </c>
      <c r="E186" s="271" t="s">
        <v>425</v>
      </c>
      <c r="F186" s="272" t="s">
        <v>426</v>
      </c>
      <c r="G186" s="273" t="s">
        <v>234</v>
      </c>
      <c r="H186" s="274">
        <v>1</v>
      </c>
      <c r="I186" s="275"/>
      <c r="J186" s="276">
        <f>ROUND(I186*H186,2)</f>
        <v>0</v>
      </c>
      <c r="K186" s="272" t="s">
        <v>161</v>
      </c>
      <c r="L186" s="277"/>
      <c r="M186" s="278" t="s">
        <v>19</v>
      </c>
      <c r="N186" s="279" t="s">
        <v>45</v>
      </c>
      <c r="O186" s="86"/>
      <c r="P186" s="224">
        <f>O186*H186</f>
        <v>0</v>
      </c>
      <c r="Q186" s="224">
        <v>0.0022000000000000001</v>
      </c>
      <c r="R186" s="224">
        <f>Q186*H186</f>
        <v>0.0022000000000000001</v>
      </c>
      <c r="S186" s="224">
        <v>0</v>
      </c>
      <c r="T186" s="225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6" t="s">
        <v>406</v>
      </c>
      <c r="AT186" s="226" t="s">
        <v>403</v>
      </c>
      <c r="AU186" s="226" t="s">
        <v>83</v>
      </c>
      <c r="AY186" s="19" t="s">
        <v>155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19" t="s">
        <v>81</v>
      </c>
      <c r="BK186" s="227">
        <f>ROUND(I186*H186,2)</f>
        <v>0</v>
      </c>
      <c r="BL186" s="19" t="s">
        <v>227</v>
      </c>
      <c r="BM186" s="226" t="s">
        <v>427</v>
      </c>
    </row>
    <row r="187" s="13" customFormat="1">
      <c r="A187" s="13"/>
      <c r="B187" s="233"/>
      <c r="C187" s="234"/>
      <c r="D187" s="235" t="s">
        <v>166</v>
      </c>
      <c r="E187" s="236" t="s">
        <v>19</v>
      </c>
      <c r="F187" s="237" t="s">
        <v>176</v>
      </c>
      <c r="G187" s="234"/>
      <c r="H187" s="236" t="s">
        <v>19</v>
      </c>
      <c r="I187" s="238"/>
      <c r="J187" s="234"/>
      <c r="K187" s="234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166</v>
      </c>
      <c r="AU187" s="243" t="s">
        <v>83</v>
      </c>
      <c r="AV187" s="13" t="s">
        <v>81</v>
      </c>
      <c r="AW187" s="13" t="s">
        <v>35</v>
      </c>
      <c r="AX187" s="13" t="s">
        <v>74</v>
      </c>
      <c r="AY187" s="243" t="s">
        <v>155</v>
      </c>
    </row>
    <row r="188" s="13" customFormat="1">
      <c r="A188" s="13"/>
      <c r="B188" s="233"/>
      <c r="C188" s="234"/>
      <c r="D188" s="235" t="s">
        <v>166</v>
      </c>
      <c r="E188" s="236" t="s">
        <v>19</v>
      </c>
      <c r="F188" s="237" t="s">
        <v>245</v>
      </c>
      <c r="G188" s="234"/>
      <c r="H188" s="236" t="s">
        <v>19</v>
      </c>
      <c r="I188" s="238"/>
      <c r="J188" s="234"/>
      <c r="K188" s="234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166</v>
      </c>
      <c r="AU188" s="243" t="s">
        <v>83</v>
      </c>
      <c r="AV188" s="13" t="s">
        <v>81</v>
      </c>
      <c r="AW188" s="13" t="s">
        <v>35</v>
      </c>
      <c r="AX188" s="13" t="s">
        <v>74</v>
      </c>
      <c r="AY188" s="243" t="s">
        <v>155</v>
      </c>
    </row>
    <row r="189" s="14" customFormat="1">
      <c r="A189" s="14"/>
      <c r="B189" s="244"/>
      <c r="C189" s="245"/>
      <c r="D189" s="235" t="s">
        <v>166</v>
      </c>
      <c r="E189" s="247" t="s">
        <v>19</v>
      </c>
      <c r="F189" s="255" t="s">
        <v>114</v>
      </c>
      <c r="G189" s="245"/>
      <c r="H189" s="248">
        <v>1</v>
      </c>
      <c r="I189" s="249"/>
      <c r="J189" s="245"/>
      <c r="K189" s="245"/>
      <c r="L189" s="250"/>
      <c r="M189" s="251"/>
      <c r="N189" s="252"/>
      <c r="O189" s="252"/>
      <c r="P189" s="252"/>
      <c r="Q189" s="252"/>
      <c r="R189" s="252"/>
      <c r="S189" s="252"/>
      <c r="T189" s="25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4" t="s">
        <v>166</v>
      </c>
      <c r="AU189" s="254" t="s">
        <v>83</v>
      </c>
      <c r="AV189" s="14" t="s">
        <v>83</v>
      </c>
      <c r="AW189" s="14" t="s">
        <v>35</v>
      </c>
      <c r="AX189" s="14" t="s">
        <v>81</v>
      </c>
      <c r="AY189" s="254" t="s">
        <v>155</v>
      </c>
    </row>
    <row r="190" s="2" customFormat="1" ht="37.8" customHeight="1">
      <c r="A190" s="40"/>
      <c r="B190" s="41"/>
      <c r="C190" s="215" t="s">
        <v>428</v>
      </c>
      <c r="D190" s="215" t="s">
        <v>157</v>
      </c>
      <c r="E190" s="216" t="s">
        <v>429</v>
      </c>
      <c r="F190" s="217" t="s">
        <v>430</v>
      </c>
      <c r="G190" s="218" t="s">
        <v>234</v>
      </c>
      <c r="H190" s="219">
        <v>1</v>
      </c>
      <c r="I190" s="220"/>
      <c r="J190" s="221">
        <f>ROUND(I190*H190,2)</f>
        <v>0</v>
      </c>
      <c r="K190" s="217" t="s">
        <v>161</v>
      </c>
      <c r="L190" s="46"/>
      <c r="M190" s="222" t="s">
        <v>19</v>
      </c>
      <c r="N190" s="223" t="s">
        <v>45</v>
      </c>
      <c r="O190" s="86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6" t="s">
        <v>227</v>
      </c>
      <c r="AT190" s="226" t="s">
        <v>157</v>
      </c>
      <c r="AU190" s="226" t="s">
        <v>83</v>
      </c>
      <c r="AY190" s="19" t="s">
        <v>155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9" t="s">
        <v>81</v>
      </c>
      <c r="BK190" s="227">
        <f>ROUND(I190*H190,2)</f>
        <v>0</v>
      </c>
      <c r="BL190" s="19" t="s">
        <v>227</v>
      </c>
      <c r="BM190" s="226" t="s">
        <v>431</v>
      </c>
    </row>
    <row r="191" s="2" customFormat="1">
      <c r="A191" s="40"/>
      <c r="B191" s="41"/>
      <c r="C191" s="42"/>
      <c r="D191" s="228" t="s">
        <v>164</v>
      </c>
      <c r="E191" s="42"/>
      <c r="F191" s="229" t="s">
        <v>432</v>
      </c>
      <c r="G191" s="42"/>
      <c r="H191" s="42"/>
      <c r="I191" s="230"/>
      <c r="J191" s="42"/>
      <c r="K191" s="42"/>
      <c r="L191" s="46"/>
      <c r="M191" s="231"/>
      <c r="N191" s="232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164</v>
      </c>
      <c r="AU191" s="19" t="s">
        <v>83</v>
      </c>
    </row>
    <row r="192" s="14" customFormat="1">
      <c r="A192" s="14"/>
      <c r="B192" s="244"/>
      <c r="C192" s="245"/>
      <c r="D192" s="235" t="s">
        <v>166</v>
      </c>
      <c r="E192" s="246" t="s">
        <v>19</v>
      </c>
      <c r="F192" s="247" t="s">
        <v>433</v>
      </c>
      <c r="G192" s="245"/>
      <c r="H192" s="248">
        <v>1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4" t="s">
        <v>166</v>
      </c>
      <c r="AU192" s="254" t="s">
        <v>83</v>
      </c>
      <c r="AV192" s="14" t="s">
        <v>83</v>
      </c>
      <c r="AW192" s="14" t="s">
        <v>35</v>
      </c>
      <c r="AX192" s="14" t="s">
        <v>81</v>
      </c>
      <c r="AY192" s="254" t="s">
        <v>155</v>
      </c>
    </row>
    <row r="193" s="2" customFormat="1" ht="37.8" customHeight="1">
      <c r="A193" s="40"/>
      <c r="B193" s="41"/>
      <c r="C193" s="215" t="s">
        <v>434</v>
      </c>
      <c r="D193" s="215" t="s">
        <v>157</v>
      </c>
      <c r="E193" s="216" t="s">
        <v>435</v>
      </c>
      <c r="F193" s="217" t="s">
        <v>436</v>
      </c>
      <c r="G193" s="218" t="s">
        <v>234</v>
      </c>
      <c r="H193" s="219">
        <v>1</v>
      </c>
      <c r="I193" s="220"/>
      <c r="J193" s="221">
        <f>ROUND(I193*H193,2)</f>
        <v>0</v>
      </c>
      <c r="K193" s="217" t="s">
        <v>161</v>
      </c>
      <c r="L193" s="46"/>
      <c r="M193" s="222" t="s">
        <v>19</v>
      </c>
      <c r="N193" s="223" t="s">
        <v>45</v>
      </c>
      <c r="O193" s="86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6" t="s">
        <v>227</v>
      </c>
      <c r="AT193" s="226" t="s">
        <v>157</v>
      </c>
      <c r="AU193" s="226" t="s">
        <v>83</v>
      </c>
      <c r="AY193" s="19" t="s">
        <v>155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9" t="s">
        <v>81</v>
      </c>
      <c r="BK193" s="227">
        <f>ROUND(I193*H193,2)</f>
        <v>0</v>
      </c>
      <c r="BL193" s="19" t="s">
        <v>227</v>
      </c>
      <c r="BM193" s="226" t="s">
        <v>437</v>
      </c>
    </row>
    <row r="194" s="2" customFormat="1">
      <c r="A194" s="40"/>
      <c r="B194" s="41"/>
      <c r="C194" s="42"/>
      <c r="D194" s="228" t="s">
        <v>164</v>
      </c>
      <c r="E194" s="42"/>
      <c r="F194" s="229" t="s">
        <v>438</v>
      </c>
      <c r="G194" s="42"/>
      <c r="H194" s="42"/>
      <c r="I194" s="230"/>
      <c r="J194" s="42"/>
      <c r="K194" s="42"/>
      <c r="L194" s="46"/>
      <c r="M194" s="231"/>
      <c r="N194" s="232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164</v>
      </c>
      <c r="AU194" s="19" t="s">
        <v>83</v>
      </c>
    </row>
    <row r="195" s="14" customFormat="1">
      <c r="A195" s="14"/>
      <c r="B195" s="244"/>
      <c r="C195" s="245"/>
      <c r="D195" s="235" t="s">
        <v>166</v>
      </c>
      <c r="E195" s="246" t="s">
        <v>19</v>
      </c>
      <c r="F195" s="247" t="s">
        <v>433</v>
      </c>
      <c r="G195" s="245"/>
      <c r="H195" s="248">
        <v>1</v>
      </c>
      <c r="I195" s="249"/>
      <c r="J195" s="245"/>
      <c r="K195" s="245"/>
      <c r="L195" s="250"/>
      <c r="M195" s="251"/>
      <c r="N195" s="252"/>
      <c r="O195" s="252"/>
      <c r="P195" s="252"/>
      <c r="Q195" s="252"/>
      <c r="R195" s="252"/>
      <c r="S195" s="252"/>
      <c r="T195" s="25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4" t="s">
        <v>166</v>
      </c>
      <c r="AU195" s="254" t="s">
        <v>83</v>
      </c>
      <c r="AV195" s="14" t="s">
        <v>83</v>
      </c>
      <c r="AW195" s="14" t="s">
        <v>35</v>
      </c>
      <c r="AX195" s="14" t="s">
        <v>81</v>
      </c>
      <c r="AY195" s="254" t="s">
        <v>155</v>
      </c>
    </row>
    <row r="196" s="2" customFormat="1" ht="21.75" customHeight="1">
      <c r="A196" s="40"/>
      <c r="B196" s="41"/>
      <c r="C196" s="270" t="s">
        <v>439</v>
      </c>
      <c r="D196" s="270" t="s">
        <v>403</v>
      </c>
      <c r="E196" s="271" t="s">
        <v>440</v>
      </c>
      <c r="F196" s="272" t="s">
        <v>441</v>
      </c>
      <c r="G196" s="273" t="s">
        <v>234</v>
      </c>
      <c r="H196" s="274">
        <v>2</v>
      </c>
      <c r="I196" s="275"/>
      <c r="J196" s="276">
        <f>ROUND(I196*H196,2)</f>
        <v>0</v>
      </c>
      <c r="K196" s="272" t="s">
        <v>19</v>
      </c>
      <c r="L196" s="277"/>
      <c r="M196" s="278" t="s">
        <v>19</v>
      </c>
      <c r="N196" s="279" t="s">
        <v>45</v>
      </c>
      <c r="O196" s="86"/>
      <c r="P196" s="224">
        <f>O196*H196</f>
        <v>0</v>
      </c>
      <c r="Q196" s="224">
        <v>0.021999999999999999</v>
      </c>
      <c r="R196" s="224">
        <f>Q196*H196</f>
        <v>0.043999999999999997</v>
      </c>
      <c r="S196" s="224">
        <v>0</v>
      </c>
      <c r="T196" s="225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6" t="s">
        <v>406</v>
      </c>
      <c r="AT196" s="226" t="s">
        <v>403</v>
      </c>
      <c r="AU196" s="226" t="s">
        <v>83</v>
      </c>
      <c r="AY196" s="19" t="s">
        <v>155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9" t="s">
        <v>81</v>
      </c>
      <c r="BK196" s="227">
        <f>ROUND(I196*H196,2)</f>
        <v>0</v>
      </c>
      <c r="BL196" s="19" t="s">
        <v>227</v>
      </c>
      <c r="BM196" s="226" t="s">
        <v>442</v>
      </c>
    </row>
    <row r="197" s="14" customFormat="1">
      <c r="A197" s="14"/>
      <c r="B197" s="244"/>
      <c r="C197" s="245"/>
      <c r="D197" s="235" t="s">
        <v>166</v>
      </c>
      <c r="E197" s="246" t="s">
        <v>19</v>
      </c>
      <c r="F197" s="247" t="s">
        <v>443</v>
      </c>
      <c r="G197" s="245"/>
      <c r="H197" s="248">
        <v>2</v>
      </c>
      <c r="I197" s="249"/>
      <c r="J197" s="245"/>
      <c r="K197" s="245"/>
      <c r="L197" s="250"/>
      <c r="M197" s="251"/>
      <c r="N197" s="252"/>
      <c r="O197" s="252"/>
      <c r="P197" s="252"/>
      <c r="Q197" s="252"/>
      <c r="R197" s="252"/>
      <c r="S197" s="252"/>
      <c r="T197" s="25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4" t="s">
        <v>166</v>
      </c>
      <c r="AU197" s="254" t="s">
        <v>83</v>
      </c>
      <c r="AV197" s="14" t="s">
        <v>83</v>
      </c>
      <c r="AW197" s="14" t="s">
        <v>35</v>
      </c>
      <c r="AX197" s="14" t="s">
        <v>81</v>
      </c>
      <c r="AY197" s="254" t="s">
        <v>155</v>
      </c>
    </row>
    <row r="198" s="2" customFormat="1" ht="21.75" customHeight="1">
      <c r="A198" s="40"/>
      <c r="B198" s="41"/>
      <c r="C198" s="270" t="s">
        <v>444</v>
      </c>
      <c r="D198" s="270" t="s">
        <v>403</v>
      </c>
      <c r="E198" s="271" t="s">
        <v>445</v>
      </c>
      <c r="F198" s="272" t="s">
        <v>446</v>
      </c>
      <c r="G198" s="273" t="s">
        <v>234</v>
      </c>
      <c r="H198" s="274">
        <v>1</v>
      </c>
      <c r="I198" s="275"/>
      <c r="J198" s="276">
        <f>ROUND(I198*H198,2)</f>
        <v>0</v>
      </c>
      <c r="K198" s="272" t="s">
        <v>19</v>
      </c>
      <c r="L198" s="277"/>
      <c r="M198" s="278" t="s">
        <v>19</v>
      </c>
      <c r="N198" s="279" t="s">
        <v>45</v>
      </c>
      <c r="O198" s="86"/>
      <c r="P198" s="224">
        <f>O198*H198</f>
        <v>0</v>
      </c>
      <c r="Q198" s="224">
        <v>0.017000000000000001</v>
      </c>
      <c r="R198" s="224">
        <f>Q198*H198</f>
        <v>0.017000000000000001</v>
      </c>
      <c r="S198" s="224">
        <v>0</v>
      </c>
      <c r="T198" s="225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6" t="s">
        <v>406</v>
      </c>
      <c r="AT198" s="226" t="s">
        <v>403</v>
      </c>
      <c r="AU198" s="226" t="s">
        <v>83</v>
      </c>
      <c r="AY198" s="19" t="s">
        <v>155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9" t="s">
        <v>81</v>
      </c>
      <c r="BK198" s="227">
        <f>ROUND(I198*H198,2)</f>
        <v>0</v>
      </c>
      <c r="BL198" s="19" t="s">
        <v>227</v>
      </c>
      <c r="BM198" s="226" t="s">
        <v>447</v>
      </c>
    </row>
    <row r="199" s="14" customFormat="1">
      <c r="A199" s="14"/>
      <c r="B199" s="244"/>
      <c r="C199" s="245"/>
      <c r="D199" s="235" t="s">
        <v>166</v>
      </c>
      <c r="E199" s="246" t="s">
        <v>19</v>
      </c>
      <c r="F199" s="247" t="s">
        <v>433</v>
      </c>
      <c r="G199" s="245"/>
      <c r="H199" s="248">
        <v>1</v>
      </c>
      <c r="I199" s="249"/>
      <c r="J199" s="245"/>
      <c r="K199" s="245"/>
      <c r="L199" s="250"/>
      <c r="M199" s="251"/>
      <c r="N199" s="252"/>
      <c r="O199" s="252"/>
      <c r="P199" s="252"/>
      <c r="Q199" s="252"/>
      <c r="R199" s="252"/>
      <c r="S199" s="252"/>
      <c r="T199" s="25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4" t="s">
        <v>166</v>
      </c>
      <c r="AU199" s="254" t="s">
        <v>83</v>
      </c>
      <c r="AV199" s="14" t="s">
        <v>83</v>
      </c>
      <c r="AW199" s="14" t="s">
        <v>35</v>
      </c>
      <c r="AX199" s="14" t="s">
        <v>81</v>
      </c>
      <c r="AY199" s="254" t="s">
        <v>155</v>
      </c>
    </row>
    <row r="200" s="2" customFormat="1" ht="33" customHeight="1">
      <c r="A200" s="40"/>
      <c r="B200" s="41"/>
      <c r="C200" s="215" t="s">
        <v>448</v>
      </c>
      <c r="D200" s="215" t="s">
        <v>157</v>
      </c>
      <c r="E200" s="216" t="s">
        <v>449</v>
      </c>
      <c r="F200" s="217" t="s">
        <v>450</v>
      </c>
      <c r="G200" s="218" t="s">
        <v>234</v>
      </c>
      <c r="H200" s="219">
        <v>1</v>
      </c>
      <c r="I200" s="220"/>
      <c r="J200" s="221">
        <f>ROUND(I200*H200,2)</f>
        <v>0</v>
      </c>
      <c r="K200" s="217" t="s">
        <v>161</v>
      </c>
      <c r="L200" s="46"/>
      <c r="M200" s="222" t="s">
        <v>19</v>
      </c>
      <c r="N200" s="223" t="s">
        <v>45</v>
      </c>
      <c r="O200" s="86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6" t="s">
        <v>227</v>
      </c>
      <c r="AT200" s="226" t="s">
        <v>157</v>
      </c>
      <c r="AU200" s="226" t="s">
        <v>83</v>
      </c>
      <c r="AY200" s="19" t="s">
        <v>155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19" t="s">
        <v>81</v>
      </c>
      <c r="BK200" s="227">
        <f>ROUND(I200*H200,2)</f>
        <v>0</v>
      </c>
      <c r="BL200" s="19" t="s">
        <v>227</v>
      </c>
      <c r="BM200" s="226" t="s">
        <v>451</v>
      </c>
    </row>
    <row r="201" s="2" customFormat="1">
      <c r="A201" s="40"/>
      <c r="B201" s="41"/>
      <c r="C201" s="42"/>
      <c r="D201" s="228" t="s">
        <v>164</v>
      </c>
      <c r="E201" s="42"/>
      <c r="F201" s="229" t="s">
        <v>452</v>
      </c>
      <c r="G201" s="42"/>
      <c r="H201" s="42"/>
      <c r="I201" s="230"/>
      <c r="J201" s="42"/>
      <c r="K201" s="42"/>
      <c r="L201" s="46"/>
      <c r="M201" s="231"/>
      <c r="N201" s="232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164</v>
      </c>
      <c r="AU201" s="19" t="s">
        <v>83</v>
      </c>
    </row>
    <row r="202" s="14" customFormat="1">
      <c r="A202" s="14"/>
      <c r="B202" s="244"/>
      <c r="C202" s="245"/>
      <c r="D202" s="235" t="s">
        <v>166</v>
      </c>
      <c r="E202" s="246" t="s">
        <v>19</v>
      </c>
      <c r="F202" s="247" t="s">
        <v>81</v>
      </c>
      <c r="G202" s="245"/>
      <c r="H202" s="248">
        <v>1</v>
      </c>
      <c r="I202" s="249"/>
      <c r="J202" s="245"/>
      <c r="K202" s="245"/>
      <c r="L202" s="250"/>
      <c r="M202" s="251"/>
      <c r="N202" s="252"/>
      <c r="O202" s="252"/>
      <c r="P202" s="252"/>
      <c r="Q202" s="252"/>
      <c r="R202" s="252"/>
      <c r="S202" s="252"/>
      <c r="T202" s="25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4" t="s">
        <v>166</v>
      </c>
      <c r="AU202" s="254" t="s">
        <v>83</v>
      </c>
      <c r="AV202" s="14" t="s">
        <v>83</v>
      </c>
      <c r="AW202" s="14" t="s">
        <v>35</v>
      </c>
      <c r="AX202" s="14" t="s">
        <v>81</v>
      </c>
      <c r="AY202" s="254" t="s">
        <v>155</v>
      </c>
    </row>
    <row r="203" s="2" customFormat="1" ht="24.15" customHeight="1">
      <c r="A203" s="40"/>
      <c r="B203" s="41"/>
      <c r="C203" s="270" t="s">
        <v>453</v>
      </c>
      <c r="D203" s="270" t="s">
        <v>403</v>
      </c>
      <c r="E203" s="271" t="s">
        <v>454</v>
      </c>
      <c r="F203" s="272" t="s">
        <v>455</v>
      </c>
      <c r="G203" s="273" t="s">
        <v>173</v>
      </c>
      <c r="H203" s="274">
        <v>0.95999999999999996</v>
      </c>
      <c r="I203" s="275"/>
      <c r="J203" s="276">
        <f>ROUND(I203*H203,2)</f>
        <v>0</v>
      </c>
      <c r="K203" s="272" t="s">
        <v>161</v>
      </c>
      <c r="L203" s="277"/>
      <c r="M203" s="278" t="s">
        <v>19</v>
      </c>
      <c r="N203" s="279" t="s">
        <v>45</v>
      </c>
      <c r="O203" s="86"/>
      <c r="P203" s="224">
        <f>O203*H203</f>
        <v>0</v>
      </c>
      <c r="Q203" s="224">
        <v>0.022950000000000002</v>
      </c>
      <c r="R203" s="224">
        <f>Q203*H203</f>
        <v>0.022032</v>
      </c>
      <c r="S203" s="224">
        <v>0</v>
      </c>
      <c r="T203" s="225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6" t="s">
        <v>406</v>
      </c>
      <c r="AT203" s="226" t="s">
        <v>403</v>
      </c>
      <c r="AU203" s="226" t="s">
        <v>83</v>
      </c>
      <c r="AY203" s="19" t="s">
        <v>155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19" t="s">
        <v>81</v>
      </c>
      <c r="BK203" s="227">
        <f>ROUND(I203*H203,2)</f>
        <v>0</v>
      </c>
      <c r="BL203" s="19" t="s">
        <v>227</v>
      </c>
      <c r="BM203" s="226" t="s">
        <v>456</v>
      </c>
    </row>
    <row r="204" s="14" customFormat="1">
      <c r="A204" s="14"/>
      <c r="B204" s="244"/>
      <c r="C204" s="245"/>
      <c r="D204" s="235" t="s">
        <v>166</v>
      </c>
      <c r="E204" s="246" t="s">
        <v>19</v>
      </c>
      <c r="F204" s="247" t="s">
        <v>457</v>
      </c>
      <c r="G204" s="245"/>
      <c r="H204" s="248">
        <v>0.95999999999999996</v>
      </c>
      <c r="I204" s="249"/>
      <c r="J204" s="245"/>
      <c r="K204" s="245"/>
      <c r="L204" s="250"/>
      <c r="M204" s="251"/>
      <c r="N204" s="252"/>
      <c r="O204" s="252"/>
      <c r="P204" s="252"/>
      <c r="Q204" s="252"/>
      <c r="R204" s="252"/>
      <c r="S204" s="252"/>
      <c r="T204" s="25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4" t="s">
        <v>166</v>
      </c>
      <c r="AU204" s="254" t="s">
        <v>83</v>
      </c>
      <c r="AV204" s="14" t="s">
        <v>83</v>
      </c>
      <c r="AW204" s="14" t="s">
        <v>35</v>
      </c>
      <c r="AX204" s="14" t="s">
        <v>81</v>
      </c>
      <c r="AY204" s="254" t="s">
        <v>155</v>
      </c>
    </row>
    <row r="205" s="2" customFormat="1" ht="33" customHeight="1">
      <c r="A205" s="40"/>
      <c r="B205" s="41"/>
      <c r="C205" s="215" t="s">
        <v>458</v>
      </c>
      <c r="D205" s="215" t="s">
        <v>157</v>
      </c>
      <c r="E205" s="216" t="s">
        <v>459</v>
      </c>
      <c r="F205" s="217" t="s">
        <v>460</v>
      </c>
      <c r="G205" s="218" t="s">
        <v>234</v>
      </c>
      <c r="H205" s="219">
        <v>1</v>
      </c>
      <c r="I205" s="220"/>
      <c r="J205" s="221">
        <f>ROUND(I205*H205,2)</f>
        <v>0</v>
      </c>
      <c r="K205" s="217" t="s">
        <v>161</v>
      </c>
      <c r="L205" s="46"/>
      <c r="M205" s="222" t="s">
        <v>19</v>
      </c>
      <c r="N205" s="223" t="s">
        <v>45</v>
      </c>
      <c r="O205" s="86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6" t="s">
        <v>227</v>
      </c>
      <c r="AT205" s="226" t="s">
        <v>157</v>
      </c>
      <c r="AU205" s="226" t="s">
        <v>83</v>
      </c>
      <c r="AY205" s="19" t="s">
        <v>155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19" t="s">
        <v>81</v>
      </c>
      <c r="BK205" s="227">
        <f>ROUND(I205*H205,2)</f>
        <v>0</v>
      </c>
      <c r="BL205" s="19" t="s">
        <v>227</v>
      </c>
      <c r="BM205" s="226" t="s">
        <v>461</v>
      </c>
    </row>
    <row r="206" s="2" customFormat="1">
      <c r="A206" s="40"/>
      <c r="B206" s="41"/>
      <c r="C206" s="42"/>
      <c r="D206" s="228" t="s">
        <v>164</v>
      </c>
      <c r="E206" s="42"/>
      <c r="F206" s="229" t="s">
        <v>462</v>
      </c>
      <c r="G206" s="42"/>
      <c r="H206" s="42"/>
      <c r="I206" s="230"/>
      <c r="J206" s="42"/>
      <c r="K206" s="42"/>
      <c r="L206" s="46"/>
      <c r="M206" s="231"/>
      <c r="N206" s="232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164</v>
      </c>
      <c r="AU206" s="19" t="s">
        <v>83</v>
      </c>
    </row>
    <row r="207" s="14" customFormat="1">
      <c r="A207" s="14"/>
      <c r="B207" s="244"/>
      <c r="C207" s="245"/>
      <c r="D207" s="235" t="s">
        <v>166</v>
      </c>
      <c r="E207" s="246" t="s">
        <v>19</v>
      </c>
      <c r="F207" s="247" t="s">
        <v>463</v>
      </c>
      <c r="G207" s="245"/>
      <c r="H207" s="248">
        <v>1</v>
      </c>
      <c r="I207" s="249"/>
      <c r="J207" s="245"/>
      <c r="K207" s="245"/>
      <c r="L207" s="250"/>
      <c r="M207" s="251"/>
      <c r="N207" s="252"/>
      <c r="O207" s="252"/>
      <c r="P207" s="252"/>
      <c r="Q207" s="252"/>
      <c r="R207" s="252"/>
      <c r="S207" s="252"/>
      <c r="T207" s="25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4" t="s">
        <v>166</v>
      </c>
      <c r="AU207" s="254" t="s">
        <v>83</v>
      </c>
      <c r="AV207" s="14" t="s">
        <v>83</v>
      </c>
      <c r="AW207" s="14" t="s">
        <v>35</v>
      </c>
      <c r="AX207" s="14" t="s">
        <v>81</v>
      </c>
      <c r="AY207" s="254" t="s">
        <v>155</v>
      </c>
    </row>
    <row r="208" s="2" customFormat="1" ht="33" customHeight="1">
      <c r="A208" s="40"/>
      <c r="B208" s="41"/>
      <c r="C208" s="215" t="s">
        <v>464</v>
      </c>
      <c r="D208" s="215" t="s">
        <v>157</v>
      </c>
      <c r="E208" s="216" t="s">
        <v>465</v>
      </c>
      <c r="F208" s="217" t="s">
        <v>466</v>
      </c>
      <c r="G208" s="218" t="s">
        <v>234</v>
      </c>
      <c r="H208" s="219">
        <v>1</v>
      </c>
      <c r="I208" s="220"/>
      <c r="J208" s="221">
        <f>ROUND(I208*H208,2)</f>
        <v>0</v>
      </c>
      <c r="K208" s="217" t="s">
        <v>161</v>
      </c>
      <c r="L208" s="46"/>
      <c r="M208" s="222" t="s">
        <v>19</v>
      </c>
      <c r="N208" s="223" t="s">
        <v>45</v>
      </c>
      <c r="O208" s="86"/>
      <c r="P208" s="224">
        <f>O208*H208</f>
        <v>0</v>
      </c>
      <c r="Q208" s="224">
        <v>0.00021002999999999999</v>
      </c>
      <c r="R208" s="224">
        <f>Q208*H208</f>
        <v>0.00021002999999999999</v>
      </c>
      <c r="S208" s="224">
        <v>0</v>
      </c>
      <c r="T208" s="225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6" t="s">
        <v>227</v>
      </c>
      <c r="AT208" s="226" t="s">
        <v>157</v>
      </c>
      <c r="AU208" s="226" t="s">
        <v>83</v>
      </c>
      <c r="AY208" s="19" t="s">
        <v>155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9" t="s">
        <v>81</v>
      </c>
      <c r="BK208" s="227">
        <f>ROUND(I208*H208,2)</f>
        <v>0</v>
      </c>
      <c r="BL208" s="19" t="s">
        <v>227</v>
      </c>
      <c r="BM208" s="226" t="s">
        <v>467</v>
      </c>
    </row>
    <row r="209" s="2" customFormat="1">
      <c r="A209" s="40"/>
      <c r="B209" s="41"/>
      <c r="C209" s="42"/>
      <c r="D209" s="228" t="s">
        <v>164</v>
      </c>
      <c r="E209" s="42"/>
      <c r="F209" s="229" t="s">
        <v>468</v>
      </c>
      <c r="G209" s="42"/>
      <c r="H209" s="42"/>
      <c r="I209" s="230"/>
      <c r="J209" s="42"/>
      <c r="K209" s="42"/>
      <c r="L209" s="46"/>
      <c r="M209" s="231"/>
      <c r="N209" s="232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164</v>
      </c>
      <c r="AU209" s="19" t="s">
        <v>83</v>
      </c>
    </row>
    <row r="210" s="14" customFormat="1">
      <c r="A210" s="14"/>
      <c r="B210" s="244"/>
      <c r="C210" s="245"/>
      <c r="D210" s="235" t="s">
        <v>166</v>
      </c>
      <c r="E210" s="246" t="s">
        <v>19</v>
      </c>
      <c r="F210" s="247" t="s">
        <v>81</v>
      </c>
      <c r="G210" s="245"/>
      <c r="H210" s="248">
        <v>1</v>
      </c>
      <c r="I210" s="249"/>
      <c r="J210" s="245"/>
      <c r="K210" s="245"/>
      <c r="L210" s="250"/>
      <c r="M210" s="251"/>
      <c r="N210" s="252"/>
      <c r="O210" s="252"/>
      <c r="P210" s="252"/>
      <c r="Q210" s="252"/>
      <c r="R210" s="252"/>
      <c r="S210" s="252"/>
      <c r="T210" s="25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4" t="s">
        <v>166</v>
      </c>
      <c r="AU210" s="254" t="s">
        <v>83</v>
      </c>
      <c r="AV210" s="14" t="s">
        <v>83</v>
      </c>
      <c r="AW210" s="14" t="s">
        <v>35</v>
      </c>
      <c r="AX210" s="14" t="s">
        <v>81</v>
      </c>
      <c r="AY210" s="254" t="s">
        <v>155</v>
      </c>
    </row>
    <row r="211" s="2" customFormat="1" ht="24.15" customHeight="1">
      <c r="A211" s="40"/>
      <c r="B211" s="41"/>
      <c r="C211" s="215" t="s">
        <v>469</v>
      </c>
      <c r="D211" s="215" t="s">
        <v>157</v>
      </c>
      <c r="E211" s="216" t="s">
        <v>470</v>
      </c>
      <c r="F211" s="217" t="s">
        <v>471</v>
      </c>
      <c r="G211" s="218" t="s">
        <v>234</v>
      </c>
      <c r="H211" s="219">
        <v>3</v>
      </c>
      <c r="I211" s="220"/>
      <c r="J211" s="221">
        <f>ROUND(I211*H211,2)</f>
        <v>0</v>
      </c>
      <c r="K211" s="217" t="s">
        <v>161</v>
      </c>
      <c r="L211" s="46"/>
      <c r="M211" s="222" t="s">
        <v>19</v>
      </c>
      <c r="N211" s="223" t="s">
        <v>45</v>
      </c>
      <c r="O211" s="86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6" t="s">
        <v>227</v>
      </c>
      <c r="AT211" s="226" t="s">
        <v>157</v>
      </c>
      <c r="AU211" s="226" t="s">
        <v>83</v>
      </c>
      <c r="AY211" s="19" t="s">
        <v>155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19" t="s">
        <v>81</v>
      </c>
      <c r="BK211" s="227">
        <f>ROUND(I211*H211,2)</f>
        <v>0</v>
      </c>
      <c r="BL211" s="19" t="s">
        <v>227</v>
      </c>
      <c r="BM211" s="226" t="s">
        <v>472</v>
      </c>
    </row>
    <row r="212" s="2" customFormat="1">
      <c r="A212" s="40"/>
      <c r="B212" s="41"/>
      <c r="C212" s="42"/>
      <c r="D212" s="228" t="s">
        <v>164</v>
      </c>
      <c r="E212" s="42"/>
      <c r="F212" s="229" t="s">
        <v>473</v>
      </c>
      <c r="G212" s="42"/>
      <c r="H212" s="42"/>
      <c r="I212" s="230"/>
      <c r="J212" s="42"/>
      <c r="K212" s="42"/>
      <c r="L212" s="46"/>
      <c r="M212" s="231"/>
      <c r="N212" s="232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164</v>
      </c>
      <c r="AU212" s="19" t="s">
        <v>83</v>
      </c>
    </row>
    <row r="213" s="14" customFormat="1">
      <c r="A213" s="14"/>
      <c r="B213" s="244"/>
      <c r="C213" s="245"/>
      <c r="D213" s="235" t="s">
        <v>166</v>
      </c>
      <c r="E213" s="246" t="s">
        <v>19</v>
      </c>
      <c r="F213" s="247" t="s">
        <v>101</v>
      </c>
      <c r="G213" s="245"/>
      <c r="H213" s="248">
        <v>3</v>
      </c>
      <c r="I213" s="249"/>
      <c r="J213" s="245"/>
      <c r="K213" s="245"/>
      <c r="L213" s="250"/>
      <c r="M213" s="251"/>
      <c r="N213" s="252"/>
      <c r="O213" s="252"/>
      <c r="P213" s="252"/>
      <c r="Q213" s="252"/>
      <c r="R213" s="252"/>
      <c r="S213" s="252"/>
      <c r="T213" s="25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4" t="s">
        <v>166</v>
      </c>
      <c r="AU213" s="254" t="s">
        <v>83</v>
      </c>
      <c r="AV213" s="14" t="s">
        <v>83</v>
      </c>
      <c r="AW213" s="14" t="s">
        <v>35</v>
      </c>
      <c r="AX213" s="14" t="s">
        <v>81</v>
      </c>
      <c r="AY213" s="254" t="s">
        <v>155</v>
      </c>
    </row>
    <row r="214" s="2" customFormat="1" ht="24.15" customHeight="1">
      <c r="A214" s="40"/>
      <c r="B214" s="41"/>
      <c r="C214" s="270" t="s">
        <v>406</v>
      </c>
      <c r="D214" s="270" t="s">
        <v>403</v>
      </c>
      <c r="E214" s="271" t="s">
        <v>474</v>
      </c>
      <c r="F214" s="272" t="s">
        <v>475</v>
      </c>
      <c r="G214" s="273" t="s">
        <v>234</v>
      </c>
      <c r="H214" s="274">
        <v>2</v>
      </c>
      <c r="I214" s="275"/>
      <c r="J214" s="276">
        <f>ROUND(I214*H214,2)</f>
        <v>0</v>
      </c>
      <c r="K214" s="272" t="s">
        <v>19</v>
      </c>
      <c r="L214" s="277"/>
      <c r="M214" s="278" t="s">
        <v>19</v>
      </c>
      <c r="N214" s="279" t="s">
        <v>45</v>
      </c>
      <c r="O214" s="86"/>
      <c r="P214" s="224">
        <f>O214*H214</f>
        <v>0</v>
      </c>
      <c r="Q214" s="224">
        <v>0.0040000000000000001</v>
      </c>
      <c r="R214" s="224">
        <f>Q214*H214</f>
        <v>0.0080000000000000002</v>
      </c>
      <c r="S214" s="224">
        <v>0</v>
      </c>
      <c r="T214" s="225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6" t="s">
        <v>406</v>
      </c>
      <c r="AT214" s="226" t="s">
        <v>403</v>
      </c>
      <c r="AU214" s="226" t="s">
        <v>83</v>
      </c>
      <c r="AY214" s="19" t="s">
        <v>155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19" t="s">
        <v>81</v>
      </c>
      <c r="BK214" s="227">
        <f>ROUND(I214*H214,2)</f>
        <v>0</v>
      </c>
      <c r="BL214" s="19" t="s">
        <v>227</v>
      </c>
      <c r="BM214" s="226" t="s">
        <v>476</v>
      </c>
    </row>
    <row r="215" s="14" customFormat="1">
      <c r="A215" s="14"/>
      <c r="B215" s="244"/>
      <c r="C215" s="245"/>
      <c r="D215" s="235" t="s">
        <v>166</v>
      </c>
      <c r="E215" s="246" t="s">
        <v>19</v>
      </c>
      <c r="F215" s="247" t="s">
        <v>83</v>
      </c>
      <c r="G215" s="245"/>
      <c r="H215" s="248">
        <v>2</v>
      </c>
      <c r="I215" s="249"/>
      <c r="J215" s="245"/>
      <c r="K215" s="245"/>
      <c r="L215" s="250"/>
      <c r="M215" s="251"/>
      <c r="N215" s="252"/>
      <c r="O215" s="252"/>
      <c r="P215" s="252"/>
      <c r="Q215" s="252"/>
      <c r="R215" s="252"/>
      <c r="S215" s="252"/>
      <c r="T215" s="25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4" t="s">
        <v>166</v>
      </c>
      <c r="AU215" s="254" t="s">
        <v>83</v>
      </c>
      <c r="AV215" s="14" t="s">
        <v>83</v>
      </c>
      <c r="AW215" s="14" t="s">
        <v>35</v>
      </c>
      <c r="AX215" s="14" t="s">
        <v>81</v>
      </c>
      <c r="AY215" s="254" t="s">
        <v>155</v>
      </c>
    </row>
    <row r="216" s="2" customFormat="1" ht="24.15" customHeight="1">
      <c r="A216" s="40"/>
      <c r="B216" s="41"/>
      <c r="C216" s="270" t="s">
        <v>477</v>
      </c>
      <c r="D216" s="270" t="s">
        <v>403</v>
      </c>
      <c r="E216" s="271" t="s">
        <v>478</v>
      </c>
      <c r="F216" s="272" t="s">
        <v>479</v>
      </c>
      <c r="G216" s="273" t="s">
        <v>234</v>
      </c>
      <c r="H216" s="274">
        <v>1</v>
      </c>
      <c r="I216" s="275"/>
      <c r="J216" s="276">
        <f>ROUND(I216*H216,2)</f>
        <v>0</v>
      </c>
      <c r="K216" s="272" t="s">
        <v>19</v>
      </c>
      <c r="L216" s="277"/>
      <c r="M216" s="278" t="s">
        <v>19</v>
      </c>
      <c r="N216" s="279" t="s">
        <v>45</v>
      </c>
      <c r="O216" s="86"/>
      <c r="P216" s="224">
        <f>O216*H216</f>
        <v>0</v>
      </c>
      <c r="Q216" s="224">
        <v>0.0040000000000000001</v>
      </c>
      <c r="R216" s="224">
        <f>Q216*H216</f>
        <v>0.0040000000000000001</v>
      </c>
      <c r="S216" s="224">
        <v>0</v>
      </c>
      <c r="T216" s="225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6" t="s">
        <v>406</v>
      </c>
      <c r="AT216" s="226" t="s">
        <v>403</v>
      </c>
      <c r="AU216" s="226" t="s">
        <v>83</v>
      </c>
      <c r="AY216" s="19" t="s">
        <v>155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19" t="s">
        <v>81</v>
      </c>
      <c r="BK216" s="227">
        <f>ROUND(I216*H216,2)</f>
        <v>0</v>
      </c>
      <c r="BL216" s="19" t="s">
        <v>227</v>
      </c>
      <c r="BM216" s="226" t="s">
        <v>480</v>
      </c>
    </row>
    <row r="217" s="14" customFormat="1">
      <c r="A217" s="14"/>
      <c r="B217" s="244"/>
      <c r="C217" s="245"/>
      <c r="D217" s="235" t="s">
        <v>166</v>
      </c>
      <c r="E217" s="246" t="s">
        <v>19</v>
      </c>
      <c r="F217" s="247" t="s">
        <v>81</v>
      </c>
      <c r="G217" s="245"/>
      <c r="H217" s="248">
        <v>1</v>
      </c>
      <c r="I217" s="249"/>
      <c r="J217" s="245"/>
      <c r="K217" s="245"/>
      <c r="L217" s="250"/>
      <c r="M217" s="251"/>
      <c r="N217" s="252"/>
      <c r="O217" s="252"/>
      <c r="P217" s="252"/>
      <c r="Q217" s="252"/>
      <c r="R217" s="252"/>
      <c r="S217" s="252"/>
      <c r="T217" s="25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4" t="s">
        <v>166</v>
      </c>
      <c r="AU217" s="254" t="s">
        <v>83</v>
      </c>
      <c r="AV217" s="14" t="s">
        <v>83</v>
      </c>
      <c r="AW217" s="14" t="s">
        <v>35</v>
      </c>
      <c r="AX217" s="14" t="s">
        <v>81</v>
      </c>
      <c r="AY217" s="254" t="s">
        <v>155</v>
      </c>
    </row>
    <row r="218" s="2" customFormat="1" ht="49.05" customHeight="1">
      <c r="A218" s="40"/>
      <c r="B218" s="41"/>
      <c r="C218" s="215" t="s">
        <v>481</v>
      </c>
      <c r="D218" s="215" t="s">
        <v>157</v>
      </c>
      <c r="E218" s="216" t="s">
        <v>482</v>
      </c>
      <c r="F218" s="217" t="s">
        <v>483</v>
      </c>
      <c r="G218" s="218" t="s">
        <v>160</v>
      </c>
      <c r="H218" s="219">
        <v>0.123</v>
      </c>
      <c r="I218" s="220"/>
      <c r="J218" s="221">
        <f>ROUND(I218*H218,2)</f>
        <v>0</v>
      </c>
      <c r="K218" s="217" t="s">
        <v>161</v>
      </c>
      <c r="L218" s="46"/>
      <c r="M218" s="222" t="s">
        <v>19</v>
      </c>
      <c r="N218" s="223" t="s">
        <v>45</v>
      </c>
      <c r="O218" s="86"/>
      <c r="P218" s="224">
        <f>O218*H218</f>
        <v>0</v>
      </c>
      <c r="Q218" s="224">
        <v>0</v>
      </c>
      <c r="R218" s="224">
        <f>Q218*H218</f>
        <v>0</v>
      </c>
      <c r="S218" s="224">
        <v>0</v>
      </c>
      <c r="T218" s="225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6" t="s">
        <v>227</v>
      </c>
      <c r="AT218" s="226" t="s">
        <v>157</v>
      </c>
      <c r="AU218" s="226" t="s">
        <v>83</v>
      </c>
      <c r="AY218" s="19" t="s">
        <v>155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19" t="s">
        <v>81</v>
      </c>
      <c r="BK218" s="227">
        <f>ROUND(I218*H218,2)</f>
        <v>0</v>
      </c>
      <c r="BL218" s="19" t="s">
        <v>227</v>
      </c>
      <c r="BM218" s="226" t="s">
        <v>484</v>
      </c>
    </row>
    <row r="219" s="2" customFormat="1">
      <c r="A219" s="40"/>
      <c r="B219" s="41"/>
      <c r="C219" s="42"/>
      <c r="D219" s="228" t="s">
        <v>164</v>
      </c>
      <c r="E219" s="42"/>
      <c r="F219" s="229" t="s">
        <v>485</v>
      </c>
      <c r="G219" s="42"/>
      <c r="H219" s="42"/>
      <c r="I219" s="230"/>
      <c r="J219" s="42"/>
      <c r="K219" s="42"/>
      <c r="L219" s="46"/>
      <c r="M219" s="231"/>
      <c r="N219" s="232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164</v>
      </c>
      <c r="AU219" s="19" t="s">
        <v>83</v>
      </c>
    </row>
    <row r="220" s="12" customFormat="1" ht="22.8" customHeight="1">
      <c r="A220" s="12"/>
      <c r="B220" s="199"/>
      <c r="C220" s="200"/>
      <c r="D220" s="201" t="s">
        <v>73</v>
      </c>
      <c r="E220" s="213" t="s">
        <v>264</v>
      </c>
      <c r="F220" s="213" t="s">
        <v>265</v>
      </c>
      <c r="G220" s="200"/>
      <c r="H220" s="200"/>
      <c r="I220" s="203"/>
      <c r="J220" s="214">
        <f>BK220</f>
        <v>0</v>
      </c>
      <c r="K220" s="200"/>
      <c r="L220" s="205"/>
      <c r="M220" s="206"/>
      <c r="N220" s="207"/>
      <c r="O220" s="207"/>
      <c r="P220" s="208">
        <f>SUM(P221:P269)</f>
        <v>0</v>
      </c>
      <c r="Q220" s="207"/>
      <c r="R220" s="208">
        <f>SUM(R221:R269)</f>
        <v>0.48244781799999997</v>
      </c>
      <c r="S220" s="207"/>
      <c r="T220" s="209">
        <f>SUM(T221:T269)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10" t="s">
        <v>83</v>
      </c>
      <c r="AT220" s="211" t="s">
        <v>73</v>
      </c>
      <c r="AU220" s="211" t="s">
        <v>81</v>
      </c>
      <c r="AY220" s="210" t="s">
        <v>155</v>
      </c>
      <c r="BK220" s="212">
        <f>SUM(BK221:BK269)</f>
        <v>0</v>
      </c>
    </row>
    <row r="221" s="2" customFormat="1" ht="24.15" customHeight="1">
      <c r="A221" s="40"/>
      <c r="B221" s="41"/>
      <c r="C221" s="215" t="s">
        <v>486</v>
      </c>
      <c r="D221" s="215" t="s">
        <v>157</v>
      </c>
      <c r="E221" s="216" t="s">
        <v>487</v>
      </c>
      <c r="F221" s="217" t="s">
        <v>488</v>
      </c>
      <c r="G221" s="218" t="s">
        <v>173</v>
      </c>
      <c r="H221" s="219">
        <v>41.020000000000003</v>
      </c>
      <c r="I221" s="220"/>
      <c r="J221" s="221">
        <f>ROUND(I221*H221,2)</f>
        <v>0</v>
      </c>
      <c r="K221" s="217" t="s">
        <v>161</v>
      </c>
      <c r="L221" s="46"/>
      <c r="M221" s="222" t="s">
        <v>19</v>
      </c>
      <c r="N221" s="223" t="s">
        <v>45</v>
      </c>
      <c r="O221" s="86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6" t="s">
        <v>227</v>
      </c>
      <c r="AT221" s="226" t="s">
        <v>157</v>
      </c>
      <c r="AU221" s="226" t="s">
        <v>83</v>
      </c>
      <c r="AY221" s="19" t="s">
        <v>155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19" t="s">
        <v>81</v>
      </c>
      <c r="BK221" s="227">
        <f>ROUND(I221*H221,2)</f>
        <v>0</v>
      </c>
      <c r="BL221" s="19" t="s">
        <v>227</v>
      </c>
      <c r="BM221" s="226" t="s">
        <v>489</v>
      </c>
    </row>
    <row r="222" s="2" customFormat="1">
      <c r="A222" s="40"/>
      <c r="B222" s="41"/>
      <c r="C222" s="42"/>
      <c r="D222" s="228" t="s">
        <v>164</v>
      </c>
      <c r="E222" s="42"/>
      <c r="F222" s="229" t="s">
        <v>490</v>
      </c>
      <c r="G222" s="42"/>
      <c r="H222" s="42"/>
      <c r="I222" s="230"/>
      <c r="J222" s="42"/>
      <c r="K222" s="42"/>
      <c r="L222" s="46"/>
      <c r="M222" s="231"/>
      <c r="N222" s="232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164</v>
      </c>
      <c r="AU222" s="19" t="s">
        <v>83</v>
      </c>
    </row>
    <row r="223" s="13" customFormat="1">
      <c r="A223" s="13"/>
      <c r="B223" s="233"/>
      <c r="C223" s="234"/>
      <c r="D223" s="235" t="s">
        <v>166</v>
      </c>
      <c r="E223" s="236" t="s">
        <v>19</v>
      </c>
      <c r="F223" s="237" t="s">
        <v>176</v>
      </c>
      <c r="G223" s="234"/>
      <c r="H223" s="236" t="s">
        <v>19</v>
      </c>
      <c r="I223" s="238"/>
      <c r="J223" s="234"/>
      <c r="K223" s="234"/>
      <c r="L223" s="239"/>
      <c r="M223" s="240"/>
      <c r="N223" s="241"/>
      <c r="O223" s="241"/>
      <c r="P223" s="241"/>
      <c r="Q223" s="241"/>
      <c r="R223" s="241"/>
      <c r="S223" s="241"/>
      <c r="T223" s="24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3" t="s">
        <v>166</v>
      </c>
      <c r="AU223" s="243" t="s">
        <v>83</v>
      </c>
      <c r="AV223" s="13" t="s">
        <v>81</v>
      </c>
      <c r="AW223" s="13" t="s">
        <v>35</v>
      </c>
      <c r="AX223" s="13" t="s">
        <v>74</v>
      </c>
      <c r="AY223" s="243" t="s">
        <v>155</v>
      </c>
    </row>
    <row r="224" s="13" customFormat="1">
      <c r="A224" s="13"/>
      <c r="B224" s="233"/>
      <c r="C224" s="234"/>
      <c r="D224" s="235" t="s">
        <v>166</v>
      </c>
      <c r="E224" s="236" t="s">
        <v>19</v>
      </c>
      <c r="F224" s="237" t="s">
        <v>177</v>
      </c>
      <c r="G224" s="234"/>
      <c r="H224" s="236" t="s">
        <v>19</v>
      </c>
      <c r="I224" s="238"/>
      <c r="J224" s="234"/>
      <c r="K224" s="234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166</v>
      </c>
      <c r="AU224" s="243" t="s">
        <v>83</v>
      </c>
      <c r="AV224" s="13" t="s">
        <v>81</v>
      </c>
      <c r="AW224" s="13" t="s">
        <v>35</v>
      </c>
      <c r="AX224" s="13" t="s">
        <v>74</v>
      </c>
      <c r="AY224" s="243" t="s">
        <v>155</v>
      </c>
    </row>
    <row r="225" s="14" customFormat="1">
      <c r="A225" s="14"/>
      <c r="B225" s="244"/>
      <c r="C225" s="245"/>
      <c r="D225" s="235" t="s">
        <v>166</v>
      </c>
      <c r="E225" s="247" t="s">
        <v>19</v>
      </c>
      <c r="F225" s="255" t="s">
        <v>117</v>
      </c>
      <c r="G225" s="245"/>
      <c r="H225" s="248">
        <v>41.020000000000003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4" t="s">
        <v>166</v>
      </c>
      <c r="AU225" s="254" t="s">
        <v>83</v>
      </c>
      <c r="AV225" s="14" t="s">
        <v>83</v>
      </c>
      <c r="AW225" s="14" t="s">
        <v>35</v>
      </c>
      <c r="AX225" s="14" t="s">
        <v>81</v>
      </c>
      <c r="AY225" s="254" t="s">
        <v>155</v>
      </c>
    </row>
    <row r="226" s="2" customFormat="1" ht="24.15" customHeight="1">
      <c r="A226" s="40"/>
      <c r="B226" s="41"/>
      <c r="C226" s="215" t="s">
        <v>491</v>
      </c>
      <c r="D226" s="215" t="s">
        <v>157</v>
      </c>
      <c r="E226" s="216" t="s">
        <v>492</v>
      </c>
      <c r="F226" s="217" t="s">
        <v>493</v>
      </c>
      <c r="G226" s="218" t="s">
        <v>173</v>
      </c>
      <c r="H226" s="219">
        <v>41.020000000000003</v>
      </c>
      <c r="I226" s="220"/>
      <c r="J226" s="221">
        <f>ROUND(I226*H226,2)</f>
        <v>0</v>
      </c>
      <c r="K226" s="217" t="s">
        <v>161</v>
      </c>
      <c r="L226" s="46"/>
      <c r="M226" s="222" t="s">
        <v>19</v>
      </c>
      <c r="N226" s="223" t="s">
        <v>45</v>
      </c>
      <c r="O226" s="86"/>
      <c r="P226" s="224">
        <f>O226*H226</f>
        <v>0</v>
      </c>
      <c r="Q226" s="224">
        <v>0.00020000000000000001</v>
      </c>
      <c r="R226" s="224">
        <f>Q226*H226</f>
        <v>0.0082040000000000012</v>
      </c>
      <c r="S226" s="224">
        <v>0</v>
      </c>
      <c r="T226" s="225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6" t="s">
        <v>227</v>
      </c>
      <c r="AT226" s="226" t="s">
        <v>157</v>
      </c>
      <c r="AU226" s="226" t="s">
        <v>83</v>
      </c>
      <c r="AY226" s="19" t="s">
        <v>155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19" t="s">
        <v>81</v>
      </c>
      <c r="BK226" s="227">
        <f>ROUND(I226*H226,2)</f>
        <v>0</v>
      </c>
      <c r="BL226" s="19" t="s">
        <v>227</v>
      </c>
      <c r="BM226" s="226" t="s">
        <v>494</v>
      </c>
    </row>
    <row r="227" s="2" customFormat="1">
      <c r="A227" s="40"/>
      <c r="B227" s="41"/>
      <c r="C227" s="42"/>
      <c r="D227" s="228" t="s">
        <v>164</v>
      </c>
      <c r="E227" s="42"/>
      <c r="F227" s="229" t="s">
        <v>495</v>
      </c>
      <c r="G227" s="42"/>
      <c r="H227" s="42"/>
      <c r="I227" s="230"/>
      <c r="J227" s="42"/>
      <c r="K227" s="42"/>
      <c r="L227" s="46"/>
      <c r="M227" s="231"/>
      <c r="N227" s="232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164</v>
      </c>
      <c r="AU227" s="19" t="s">
        <v>83</v>
      </c>
    </row>
    <row r="228" s="13" customFormat="1">
      <c r="A228" s="13"/>
      <c r="B228" s="233"/>
      <c r="C228" s="234"/>
      <c r="D228" s="235" t="s">
        <v>166</v>
      </c>
      <c r="E228" s="236" t="s">
        <v>19</v>
      </c>
      <c r="F228" s="237" t="s">
        <v>176</v>
      </c>
      <c r="G228" s="234"/>
      <c r="H228" s="236" t="s">
        <v>19</v>
      </c>
      <c r="I228" s="238"/>
      <c r="J228" s="234"/>
      <c r="K228" s="234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166</v>
      </c>
      <c r="AU228" s="243" t="s">
        <v>83</v>
      </c>
      <c r="AV228" s="13" t="s">
        <v>81</v>
      </c>
      <c r="AW228" s="13" t="s">
        <v>35</v>
      </c>
      <c r="AX228" s="13" t="s">
        <v>74</v>
      </c>
      <c r="AY228" s="243" t="s">
        <v>155</v>
      </c>
    </row>
    <row r="229" s="13" customFormat="1">
      <c r="A229" s="13"/>
      <c r="B229" s="233"/>
      <c r="C229" s="234"/>
      <c r="D229" s="235" t="s">
        <v>166</v>
      </c>
      <c r="E229" s="236" t="s">
        <v>19</v>
      </c>
      <c r="F229" s="237" t="s">
        <v>177</v>
      </c>
      <c r="G229" s="234"/>
      <c r="H229" s="236" t="s">
        <v>19</v>
      </c>
      <c r="I229" s="238"/>
      <c r="J229" s="234"/>
      <c r="K229" s="234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166</v>
      </c>
      <c r="AU229" s="243" t="s">
        <v>83</v>
      </c>
      <c r="AV229" s="13" t="s">
        <v>81</v>
      </c>
      <c r="AW229" s="13" t="s">
        <v>35</v>
      </c>
      <c r="AX229" s="13" t="s">
        <v>74</v>
      </c>
      <c r="AY229" s="243" t="s">
        <v>155</v>
      </c>
    </row>
    <row r="230" s="14" customFormat="1">
      <c r="A230" s="14"/>
      <c r="B230" s="244"/>
      <c r="C230" s="245"/>
      <c r="D230" s="235" t="s">
        <v>166</v>
      </c>
      <c r="E230" s="247" t="s">
        <v>19</v>
      </c>
      <c r="F230" s="255" t="s">
        <v>121</v>
      </c>
      <c r="G230" s="245"/>
      <c r="H230" s="248">
        <v>41.020000000000003</v>
      </c>
      <c r="I230" s="249"/>
      <c r="J230" s="245"/>
      <c r="K230" s="245"/>
      <c r="L230" s="250"/>
      <c r="M230" s="251"/>
      <c r="N230" s="252"/>
      <c r="O230" s="252"/>
      <c r="P230" s="252"/>
      <c r="Q230" s="252"/>
      <c r="R230" s="252"/>
      <c r="S230" s="252"/>
      <c r="T230" s="25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4" t="s">
        <v>166</v>
      </c>
      <c r="AU230" s="254" t="s">
        <v>83</v>
      </c>
      <c r="AV230" s="14" t="s">
        <v>83</v>
      </c>
      <c r="AW230" s="14" t="s">
        <v>35</v>
      </c>
      <c r="AX230" s="14" t="s">
        <v>81</v>
      </c>
      <c r="AY230" s="254" t="s">
        <v>155</v>
      </c>
    </row>
    <row r="231" s="2" customFormat="1" ht="37.8" customHeight="1">
      <c r="A231" s="40"/>
      <c r="B231" s="41"/>
      <c r="C231" s="215" t="s">
        <v>496</v>
      </c>
      <c r="D231" s="215" t="s">
        <v>157</v>
      </c>
      <c r="E231" s="216" t="s">
        <v>497</v>
      </c>
      <c r="F231" s="217" t="s">
        <v>498</v>
      </c>
      <c r="G231" s="218" t="s">
        <v>173</v>
      </c>
      <c r="H231" s="219">
        <v>41.020000000000003</v>
      </c>
      <c r="I231" s="220"/>
      <c r="J231" s="221">
        <f>ROUND(I231*H231,2)</f>
        <v>0</v>
      </c>
      <c r="K231" s="217" t="s">
        <v>161</v>
      </c>
      <c r="L231" s="46"/>
      <c r="M231" s="222" t="s">
        <v>19</v>
      </c>
      <c r="N231" s="223" t="s">
        <v>45</v>
      </c>
      <c r="O231" s="86"/>
      <c r="P231" s="224">
        <f>O231*H231</f>
        <v>0</v>
      </c>
      <c r="Q231" s="224">
        <v>0.0075820000000000002</v>
      </c>
      <c r="R231" s="224">
        <f>Q231*H231</f>
        <v>0.31101364000000004</v>
      </c>
      <c r="S231" s="224">
        <v>0</v>
      </c>
      <c r="T231" s="225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6" t="s">
        <v>227</v>
      </c>
      <c r="AT231" s="226" t="s">
        <v>157</v>
      </c>
      <c r="AU231" s="226" t="s">
        <v>83</v>
      </c>
      <c r="AY231" s="19" t="s">
        <v>155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19" t="s">
        <v>81</v>
      </c>
      <c r="BK231" s="227">
        <f>ROUND(I231*H231,2)</f>
        <v>0</v>
      </c>
      <c r="BL231" s="19" t="s">
        <v>227</v>
      </c>
      <c r="BM231" s="226" t="s">
        <v>499</v>
      </c>
    </row>
    <row r="232" s="2" customFormat="1">
      <c r="A232" s="40"/>
      <c r="B232" s="41"/>
      <c r="C232" s="42"/>
      <c r="D232" s="228" t="s">
        <v>164</v>
      </c>
      <c r="E232" s="42"/>
      <c r="F232" s="229" t="s">
        <v>500</v>
      </c>
      <c r="G232" s="42"/>
      <c r="H232" s="42"/>
      <c r="I232" s="230"/>
      <c r="J232" s="42"/>
      <c r="K232" s="42"/>
      <c r="L232" s="46"/>
      <c r="M232" s="231"/>
      <c r="N232" s="232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164</v>
      </c>
      <c r="AU232" s="19" t="s">
        <v>83</v>
      </c>
    </row>
    <row r="233" s="13" customFormat="1">
      <c r="A233" s="13"/>
      <c r="B233" s="233"/>
      <c r="C233" s="234"/>
      <c r="D233" s="235" t="s">
        <v>166</v>
      </c>
      <c r="E233" s="236" t="s">
        <v>19</v>
      </c>
      <c r="F233" s="237" t="s">
        <v>176</v>
      </c>
      <c r="G233" s="234"/>
      <c r="H233" s="236" t="s">
        <v>19</v>
      </c>
      <c r="I233" s="238"/>
      <c r="J233" s="234"/>
      <c r="K233" s="234"/>
      <c r="L233" s="239"/>
      <c r="M233" s="240"/>
      <c r="N233" s="241"/>
      <c r="O233" s="241"/>
      <c r="P233" s="241"/>
      <c r="Q233" s="241"/>
      <c r="R233" s="241"/>
      <c r="S233" s="241"/>
      <c r="T233" s="24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3" t="s">
        <v>166</v>
      </c>
      <c r="AU233" s="243" t="s">
        <v>83</v>
      </c>
      <c r="AV233" s="13" t="s">
        <v>81</v>
      </c>
      <c r="AW233" s="13" t="s">
        <v>35</v>
      </c>
      <c r="AX233" s="13" t="s">
        <v>74</v>
      </c>
      <c r="AY233" s="243" t="s">
        <v>155</v>
      </c>
    </row>
    <row r="234" s="13" customFormat="1">
      <c r="A234" s="13"/>
      <c r="B234" s="233"/>
      <c r="C234" s="234"/>
      <c r="D234" s="235" t="s">
        <v>166</v>
      </c>
      <c r="E234" s="236" t="s">
        <v>19</v>
      </c>
      <c r="F234" s="237" t="s">
        <v>177</v>
      </c>
      <c r="G234" s="234"/>
      <c r="H234" s="236" t="s">
        <v>19</v>
      </c>
      <c r="I234" s="238"/>
      <c r="J234" s="234"/>
      <c r="K234" s="234"/>
      <c r="L234" s="239"/>
      <c r="M234" s="240"/>
      <c r="N234" s="241"/>
      <c r="O234" s="241"/>
      <c r="P234" s="241"/>
      <c r="Q234" s="241"/>
      <c r="R234" s="241"/>
      <c r="S234" s="241"/>
      <c r="T234" s="24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3" t="s">
        <v>166</v>
      </c>
      <c r="AU234" s="243" t="s">
        <v>83</v>
      </c>
      <c r="AV234" s="13" t="s">
        <v>81</v>
      </c>
      <c r="AW234" s="13" t="s">
        <v>35</v>
      </c>
      <c r="AX234" s="13" t="s">
        <v>74</v>
      </c>
      <c r="AY234" s="243" t="s">
        <v>155</v>
      </c>
    </row>
    <row r="235" s="14" customFormat="1">
      <c r="A235" s="14"/>
      <c r="B235" s="244"/>
      <c r="C235" s="245"/>
      <c r="D235" s="235" t="s">
        <v>166</v>
      </c>
      <c r="E235" s="247" t="s">
        <v>19</v>
      </c>
      <c r="F235" s="255" t="s">
        <v>294</v>
      </c>
      <c r="G235" s="245"/>
      <c r="H235" s="248">
        <v>41.020000000000003</v>
      </c>
      <c r="I235" s="249"/>
      <c r="J235" s="245"/>
      <c r="K235" s="245"/>
      <c r="L235" s="250"/>
      <c r="M235" s="251"/>
      <c r="N235" s="252"/>
      <c r="O235" s="252"/>
      <c r="P235" s="252"/>
      <c r="Q235" s="252"/>
      <c r="R235" s="252"/>
      <c r="S235" s="252"/>
      <c r="T235" s="25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4" t="s">
        <v>166</v>
      </c>
      <c r="AU235" s="254" t="s">
        <v>83</v>
      </c>
      <c r="AV235" s="14" t="s">
        <v>83</v>
      </c>
      <c r="AW235" s="14" t="s">
        <v>35</v>
      </c>
      <c r="AX235" s="14" t="s">
        <v>81</v>
      </c>
      <c r="AY235" s="254" t="s">
        <v>155</v>
      </c>
    </row>
    <row r="236" s="2" customFormat="1" ht="24.15" customHeight="1">
      <c r="A236" s="40"/>
      <c r="B236" s="41"/>
      <c r="C236" s="215" t="s">
        <v>501</v>
      </c>
      <c r="D236" s="215" t="s">
        <v>157</v>
      </c>
      <c r="E236" s="216" t="s">
        <v>502</v>
      </c>
      <c r="F236" s="217" t="s">
        <v>503</v>
      </c>
      <c r="G236" s="218" t="s">
        <v>173</v>
      </c>
      <c r="H236" s="219">
        <v>41.020000000000003</v>
      </c>
      <c r="I236" s="220"/>
      <c r="J236" s="221">
        <f>ROUND(I236*H236,2)</f>
        <v>0</v>
      </c>
      <c r="K236" s="217" t="s">
        <v>161</v>
      </c>
      <c r="L236" s="46"/>
      <c r="M236" s="222" t="s">
        <v>19</v>
      </c>
      <c r="N236" s="223" t="s">
        <v>45</v>
      </c>
      <c r="O236" s="86"/>
      <c r="P236" s="224">
        <f>O236*H236</f>
        <v>0</v>
      </c>
      <c r="Q236" s="224">
        <v>0.00040000000000000002</v>
      </c>
      <c r="R236" s="224">
        <f>Q236*H236</f>
        <v>0.016408000000000002</v>
      </c>
      <c r="S236" s="224">
        <v>0</v>
      </c>
      <c r="T236" s="225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6" t="s">
        <v>227</v>
      </c>
      <c r="AT236" s="226" t="s">
        <v>157</v>
      </c>
      <c r="AU236" s="226" t="s">
        <v>83</v>
      </c>
      <c r="AY236" s="19" t="s">
        <v>155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19" t="s">
        <v>81</v>
      </c>
      <c r="BK236" s="227">
        <f>ROUND(I236*H236,2)</f>
        <v>0</v>
      </c>
      <c r="BL236" s="19" t="s">
        <v>227</v>
      </c>
      <c r="BM236" s="226" t="s">
        <v>504</v>
      </c>
    </row>
    <row r="237" s="2" customFormat="1">
      <c r="A237" s="40"/>
      <c r="B237" s="41"/>
      <c r="C237" s="42"/>
      <c r="D237" s="228" t="s">
        <v>164</v>
      </c>
      <c r="E237" s="42"/>
      <c r="F237" s="229" t="s">
        <v>505</v>
      </c>
      <c r="G237" s="42"/>
      <c r="H237" s="42"/>
      <c r="I237" s="230"/>
      <c r="J237" s="42"/>
      <c r="K237" s="42"/>
      <c r="L237" s="46"/>
      <c r="M237" s="231"/>
      <c r="N237" s="232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164</v>
      </c>
      <c r="AU237" s="19" t="s">
        <v>83</v>
      </c>
    </row>
    <row r="238" s="13" customFormat="1">
      <c r="A238" s="13"/>
      <c r="B238" s="233"/>
      <c r="C238" s="234"/>
      <c r="D238" s="235" t="s">
        <v>166</v>
      </c>
      <c r="E238" s="236" t="s">
        <v>19</v>
      </c>
      <c r="F238" s="237" t="s">
        <v>176</v>
      </c>
      <c r="G238" s="234"/>
      <c r="H238" s="236" t="s">
        <v>19</v>
      </c>
      <c r="I238" s="238"/>
      <c r="J238" s="234"/>
      <c r="K238" s="234"/>
      <c r="L238" s="239"/>
      <c r="M238" s="240"/>
      <c r="N238" s="241"/>
      <c r="O238" s="241"/>
      <c r="P238" s="241"/>
      <c r="Q238" s="241"/>
      <c r="R238" s="241"/>
      <c r="S238" s="241"/>
      <c r="T238" s="24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3" t="s">
        <v>166</v>
      </c>
      <c r="AU238" s="243" t="s">
        <v>83</v>
      </c>
      <c r="AV238" s="13" t="s">
        <v>81</v>
      </c>
      <c r="AW238" s="13" t="s">
        <v>35</v>
      </c>
      <c r="AX238" s="13" t="s">
        <v>74</v>
      </c>
      <c r="AY238" s="243" t="s">
        <v>155</v>
      </c>
    </row>
    <row r="239" s="13" customFormat="1">
      <c r="A239" s="13"/>
      <c r="B239" s="233"/>
      <c r="C239" s="234"/>
      <c r="D239" s="235" t="s">
        <v>166</v>
      </c>
      <c r="E239" s="236" t="s">
        <v>19</v>
      </c>
      <c r="F239" s="237" t="s">
        <v>177</v>
      </c>
      <c r="G239" s="234"/>
      <c r="H239" s="236" t="s">
        <v>19</v>
      </c>
      <c r="I239" s="238"/>
      <c r="J239" s="234"/>
      <c r="K239" s="234"/>
      <c r="L239" s="239"/>
      <c r="M239" s="240"/>
      <c r="N239" s="241"/>
      <c r="O239" s="241"/>
      <c r="P239" s="241"/>
      <c r="Q239" s="241"/>
      <c r="R239" s="241"/>
      <c r="S239" s="241"/>
      <c r="T239" s="24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3" t="s">
        <v>166</v>
      </c>
      <c r="AU239" s="243" t="s">
        <v>83</v>
      </c>
      <c r="AV239" s="13" t="s">
        <v>81</v>
      </c>
      <c r="AW239" s="13" t="s">
        <v>35</v>
      </c>
      <c r="AX239" s="13" t="s">
        <v>74</v>
      </c>
      <c r="AY239" s="243" t="s">
        <v>155</v>
      </c>
    </row>
    <row r="240" s="14" customFormat="1">
      <c r="A240" s="14"/>
      <c r="B240" s="244"/>
      <c r="C240" s="245"/>
      <c r="D240" s="235" t="s">
        <v>166</v>
      </c>
      <c r="E240" s="247" t="s">
        <v>19</v>
      </c>
      <c r="F240" s="255" t="s">
        <v>296</v>
      </c>
      <c r="G240" s="245"/>
      <c r="H240" s="248">
        <v>41.020000000000003</v>
      </c>
      <c r="I240" s="249"/>
      <c r="J240" s="245"/>
      <c r="K240" s="245"/>
      <c r="L240" s="250"/>
      <c r="M240" s="251"/>
      <c r="N240" s="252"/>
      <c r="O240" s="252"/>
      <c r="P240" s="252"/>
      <c r="Q240" s="252"/>
      <c r="R240" s="252"/>
      <c r="S240" s="252"/>
      <c r="T240" s="25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4" t="s">
        <v>166</v>
      </c>
      <c r="AU240" s="254" t="s">
        <v>83</v>
      </c>
      <c r="AV240" s="14" t="s">
        <v>83</v>
      </c>
      <c r="AW240" s="14" t="s">
        <v>35</v>
      </c>
      <c r="AX240" s="14" t="s">
        <v>81</v>
      </c>
      <c r="AY240" s="254" t="s">
        <v>155</v>
      </c>
    </row>
    <row r="241" s="2" customFormat="1" ht="44.25" customHeight="1">
      <c r="A241" s="40"/>
      <c r="B241" s="41"/>
      <c r="C241" s="270" t="s">
        <v>506</v>
      </c>
      <c r="D241" s="270" t="s">
        <v>403</v>
      </c>
      <c r="E241" s="271" t="s">
        <v>507</v>
      </c>
      <c r="F241" s="272" t="s">
        <v>508</v>
      </c>
      <c r="G241" s="273" t="s">
        <v>173</v>
      </c>
      <c r="H241" s="274">
        <v>45.122</v>
      </c>
      <c r="I241" s="275"/>
      <c r="J241" s="276">
        <f>ROUND(I241*H241,2)</f>
        <v>0</v>
      </c>
      <c r="K241" s="272" t="s">
        <v>161</v>
      </c>
      <c r="L241" s="277"/>
      <c r="M241" s="278" t="s">
        <v>19</v>
      </c>
      <c r="N241" s="279" t="s">
        <v>45</v>
      </c>
      <c r="O241" s="86"/>
      <c r="P241" s="224">
        <f>O241*H241</f>
        <v>0</v>
      </c>
      <c r="Q241" s="224">
        <v>0.0030599999999999998</v>
      </c>
      <c r="R241" s="224">
        <f>Q241*H241</f>
        <v>0.13807332</v>
      </c>
      <c r="S241" s="224">
        <v>0</v>
      </c>
      <c r="T241" s="225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6" t="s">
        <v>406</v>
      </c>
      <c r="AT241" s="226" t="s">
        <v>403</v>
      </c>
      <c r="AU241" s="226" t="s">
        <v>83</v>
      </c>
      <c r="AY241" s="19" t="s">
        <v>155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19" t="s">
        <v>81</v>
      </c>
      <c r="BK241" s="227">
        <f>ROUND(I241*H241,2)</f>
        <v>0</v>
      </c>
      <c r="BL241" s="19" t="s">
        <v>227</v>
      </c>
      <c r="BM241" s="226" t="s">
        <v>509</v>
      </c>
    </row>
    <row r="242" s="13" customFormat="1">
      <c r="A242" s="13"/>
      <c r="B242" s="233"/>
      <c r="C242" s="234"/>
      <c r="D242" s="235" t="s">
        <v>166</v>
      </c>
      <c r="E242" s="236" t="s">
        <v>19</v>
      </c>
      <c r="F242" s="237" t="s">
        <v>176</v>
      </c>
      <c r="G242" s="234"/>
      <c r="H242" s="236" t="s">
        <v>19</v>
      </c>
      <c r="I242" s="238"/>
      <c r="J242" s="234"/>
      <c r="K242" s="234"/>
      <c r="L242" s="239"/>
      <c r="M242" s="240"/>
      <c r="N242" s="241"/>
      <c r="O242" s="241"/>
      <c r="P242" s="241"/>
      <c r="Q242" s="241"/>
      <c r="R242" s="241"/>
      <c r="S242" s="241"/>
      <c r="T242" s="24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3" t="s">
        <v>166</v>
      </c>
      <c r="AU242" s="243" t="s">
        <v>83</v>
      </c>
      <c r="AV242" s="13" t="s">
        <v>81</v>
      </c>
      <c r="AW242" s="13" t="s">
        <v>35</v>
      </c>
      <c r="AX242" s="13" t="s">
        <v>74</v>
      </c>
      <c r="AY242" s="243" t="s">
        <v>155</v>
      </c>
    </row>
    <row r="243" s="13" customFormat="1">
      <c r="A243" s="13"/>
      <c r="B243" s="233"/>
      <c r="C243" s="234"/>
      <c r="D243" s="235" t="s">
        <v>166</v>
      </c>
      <c r="E243" s="236" t="s">
        <v>19</v>
      </c>
      <c r="F243" s="237" t="s">
        <v>177</v>
      </c>
      <c r="G243" s="234"/>
      <c r="H243" s="236" t="s">
        <v>19</v>
      </c>
      <c r="I243" s="238"/>
      <c r="J243" s="234"/>
      <c r="K243" s="234"/>
      <c r="L243" s="239"/>
      <c r="M243" s="240"/>
      <c r="N243" s="241"/>
      <c r="O243" s="241"/>
      <c r="P243" s="241"/>
      <c r="Q243" s="241"/>
      <c r="R243" s="241"/>
      <c r="S243" s="241"/>
      <c r="T243" s="24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3" t="s">
        <v>166</v>
      </c>
      <c r="AU243" s="243" t="s">
        <v>83</v>
      </c>
      <c r="AV243" s="13" t="s">
        <v>81</v>
      </c>
      <c r="AW243" s="13" t="s">
        <v>35</v>
      </c>
      <c r="AX243" s="13" t="s">
        <v>74</v>
      </c>
      <c r="AY243" s="243" t="s">
        <v>155</v>
      </c>
    </row>
    <row r="244" s="14" customFormat="1">
      <c r="A244" s="14"/>
      <c r="B244" s="244"/>
      <c r="C244" s="245"/>
      <c r="D244" s="235" t="s">
        <v>166</v>
      </c>
      <c r="E244" s="247" t="s">
        <v>19</v>
      </c>
      <c r="F244" s="255" t="s">
        <v>298</v>
      </c>
      <c r="G244" s="245"/>
      <c r="H244" s="248">
        <v>41.020000000000003</v>
      </c>
      <c r="I244" s="249"/>
      <c r="J244" s="245"/>
      <c r="K244" s="245"/>
      <c r="L244" s="250"/>
      <c r="M244" s="251"/>
      <c r="N244" s="252"/>
      <c r="O244" s="252"/>
      <c r="P244" s="252"/>
      <c r="Q244" s="252"/>
      <c r="R244" s="252"/>
      <c r="S244" s="252"/>
      <c r="T244" s="253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4" t="s">
        <v>166</v>
      </c>
      <c r="AU244" s="254" t="s">
        <v>83</v>
      </c>
      <c r="AV244" s="14" t="s">
        <v>83</v>
      </c>
      <c r="AW244" s="14" t="s">
        <v>35</v>
      </c>
      <c r="AX244" s="14" t="s">
        <v>81</v>
      </c>
      <c r="AY244" s="254" t="s">
        <v>155</v>
      </c>
    </row>
    <row r="245" s="14" customFormat="1">
      <c r="A245" s="14"/>
      <c r="B245" s="244"/>
      <c r="C245" s="245"/>
      <c r="D245" s="235" t="s">
        <v>166</v>
      </c>
      <c r="E245" s="245"/>
      <c r="F245" s="247" t="s">
        <v>510</v>
      </c>
      <c r="G245" s="245"/>
      <c r="H245" s="248">
        <v>45.122</v>
      </c>
      <c r="I245" s="249"/>
      <c r="J245" s="245"/>
      <c r="K245" s="245"/>
      <c r="L245" s="250"/>
      <c r="M245" s="251"/>
      <c r="N245" s="252"/>
      <c r="O245" s="252"/>
      <c r="P245" s="252"/>
      <c r="Q245" s="252"/>
      <c r="R245" s="252"/>
      <c r="S245" s="252"/>
      <c r="T245" s="25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4" t="s">
        <v>166</v>
      </c>
      <c r="AU245" s="254" t="s">
        <v>83</v>
      </c>
      <c r="AV245" s="14" t="s">
        <v>83</v>
      </c>
      <c r="AW245" s="14" t="s">
        <v>4</v>
      </c>
      <c r="AX245" s="14" t="s">
        <v>81</v>
      </c>
      <c r="AY245" s="254" t="s">
        <v>155</v>
      </c>
    </row>
    <row r="246" s="2" customFormat="1" ht="24.15" customHeight="1">
      <c r="A246" s="40"/>
      <c r="B246" s="41"/>
      <c r="C246" s="215" t="s">
        <v>511</v>
      </c>
      <c r="D246" s="215" t="s">
        <v>157</v>
      </c>
      <c r="E246" s="216" t="s">
        <v>512</v>
      </c>
      <c r="F246" s="217" t="s">
        <v>513</v>
      </c>
      <c r="G246" s="218" t="s">
        <v>226</v>
      </c>
      <c r="H246" s="219">
        <v>15</v>
      </c>
      <c r="I246" s="220"/>
      <c r="J246" s="221">
        <f>ROUND(I246*H246,2)</f>
        <v>0</v>
      </c>
      <c r="K246" s="217" t="s">
        <v>161</v>
      </c>
      <c r="L246" s="46"/>
      <c r="M246" s="222" t="s">
        <v>19</v>
      </c>
      <c r="N246" s="223" t="s">
        <v>45</v>
      </c>
      <c r="O246" s="86"/>
      <c r="P246" s="224">
        <f>O246*H246</f>
        <v>0</v>
      </c>
      <c r="Q246" s="224">
        <v>1.84E-05</v>
      </c>
      <c r="R246" s="224">
        <f>Q246*H246</f>
        <v>0.00027599999999999999</v>
      </c>
      <c r="S246" s="224">
        <v>0</v>
      </c>
      <c r="T246" s="225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6" t="s">
        <v>227</v>
      </c>
      <c r="AT246" s="226" t="s">
        <v>157</v>
      </c>
      <c r="AU246" s="226" t="s">
        <v>83</v>
      </c>
      <c r="AY246" s="19" t="s">
        <v>155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19" t="s">
        <v>81</v>
      </c>
      <c r="BK246" s="227">
        <f>ROUND(I246*H246,2)</f>
        <v>0</v>
      </c>
      <c r="BL246" s="19" t="s">
        <v>227</v>
      </c>
      <c r="BM246" s="226" t="s">
        <v>514</v>
      </c>
    </row>
    <row r="247" s="2" customFormat="1">
      <c r="A247" s="40"/>
      <c r="B247" s="41"/>
      <c r="C247" s="42"/>
      <c r="D247" s="228" t="s">
        <v>164</v>
      </c>
      <c r="E247" s="42"/>
      <c r="F247" s="229" t="s">
        <v>515</v>
      </c>
      <c r="G247" s="42"/>
      <c r="H247" s="42"/>
      <c r="I247" s="230"/>
      <c r="J247" s="42"/>
      <c r="K247" s="42"/>
      <c r="L247" s="46"/>
      <c r="M247" s="231"/>
      <c r="N247" s="232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164</v>
      </c>
      <c r="AU247" s="19" t="s">
        <v>83</v>
      </c>
    </row>
    <row r="248" s="14" customFormat="1">
      <c r="A248" s="14"/>
      <c r="B248" s="244"/>
      <c r="C248" s="245"/>
      <c r="D248" s="235" t="s">
        <v>166</v>
      </c>
      <c r="E248" s="246" t="s">
        <v>19</v>
      </c>
      <c r="F248" s="247" t="s">
        <v>516</v>
      </c>
      <c r="G248" s="245"/>
      <c r="H248" s="248">
        <v>15</v>
      </c>
      <c r="I248" s="249"/>
      <c r="J248" s="245"/>
      <c r="K248" s="245"/>
      <c r="L248" s="250"/>
      <c r="M248" s="251"/>
      <c r="N248" s="252"/>
      <c r="O248" s="252"/>
      <c r="P248" s="252"/>
      <c r="Q248" s="252"/>
      <c r="R248" s="252"/>
      <c r="S248" s="252"/>
      <c r="T248" s="253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4" t="s">
        <v>166</v>
      </c>
      <c r="AU248" s="254" t="s">
        <v>83</v>
      </c>
      <c r="AV248" s="14" t="s">
        <v>83</v>
      </c>
      <c r="AW248" s="14" t="s">
        <v>35</v>
      </c>
      <c r="AX248" s="14" t="s">
        <v>81</v>
      </c>
      <c r="AY248" s="254" t="s">
        <v>155</v>
      </c>
    </row>
    <row r="249" s="2" customFormat="1" ht="21.75" customHeight="1">
      <c r="A249" s="40"/>
      <c r="B249" s="41"/>
      <c r="C249" s="215" t="s">
        <v>517</v>
      </c>
      <c r="D249" s="215" t="s">
        <v>157</v>
      </c>
      <c r="E249" s="216" t="s">
        <v>518</v>
      </c>
      <c r="F249" s="217" t="s">
        <v>519</v>
      </c>
      <c r="G249" s="218" t="s">
        <v>226</v>
      </c>
      <c r="H249" s="219">
        <v>34.799999999999997</v>
      </c>
      <c r="I249" s="220"/>
      <c r="J249" s="221">
        <f>ROUND(I249*H249,2)</f>
        <v>0</v>
      </c>
      <c r="K249" s="217" t="s">
        <v>161</v>
      </c>
      <c r="L249" s="46"/>
      <c r="M249" s="222" t="s">
        <v>19</v>
      </c>
      <c r="N249" s="223" t="s">
        <v>45</v>
      </c>
      <c r="O249" s="86"/>
      <c r="P249" s="224">
        <f>O249*H249</f>
        <v>0</v>
      </c>
      <c r="Q249" s="224">
        <v>1.4935E-05</v>
      </c>
      <c r="R249" s="224">
        <f>Q249*H249</f>
        <v>0.00051973799999999995</v>
      </c>
      <c r="S249" s="224">
        <v>0</v>
      </c>
      <c r="T249" s="225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6" t="s">
        <v>227</v>
      </c>
      <c r="AT249" s="226" t="s">
        <v>157</v>
      </c>
      <c r="AU249" s="226" t="s">
        <v>83</v>
      </c>
      <c r="AY249" s="19" t="s">
        <v>155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19" t="s">
        <v>81</v>
      </c>
      <c r="BK249" s="227">
        <f>ROUND(I249*H249,2)</f>
        <v>0</v>
      </c>
      <c r="BL249" s="19" t="s">
        <v>227</v>
      </c>
      <c r="BM249" s="226" t="s">
        <v>520</v>
      </c>
    </row>
    <row r="250" s="2" customFormat="1">
      <c r="A250" s="40"/>
      <c r="B250" s="41"/>
      <c r="C250" s="42"/>
      <c r="D250" s="228" t="s">
        <v>164</v>
      </c>
      <c r="E250" s="42"/>
      <c r="F250" s="229" t="s">
        <v>521</v>
      </c>
      <c r="G250" s="42"/>
      <c r="H250" s="42"/>
      <c r="I250" s="230"/>
      <c r="J250" s="42"/>
      <c r="K250" s="42"/>
      <c r="L250" s="46"/>
      <c r="M250" s="231"/>
      <c r="N250" s="232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164</v>
      </c>
      <c r="AU250" s="19" t="s">
        <v>83</v>
      </c>
    </row>
    <row r="251" s="13" customFormat="1">
      <c r="A251" s="13"/>
      <c r="B251" s="233"/>
      <c r="C251" s="234"/>
      <c r="D251" s="235" t="s">
        <v>166</v>
      </c>
      <c r="E251" s="236" t="s">
        <v>19</v>
      </c>
      <c r="F251" s="237" t="s">
        <v>176</v>
      </c>
      <c r="G251" s="234"/>
      <c r="H251" s="236" t="s">
        <v>19</v>
      </c>
      <c r="I251" s="238"/>
      <c r="J251" s="234"/>
      <c r="K251" s="234"/>
      <c r="L251" s="239"/>
      <c r="M251" s="240"/>
      <c r="N251" s="241"/>
      <c r="O251" s="241"/>
      <c r="P251" s="241"/>
      <c r="Q251" s="241"/>
      <c r="R251" s="241"/>
      <c r="S251" s="241"/>
      <c r="T251" s="24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3" t="s">
        <v>166</v>
      </c>
      <c r="AU251" s="243" t="s">
        <v>83</v>
      </c>
      <c r="AV251" s="13" t="s">
        <v>81</v>
      </c>
      <c r="AW251" s="13" t="s">
        <v>35</v>
      </c>
      <c r="AX251" s="13" t="s">
        <v>74</v>
      </c>
      <c r="AY251" s="243" t="s">
        <v>155</v>
      </c>
    </row>
    <row r="252" s="13" customFormat="1">
      <c r="A252" s="13"/>
      <c r="B252" s="233"/>
      <c r="C252" s="234"/>
      <c r="D252" s="235" t="s">
        <v>166</v>
      </c>
      <c r="E252" s="236" t="s">
        <v>19</v>
      </c>
      <c r="F252" s="237" t="s">
        <v>522</v>
      </c>
      <c r="G252" s="234"/>
      <c r="H252" s="236" t="s">
        <v>19</v>
      </c>
      <c r="I252" s="238"/>
      <c r="J252" s="234"/>
      <c r="K252" s="234"/>
      <c r="L252" s="239"/>
      <c r="M252" s="240"/>
      <c r="N252" s="241"/>
      <c r="O252" s="241"/>
      <c r="P252" s="241"/>
      <c r="Q252" s="241"/>
      <c r="R252" s="241"/>
      <c r="S252" s="241"/>
      <c r="T252" s="24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3" t="s">
        <v>166</v>
      </c>
      <c r="AU252" s="243" t="s">
        <v>83</v>
      </c>
      <c r="AV252" s="13" t="s">
        <v>81</v>
      </c>
      <c r="AW252" s="13" t="s">
        <v>35</v>
      </c>
      <c r="AX252" s="13" t="s">
        <v>74</v>
      </c>
      <c r="AY252" s="243" t="s">
        <v>155</v>
      </c>
    </row>
    <row r="253" s="14" customFormat="1">
      <c r="A253" s="14"/>
      <c r="B253" s="244"/>
      <c r="C253" s="245"/>
      <c r="D253" s="235" t="s">
        <v>166</v>
      </c>
      <c r="E253" s="247" t="s">
        <v>19</v>
      </c>
      <c r="F253" s="255" t="s">
        <v>300</v>
      </c>
      <c r="G253" s="245"/>
      <c r="H253" s="248">
        <v>34.799999999999997</v>
      </c>
      <c r="I253" s="249"/>
      <c r="J253" s="245"/>
      <c r="K253" s="245"/>
      <c r="L253" s="250"/>
      <c r="M253" s="251"/>
      <c r="N253" s="252"/>
      <c r="O253" s="252"/>
      <c r="P253" s="252"/>
      <c r="Q253" s="252"/>
      <c r="R253" s="252"/>
      <c r="S253" s="252"/>
      <c r="T253" s="25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4" t="s">
        <v>166</v>
      </c>
      <c r="AU253" s="254" t="s">
        <v>83</v>
      </c>
      <c r="AV253" s="14" t="s">
        <v>83</v>
      </c>
      <c r="AW253" s="14" t="s">
        <v>35</v>
      </c>
      <c r="AX253" s="14" t="s">
        <v>81</v>
      </c>
      <c r="AY253" s="254" t="s">
        <v>155</v>
      </c>
    </row>
    <row r="254" s="2" customFormat="1" ht="16.5" customHeight="1">
      <c r="A254" s="40"/>
      <c r="B254" s="41"/>
      <c r="C254" s="270" t="s">
        <v>523</v>
      </c>
      <c r="D254" s="270" t="s">
        <v>403</v>
      </c>
      <c r="E254" s="271" t="s">
        <v>524</v>
      </c>
      <c r="F254" s="272" t="s">
        <v>525</v>
      </c>
      <c r="G254" s="273" t="s">
        <v>226</v>
      </c>
      <c r="H254" s="274">
        <v>35.496000000000002</v>
      </c>
      <c r="I254" s="275"/>
      <c r="J254" s="276">
        <f>ROUND(I254*H254,2)</f>
        <v>0</v>
      </c>
      <c r="K254" s="272" t="s">
        <v>161</v>
      </c>
      <c r="L254" s="277"/>
      <c r="M254" s="278" t="s">
        <v>19</v>
      </c>
      <c r="N254" s="279" t="s">
        <v>45</v>
      </c>
      <c r="O254" s="86"/>
      <c r="P254" s="224">
        <f>O254*H254</f>
        <v>0</v>
      </c>
      <c r="Q254" s="224">
        <v>0.00022000000000000001</v>
      </c>
      <c r="R254" s="224">
        <f>Q254*H254</f>
        <v>0.007809120000000001</v>
      </c>
      <c r="S254" s="224">
        <v>0</v>
      </c>
      <c r="T254" s="225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6" t="s">
        <v>406</v>
      </c>
      <c r="AT254" s="226" t="s">
        <v>403</v>
      </c>
      <c r="AU254" s="226" t="s">
        <v>83</v>
      </c>
      <c r="AY254" s="19" t="s">
        <v>155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19" t="s">
        <v>81</v>
      </c>
      <c r="BK254" s="227">
        <f>ROUND(I254*H254,2)</f>
        <v>0</v>
      </c>
      <c r="BL254" s="19" t="s">
        <v>227</v>
      </c>
      <c r="BM254" s="226" t="s">
        <v>526</v>
      </c>
    </row>
    <row r="255" s="13" customFormat="1">
      <c r="A255" s="13"/>
      <c r="B255" s="233"/>
      <c r="C255" s="234"/>
      <c r="D255" s="235" t="s">
        <v>166</v>
      </c>
      <c r="E255" s="236" t="s">
        <v>19</v>
      </c>
      <c r="F255" s="237" t="s">
        <v>176</v>
      </c>
      <c r="G255" s="234"/>
      <c r="H255" s="236" t="s">
        <v>19</v>
      </c>
      <c r="I255" s="238"/>
      <c r="J255" s="234"/>
      <c r="K255" s="234"/>
      <c r="L255" s="239"/>
      <c r="M255" s="240"/>
      <c r="N255" s="241"/>
      <c r="O255" s="241"/>
      <c r="P255" s="241"/>
      <c r="Q255" s="241"/>
      <c r="R255" s="241"/>
      <c r="S255" s="241"/>
      <c r="T255" s="24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3" t="s">
        <v>166</v>
      </c>
      <c r="AU255" s="243" t="s">
        <v>83</v>
      </c>
      <c r="AV255" s="13" t="s">
        <v>81</v>
      </c>
      <c r="AW255" s="13" t="s">
        <v>35</v>
      </c>
      <c r="AX255" s="13" t="s">
        <v>74</v>
      </c>
      <c r="AY255" s="243" t="s">
        <v>155</v>
      </c>
    </row>
    <row r="256" s="13" customFormat="1">
      <c r="A256" s="13"/>
      <c r="B256" s="233"/>
      <c r="C256" s="234"/>
      <c r="D256" s="235" t="s">
        <v>166</v>
      </c>
      <c r="E256" s="236" t="s">
        <v>19</v>
      </c>
      <c r="F256" s="237" t="s">
        <v>522</v>
      </c>
      <c r="G256" s="234"/>
      <c r="H256" s="236" t="s">
        <v>19</v>
      </c>
      <c r="I256" s="238"/>
      <c r="J256" s="234"/>
      <c r="K256" s="234"/>
      <c r="L256" s="239"/>
      <c r="M256" s="240"/>
      <c r="N256" s="241"/>
      <c r="O256" s="241"/>
      <c r="P256" s="241"/>
      <c r="Q256" s="241"/>
      <c r="R256" s="241"/>
      <c r="S256" s="241"/>
      <c r="T256" s="24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3" t="s">
        <v>166</v>
      </c>
      <c r="AU256" s="243" t="s">
        <v>83</v>
      </c>
      <c r="AV256" s="13" t="s">
        <v>81</v>
      </c>
      <c r="AW256" s="13" t="s">
        <v>35</v>
      </c>
      <c r="AX256" s="13" t="s">
        <v>74</v>
      </c>
      <c r="AY256" s="243" t="s">
        <v>155</v>
      </c>
    </row>
    <row r="257" s="14" customFormat="1">
      <c r="A257" s="14"/>
      <c r="B257" s="244"/>
      <c r="C257" s="245"/>
      <c r="D257" s="235" t="s">
        <v>166</v>
      </c>
      <c r="E257" s="247" t="s">
        <v>19</v>
      </c>
      <c r="F257" s="255" t="s">
        <v>303</v>
      </c>
      <c r="G257" s="245"/>
      <c r="H257" s="248">
        <v>34.799999999999997</v>
      </c>
      <c r="I257" s="249"/>
      <c r="J257" s="245"/>
      <c r="K257" s="245"/>
      <c r="L257" s="250"/>
      <c r="M257" s="251"/>
      <c r="N257" s="252"/>
      <c r="O257" s="252"/>
      <c r="P257" s="252"/>
      <c r="Q257" s="252"/>
      <c r="R257" s="252"/>
      <c r="S257" s="252"/>
      <c r="T257" s="253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4" t="s">
        <v>166</v>
      </c>
      <c r="AU257" s="254" t="s">
        <v>83</v>
      </c>
      <c r="AV257" s="14" t="s">
        <v>83</v>
      </c>
      <c r="AW257" s="14" t="s">
        <v>35</v>
      </c>
      <c r="AX257" s="14" t="s">
        <v>81</v>
      </c>
      <c r="AY257" s="254" t="s">
        <v>155</v>
      </c>
    </row>
    <row r="258" s="14" customFormat="1">
      <c r="A258" s="14"/>
      <c r="B258" s="244"/>
      <c r="C258" s="245"/>
      <c r="D258" s="235" t="s">
        <v>166</v>
      </c>
      <c r="E258" s="245"/>
      <c r="F258" s="247" t="s">
        <v>527</v>
      </c>
      <c r="G258" s="245"/>
      <c r="H258" s="248">
        <v>35.496000000000002</v>
      </c>
      <c r="I258" s="249"/>
      <c r="J258" s="245"/>
      <c r="K258" s="245"/>
      <c r="L258" s="250"/>
      <c r="M258" s="251"/>
      <c r="N258" s="252"/>
      <c r="O258" s="252"/>
      <c r="P258" s="252"/>
      <c r="Q258" s="252"/>
      <c r="R258" s="252"/>
      <c r="S258" s="252"/>
      <c r="T258" s="253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4" t="s">
        <v>166</v>
      </c>
      <c r="AU258" s="254" t="s">
        <v>83</v>
      </c>
      <c r="AV258" s="14" t="s">
        <v>83</v>
      </c>
      <c r="AW258" s="14" t="s">
        <v>4</v>
      </c>
      <c r="AX258" s="14" t="s">
        <v>81</v>
      </c>
      <c r="AY258" s="254" t="s">
        <v>155</v>
      </c>
    </row>
    <row r="259" s="2" customFormat="1" ht="16.5" customHeight="1">
      <c r="A259" s="40"/>
      <c r="B259" s="41"/>
      <c r="C259" s="215" t="s">
        <v>528</v>
      </c>
      <c r="D259" s="215" t="s">
        <v>157</v>
      </c>
      <c r="E259" s="216" t="s">
        <v>529</v>
      </c>
      <c r="F259" s="217" t="s">
        <v>530</v>
      </c>
      <c r="G259" s="218" t="s">
        <v>226</v>
      </c>
      <c r="H259" s="219">
        <v>0.90000000000000002</v>
      </c>
      <c r="I259" s="220"/>
      <c r="J259" s="221">
        <f>ROUND(I259*H259,2)</f>
        <v>0</v>
      </c>
      <c r="K259" s="217" t="s">
        <v>161</v>
      </c>
      <c r="L259" s="46"/>
      <c r="M259" s="222" t="s">
        <v>19</v>
      </c>
      <c r="N259" s="223" t="s">
        <v>45</v>
      </c>
      <c r="O259" s="86"/>
      <c r="P259" s="224">
        <f>O259*H259</f>
        <v>0</v>
      </c>
      <c r="Q259" s="224">
        <v>0</v>
      </c>
      <c r="R259" s="224">
        <f>Q259*H259</f>
        <v>0</v>
      </c>
      <c r="S259" s="224">
        <v>0</v>
      </c>
      <c r="T259" s="225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6" t="s">
        <v>227</v>
      </c>
      <c r="AT259" s="226" t="s">
        <v>157</v>
      </c>
      <c r="AU259" s="226" t="s">
        <v>83</v>
      </c>
      <c r="AY259" s="19" t="s">
        <v>155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19" t="s">
        <v>81</v>
      </c>
      <c r="BK259" s="227">
        <f>ROUND(I259*H259,2)</f>
        <v>0</v>
      </c>
      <c r="BL259" s="19" t="s">
        <v>227</v>
      </c>
      <c r="BM259" s="226" t="s">
        <v>531</v>
      </c>
    </row>
    <row r="260" s="2" customFormat="1">
      <c r="A260" s="40"/>
      <c r="B260" s="41"/>
      <c r="C260" s="42"/>
      <c r="D260" s="228" t="s">
        <v>164</v>
      </c>
      <c r="E260" s="42"/>
      <c r="F260" s="229" t="s">
        <v>532</v>
      </c>
      <c r="G260" s="42"/>
      <c r="H260" s="42"/>
      <c r="I260" s="230"/>
      <c r="J260" s="42"/>
      <c r="K260" s="42"/>
      <c r="L260" s="46"/>
      <c r="M260" s="231"/>
      <c r="N260" s="232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164</v>
      </c>
      <c r="AU260" s="19" t="s">
        <v>83</v>
      </c>
    </row>
    <row r="261" s="13" customFormat="1">
      <c r="A261" s="13"/>
      <c r="B261" s="233"/>
      <c r="C261" s="234"/>
      <c r="D261" s="235" t="s">
        <v>166</v>
      </c>
      <c r="E261" s="236" t="s">
        <v>19</v>
      </c>
      <c r="F261" s="237" t="s">
        <v>176</v>
      </c>
      <c r="G261" s="234"/>
      <c r="H261" s="236" t="s">
        <v>19</v>
      </c>
      <c r="I261" s="238"/>
      <c r="J261" s="234"/>
      <c r="K261" s="234"/>
      <c r="L261" s="239"/>
      <c r="M261" s="240"/>
      <c r="N261" s="241"/>
      <c r="O261" s="241"/>
      <c r="P261" s="241"/>
      <c r="Q261" s="241"/>
      <c r="R261" s="241"/>
      <c r="S261" s="241"/>
      <c r="T261" s="24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3" t="s">
        <v>166</v>
      </c>
      <c r="AU261" s="243" t="s">
        <v>83</v>
      </c>
      <c r="AV261" s="13" t="s">
        <v>81</v>
      </c>
      <c r="AW261" s="13" t="s">
        <v>35</v>
      </c>
      <c r="AX261" s="13" t="s">
        <v>74</v>
      </c>
      <c r="AY261" s="243" t="s">
        <v>155</v>
      </c>
    </row>
    <row r="262" s="13" customFormat="1">
      <c r="A262" s="13"/>
      <c r="B262" s="233"/>
      <c r="C262" s="234"/>
      <c r="D262" s="235" t="s">
        <v>166</v>
      </c>
      <c r="E262" s="236" t="s">
        <v>19</v>
      </c>
      <c r="F262" s="237" t="s">
        <v>533</v>
      </c>
      <c r="G262" s="234"/>
      <c r="H262" s="236" t="s">
        <v>19</v>
      </c>
      <c r="I262" s="238"/>
      <c r="J262" s="234"/>
      <c r="K262" s="234"/>
      <c r="L262" s="239"/>
      <c r="M262" s="240"/>
      <c r="N262" s="241"/>
      <c r="O262" s="241"/>
      <c r="P262" s="241"/>
      <c r="Q262" s="241"/>
      <c r="R262" s="241"/>
      <c r="S262" s="241"/>
      <c r="T262" s="24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3" t="s">
        <v>166</v>
      </c>
      <c r="AU262" s="243" t="s">
        <v>83</v>
      </c>
      <c r="AV262" s="13" t="s">
        <v>81</v>
      </c>
      <c r="AW262" s="13" t="s">
        <v>35</v>
      </c>
      <c r="AX262" s="13" t="s">
        <v>74</v>
      </c>
      <c r="AY262" s="243" t="s">
        <v>155</v>
      </c>
    </row>
    <row r="263" s="14" customFormat="1">
      <c r="A263" s="14"/>
      <c r="B263" s="244"/>
      <c r="C263" s="245"/>
      <c r="D263" s="235" t="s">
        <v>166</v>
      </c>
      <c r="E263" s="247" t="s">
        <v>19</v>
      </c>
      <c r="F263" s="255" t="s">
        <v>305</v>
      </c>
      <c r="G263" s="245"/>
      <c r="H263" s="248">
        <v>0.90000000000000002</v>
      </c>
      <c r="I263" s="249"/>
      <c r="J263" s="245"/>
      <c r="K263" s="245"/>
      <c r="L263" s="250"/>
      <c r="M263" s="251"/>
      <c r="N263" s="252"/>
      <c r="O263" s="252"/>
      <c r="P263" s="252"/>
      <c r="Q263" s="252"/>
      <c r="R263" s="252"/>
      <c r="S263" s="252"/>
      <c r="T263" s="25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4" t="s">
        <v>166</v>
      </c>
      <c r="AU263" s="254" t="s">
        <v>83</v>
      </c>
      <c r="AV263" s="14" t="s">
        <v>83</v>
      </c>
      <c r="AW263" s="14" t="s">
        <v>35</v>
      </c>
      <c r="AX263" s="14" t="s">
        <v>81</v>
      </c>
      <c r="AY263" s="254" t="s">
        <v>155</v>
      </c>
    </row>
    <row r="264" s="2" customFormat="1" ht="16.5" customHeight="1">
      <c r="A264" s="40"/>
      <c r="B264" s="41"/>
      <c r="C264" s="270" t="s">
        <v>534</v>
      </c>
      <c r="D264" s="270" t="s">
        <v>403</v>
      </c>
      <c r="E264" s="271" t="s">
        <v>535</v>
      </c>
      <c r="F264" s="272" t="s">
        <v>536</v>
      </c>
      <c r="G264" s="273" t="s">
        <v>226</v>
      </c>
      <c r="H264" s="274">
        <v>0.90000000000000002</v>
      </c>
      <c r="I264" s="275"/>
      <c r="J264" s="276">
        <f>ROUND(I264*H264,2)</f>
        <v>0</v>
      </c>
      <c r="K264" s="272" t="s">
        <v>161</v>
      </c>
      <c r="L264" s="277"/>
      <c r="M264" s="278" t="s">
        <v>19</v>
      </c>
      <c r="N264" s="279" t="s">
        <v>45</v>
      </c>
      <c r="O264" s="86"/>
      <c r="P264" s="224">
        <f>O264*H264</f>
        <v>0</v>
      </c>
      <c r="Q264" s="224">
        <v>0.00016000000000000001</v>
      </c>
      <c r="R264" s="224">
        <f>Q264*H264</f>
        <v>0.000144</v>
      </c>
      <c r="S264" s="224">
        <v>0</v>
      </c>
      <c r="T264" s="225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6" t="s">
        <v>406</v>
      </c>
      <c r="AT264" s="226" t="s">
        <v>403</v>
      </c>
      <c r="AU264" s="226" t="s">
        <v>83</v>
      </c>
      <c r="AY264" s="19" t="s">
        <v>155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19" t="s">
        <v>81</v>
      </c>
      <c r="BK264" s="227">
        <f>ROUND(I264*H264,2)</f>
        <v>0</v>
      </c>
      <c r="BL264" s="19" t="s">
        <v>227</v>
      </c>
      <c r="BM264" s="226" t="s">
        <v>537</v>
      </c>
    </row>
    <row r="265" s="13" customFormat="1">
      <c r="A265" s="13"/>
      <c r="B265" s="233"/>
      <c r="C265" s="234"/>
      <c r="D265" s="235" t="s">
        <v>166</v>
      </c>
      <c r="E265" s="236" t="s">
        <v>19</v>
      </c>
      <c r="F265" s="237" t="s">
        <v>176</v>
      </c>
      <c r="G265" s="234"/>
      <c r="H265" s="236" t="s">
        <v>19</v>
      </c>
      <c r="I265" s="238"/>
      <c r="J265" s="234"/>
      <c r="K265" s="234"/>
      <c r="L265" s="239"/>
      <c r="M265" s="240"/>
      <c r="N265" s="241"/>
      <c r="O265" s="241"/>
      <c r="P265" s="241"/>
      <c r="Q265" s="241"/>
      <c r="R265" s="241"/>
      <c r="S265" s="241"/>
      <c r="T265" s="24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3" t="s">
        <v>166</v>
      </c>
      <c r="AU265" s="243" t="s">
        <v>83</v>
      </c>
      <c r="AV265" s="13" t="s">
        <v>81</v>
      </c>
      <c r="AW265" s="13" t="s">
        <v>35</v>
      </c>
      <c r="AX265" s="13" t="s">
        <v>74</v>
      </c>
      <c r="AY265" s="243" t="s">
        <v>155</v>
      </c>
    </row>
    <row r="266" s="13" customFormat="1">
      <c r="A266" s="13"/>
      <c r="B266" s="233"/>
      <c r="C266" s="234"/>
      <c r="D266" s="235" t="s">
        <v>166</v>
      </c>
      <c r="E266" s="236" t="s">
        <v>19</v>
      </c>
      <c r="F266" s="237" t="s">
        <v>533</v>
      </c>
      <c r="G266" s="234"/>
      <c r="H266" s="236" t="s">
        <v>19</v>
      </c>
      <c r="I266" s="238"/>
      <c r="J266" s="234"/>
      <c r="K266" s="234"/>
      <c r="L266" s="239"/>
      <c r="M266" s="240"/>
      <c r="N266" s="241"/>
      <c r="O266" s="241"/>
      <c r="P266" s="241"/>
      <c r="Q266" s="241"/>
      <c r="R266" s="241"/>
      <c r="S266" s="241"/>
      <c r="T266" s="24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3" t="s">
        <v>166</v>
      </c>
      <c r="AU266" s="243" t="s">
        <v>83</v>
      </c>
      <c r="AV266" s="13" t="s">
        <v>81</v>
      </c>
      <c r="AW266" s="13" t="s">
        <v>35</v>
      </c>
      <c r="AX266" s="13" t="s">
        <v>74</v>
      </c>
      <c r="AY266" s="243" t="s">
        <v>155</v>
      </c>
    </row>
    <row r="267" s="14" customFormat="1">
      <c r="A267" s="14"/>
      <c r="B267" s="244"/>
      <c r="C267" s="245"/>
      <c r="D267" s="235" t="s">
        <v>166</v>
      </c>
      <c r="E267" s="247" t="s">
        <v>19</v>
      </c>
      <c r="F267" s="255" t="s">
        <v>308</v>
      </c>
      <c r="G267" s="245"/>
      <c r="H267" s="248">
        <v>0.90000000000000002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4" t="s">
        <v>166</v>
      </c>
      <c r="AU267" s="254" t="s">
        <v>83</v>
      </c>
      <c r="AV267" s="14" t="s">
        <v>83</v>
      </c>
      <c r="AW267" s="14" t="s">
        <v>35</v>
      </c>
      <c r="AX267" s="14" t="s">
        <v>81</v>
      </c>
      <c r="AY267" s="254" t="s">
        <v>155</v>
      </c>
    </row>
    <row r="268" s="2" customFormat="1" ht="49.05" customHeight="1">
      <c r="A268" s="40"/>
      <c r="B268" s="41"/>
      <c r="C268" s="215" t="s">
        <v>538</v>
      </c>
      <c r="D268" s="215" t="s">
        <v>157</v>
      </c>
      <c r="E268" s="216" t="s">
        <v>539</v>
      </c>
      <c r="F268" s="217" t="s">
        <v>540</v>
      </c>
      <c r="G268" s="218" t="s">
        <v>160</v>
      </c>
      <c r="H268" s="219">
        <v>0.48199999999999998</v>
      </c>
      <c r="I268" s="220"/>
      <c r="J268" s="221">
        <f>ROUND(I268*H268,2)</f>
        <v>0</v>
      </c>
      <c r="K268" s="217" t="s">
        <v>161</v>
      </c>
      <c r="L268" s="46"/>
      <c r="M268" s="222" t="s">
        <v>19</v>
      </c>
      <c r="N268" s="223" t="s">
        <v>45</v>
      </c>
      <c r="O268" s="86"/>
      <c r="P268" s="224">
        <f>O268*H268</f>
        <v>0</v>
      </c>
      <c r="Q268" s="224">
        <v>0</v>
      </c>
      <c r="R268" s="224">
        <f>Q268*H268</f>
        <v>0</v>
      </c>
      <c r="S268" s="224">
        <v>0</v>
      </c>
      <c r="T268" s="225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6" t="s">
        <v>227</v>
      </c>
      <c r="AT268" s="226" t="s">
        <v>157</v>
      </c>
      <c r="AU268" s="226" t="s">
        <v>83</v>
      </c>
      <c r="AY268" s="19" t="s">
        <v>155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19" t="s">
        <v>81</v>
      </c>
      <c r="BK268" s="227">
        <f>ROUND(I268*H268,2)</f>
        <v>0</v>
      </c>
      <c r="BL268" s="19" t="s">
        <v>227</v>
      </c>
      <c r="BM268" s="226" t="s">
        <v>541</v>
      </c>
    </row>
    <row r="269" s="2" customFormat="1">
      <c r="A269" s="40"/>
      <c r="B269" s="41"/>
      <c r="C269" s="42"/>
      <c r="D269" s="228" t="s">
        <v>164</v>
      </c>
      <c r="E269" s="42"/>
      <c r="F269" s="229" t="s">
        <v>542</v>
      </c>
      <c r="G269" s="42"/>
      <c r="H269" s="42"/>
      <c r="I269" s="230"/>
      <c r="J269" s="42"/>
      <c r="K269" s="42"/>
      <c r="L269" s="46"/>
      <c r="M269" s="231"/>
      <c r="N269" s="232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164</v>
      </c>
      <c r="AU269" s="19" t="s">
        <v>83</v>
      </c>
    </row>
    <row r="270" s="12" customFormat="1" ht="22.8" customHeight="1">
      <c r="A270" s="12"/>
      <c r="B270" s="199"/>
      <c r="C270" s="200"/>
      <c r="D270" s="201" t="s">
        <v>73</v>
      </c>
      <c r="E270" s="213" t="s">
        <v>276</v>
      </c>
      <c r="F270" s="213" t="s">
        <v>277</v>
      </c>
      <c r="G270" s="200"/>
      <c r="H270" s="200"/>
      <c r="I270" s="203"/>
      <c r="J270" s="214">
        <f>BK270</f>
        <v>0</v>
      </c>
      <c r="K270" s="200"/>
      <c r="L270" s="205"/>
      <c r="M270" s="206"/>
      <c r="N270" s="207"/>
      <c r="O270" s="207"/>
      <c r="P270" s="208">
        <f>SUM(P271:P301)</f>
        <v>0</v>
      </c>
      <c r="Q270" s="207"/>
      <c r="R270" s="208">
        <f>SUM(R271:R301)</f>
        <v>0.078011730000000001</v>
      </c>
      <c r="S270" s="207"/>
      <c r="T270" s="209">
        <f>SUM(T271:T301)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10" t="s">
        <v>83</v>
      </c>
      <c r="AT270" s="211" t="s">
        <v>73</v>
      </c>
      <c r="AU270" s="211" t="s">
        <v>81</v>
      </c>
      <c r="AY270" s="210" t="s">
        <v>155</v>
      </c>
      <c r="BK270" s="212">
        <f>SUM(BK271:BK301)</f>
        <v>0</v>
      </c>
    </row>
    <row r="271" s="2" customFormat="1" ht="24.15" customHeight="1">
      <c r="A271" s="40"/>
      <c r="B271" s="41"/>
      <c r="C271" s="215" t="s">
        <v>543</v>
      </c>
      <c r="D271" s="215" t="s">
        <v>157</v>
      </c>
      <c r="E271" s="216" t="s">
        <v>544</v>
      </c>
      <c r="F271" s="217" t="s">
        <v>545</v>
      </c>
      <c r="G271" s="218" t="s">
        <v>173</v>
      </c>
      <c r="H271" s="219">
        <v>4.4100000000000001</v>
      </c>
      <c r="I271" s="220"/>
      <c r="J271" s="221">
        <f>ROUND(I271*H271,2)</f>
        <v>0</v>
      </c>
      <c r="K271" s="217" t="s">
        <v>161</v>
      </c>
      <c r="L271" s="46"/>
      <c r="M271" s="222" t="s">
        <v>19</v>
      </c>
      <c r="N271" s="223" t="s">
        <v>45</v>
      </c>
      <c r="O271" s="86"/>
      <c r="P271" s="224">
        <f>O271*H271</f>
        <v>0</v>
      </c>
      <c r="Q271" s="224">
        <v>0</v>
      </c>
      <c r="R271" s="224">
        <f>Q271*H271</f>
        <v>0</v>
      </c>
      <c r="S271" s="224">
        <v>0</v>
      </c>
      <c r="T271" s="225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6" t="s">
        <v>227</v>
      </c>
      <c r="AT271" s="226" t="s">
        <v>157</v>
      </c>
      <c r="AU271" s="226" t="s">
        <v>83</v>
      </c>
      <c r="AY271" s="19" t="s">
        <v>155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19" t="s">
        <v>81</v>
      </c>
      <c r="BK271" s="227">
        <f>ROUND(I271*H271,2)</f>
        <v>0</v>
      </c>
      <c r="BL271" s="19" t="s">
        <v>227</v>
      </c>
      <c r="BM271" s="226" t="s">
        <v>546</v>
      </c>
    </row>
    <row r="272" s="2" customFormat="1">
      <c r="A272" s="40"/>
      <c r="B272" s="41"/>
      <c r="C272" s="42"/>
      <c r="D272" s="228" t="s">
        <v>164</v>
      </c>
      <c r="E272" s="42"/>
      <c r="F272" s="229" t="s">
        <v>547</v>
      </c>
      <c r="G272" s="42"/>
      <c r="H272" s="42"/>
      <c r="I272" s="230"/>
      <c r="J272" s="42"/>
      <c r="K272" s="42"/>
      <c r="L272" s="46"/>
      <c r="M272" s="231"/>
      <c r="N272" s="232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164</v>
      </c>
      <c r="AU272" s="19" t="s">
        <v>83</v>
      </c>
    </row>
    <row r="273" s="13" customFormat="1">
      <c r="A273" s="13"/>
      <c r="B273" s="233"/>
      <c r="C273" s="234"/>
      <c r="D273" s="235" t="s">
        <v>166</v>
      </c>
      <c r="E273" s="236" t="s">
        <v>19</v>
      </c>
      <c r="F273" s="237" t="s">
        <v>176</v>
      </c>
      <c r="G273" s="234"/>
      <c r="H273" s="236" t="s">
        <v>19</v>
      </c>
      <c r="I273" s="238"/>
      <c r="J273" s="234"/>
      <c r="K273" s="234"/>
      <c r="L273" s="239"/>
      <c r="M273" s="240"/>
      <c r="N273" s="241"/>
      <c r="O273" s="241"/>
      <c r="P273" s="241"/>
      <c r="Q273" s="241"/>
      <c r="R273" s="241"/>
      <c r="S273" s="241"/>
      <c r="T273" s="24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3" t="s">
        <v>166</v>
      </c>
      <c r="AU273" s="243" t="s">
        <v>83</v>
      </c>
      <c r="AV273" s="13" t="s">
        <v>81</v>
      </c>
      <c r="AW273" s="13" t="s">
        <v>35</v>
      </c>
      <c r="AX273" s="13" t="s">
        <v>74</v>
      </c>
      <c r="AY273" s="243" t="s">
        <v>155</v>
      </c>
    </row>
    <row r="274" s="13" customFormat="1">
      <c r="A274" s="13"/>
      <c r="B274" s="233"/>
      <c r="C274" s="234"/>
      <c r="D274" s="235" t="s">
        <v>166</v>
      </c>
      <c r="E274" s="236" t="s">
        <v>19</v>
      </c>
      <c r="F274" s="237" t="s">
        <v>548</v>
      </c>
      <c r="G274" s="234"/>
      <c r="H274" s="236" t="s">
        <v>19</v>
      </c>
      <c r="I274" s="238"/>
      <c r="J274" s="234"/>
      <c r="K274" s="234"/>
      <c r="L274" s="239"/>
      <c r="M274" s="240"/>
      <c r="N274" s="241"/>
      <c r="O274" s="241"/>
      <c r="P274" s="241"/>
      <c r="Q274" s="241"/>
      <c r="R274" s="241"/>
      <c r="S274" s="241"/>
      <c r="T274" s="24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3" t="s">
        <v>166</v>
      </c>
      <c r="AU274" s="243" t="s">
        <v>83</v>
      </c>
      <c r="AV274" s="13" t="s">
        <v>81</v>
      </c>
      <c r="AW274" s="13" t="s">
        <v>35</v>
      </c>
      <c r="AX274" s="13" t="s">
        <v>74</v>
      </c>
      <c r="AY274" s="243" t="s">
        <v>155</v>
      </c>
    </row>
    <row r="275" s="14" customFormat="1">
      <c r="A275" s="14"/>
      <c r="B275" s="244"/>
      <c r="C275" s="245"/>
      <c r="D275" s="235" t="s">
        <v>166</v>
      </c>
      <c r="E275" s="247" t="s">
        <v>19</v>
      </c>
      <c r="F275" s="255" t="s">
        <v>310</v>
      </c>
      <c r="G275" s="245"/>
      <c r="H275" s="248">
        <v>4.4100000000000001</v>
      </c>
      <c r="I275" s="249"/>
      <c r="J275" s="245"/>
      <c r="K275" s="245"/>
      <c r="L275" s="250"/>
      <c r="M275" s="251"/>
      <c r="N275" s="252"/>
      <c r="O275" s="252"/>
      <c r="P275" s="252"/>
      <c r="Q275" s="252"/>
      <c r="R275" s="252"/>
      <c r="S275" s="252"/>
      <c r="T275" s="253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4" t="s">
        <v>166</v>
      </c>
      <c r="AU275" s="254" t="s">
        <v>83</v>
      </c>
      <c r="AV275" s="14" t="s">
        <v>83</v>
      </c>
      <c r="AW275" s="14" t="s">
        <v>35</v>
      </c>
      <c r="AX275" s="14" t="s">
        <v>81</v>
      </c>
      <c r="AY275" s="254" t="s">
        <v>155</v>
      </c>
    </row>
    <row r="276" s="2" customFormat="1" ht="37.8" customHeight="1">
      <c r="A276" s="40"/>
      <c r="B276" s="41"/>
      <c r="C276" s="215" t="s">
        <v>549</v>
      </c>
      <c r="D276" s="215" t="s">
        <v>157</v>
      </c>
      <c r="E276" s="216" t="s">
        <v>550</v>
      </c>
      <c r="F276" s="217" t="s">
        <v>551</v>
      </c>
      <c r="G276" s="218" t="s">
        <v>173</v>
      </c>
      <c r="H276" s="219">
        <v>4.4100000000000001</v>
      </c>
      <c r="I276" s="220"/>
      <c r="J276" s="221">
        <f>ROUND(I276*H276,2)</f>
        <v>0</v>
      </c>
      <c r="K276" s="217" t="s">
        <v>161</v>
      </c>
      <c r="L276" s="46"/>
      <c r="M276" s="222" t="s">
        <v>19</v>
      </c>
      <c r="N276" s="223" t="s">
        <v>45</v>
      </c>
      <c r="O276" s="86"/>
      <c r="P276" s="224">
        <f>O276*H276</f>
        <v>0</v>
      </c>
      <c r="Q276" s="224">
        <v>0.0053759999999999997</v>
      </c>
      <c r="R276" s="224">
        <f>Q276*H276</f>
        <v>0.023708159999999999</v>
      </c>
      <c r="S276" s="224">
        <v>0</v>
      </c>
      <c r="T276" s="225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6" t="s">
        <v>227</v>
      </c>
      <c r="AT276" s="226" t="s">
        <v>157</v>
      </c>
      <c r="AU276" s="226" t="s">
        <v>83</v>
      </c>
      <c r="AY276" s="19" t="s">
        <v>155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19" t="s">
        <v>81</v>
      </c>
      <c r="BK276" s="227">
        <f>ROUND(I276*H276,2)</f>
        <v>0</v>
      </c>
      <c r="BL276" s="19" t="s">
        <v>227</v>
      </c>
      <c r="BM276" s="226" t="s">
        <v>552</v>
      </c>
    </row>
    <row r="277" s="2" customFormat="1">
      <c r="A277" s="40"/>
      <c r="B277" s="41"/>
      <c r="C277" s="42"/>
      <c r="D277" s="228" t="s">
        <v>164</v>
      </c>
      <c r="E277" s="42"/>
      <c r="F277" s="229" t="s">
        <v>553</v>
      </c>
      <c r="G277" s="42"/>
      <c r="H277" s="42"/>
      <c r="I277" s="230"/>
      <c r="J277" s="42"/>
      <c r="K277" s="42"/>
      <c r="L277" s="46"/>
      <c r="M277" s="231"/>
      <c r="N277" s="232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164</v>
      </c>
      <c r="AU277" s="19" t="s">
        <v>83</v>
      </c>
    </row>
    <row r="278" s="13" customFormat="1">
      <c r="A278" s="13"/>
      <c r="B278" s="233"/>
      <c r="C278" s="234"/>
      <c r="D278" s="235" t="s">
        <v>166</v>
      </c>
      <c r="E278" s="236" t="s">
        <v>19</v>
      </c>
      <c r="F278" s="237" t="s">
        <v>176</v>
      </c>
      <c r="G278" s="234"/>
      <c r="H278" s="236" t="s">
        <v>19</v>
      </c>
      <c r="I278" s="238"/>
      <c r="J278" s="234"/>
      <c r="K278" s="234"/>
      <c r="L278" s="239"/>
      <c r="M278" s="240"/>
      <c r="N278" s="241"/>
      <c r="O278" s="241"/>
      <c r="P278" s="241"/>
      <c r="Q278" s="241"/>
      <c r="R278" s="241"/>
      <c r="S278" s="241"/>
      <c r="T278" s="24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3" t="s">
        <v>166</v>
      </c>
      <c r="AU278" s="243" t="s">
        <v>83</v>
      </c>
      <c r="AV278" s="13" t="s">
        <v>81</v>
      </c>
      <c r="AW278" s="13" t="s">
        <v>35</v>
      </c>
      <c r="AX278" s="13" t="s">
        <v>74</v>
      </c>
      <c r="AY278" s="243" t="s">
        <v>155</v>
      </c>
    </row>
    <row r="279" s="13" customFormat="1">
      <c r="A279" s="13"/>
      <c r="B279" s="233"/>
      <c r="C279" s="234"/>
      <c r="D279" s="235" t="s">
        <v>166</v>
      </c>
      <c r="E279" s="236" t="s">
        <v>19</v>
      </c>
      <c r="F279" s="237" t="s">
        <v>548</v>
      </c>
      <c r="G279" s="234"/>
      <c r="H279" s="236" t="s">
        <v>19</v>
      </c>
      <c r="I279" s="238"/>
      <c r="J279" s="234"/>
      <c r="K279" s="234"/>
      <c r="L279" s="239"/>
      <c r="M279" s="240"/>
      <c r="N279" s="241"/>
      <c r="O279" s="241"/>
      <c r="P279" s="241"/>
      <c r="Q279" s="241"/>
      <c r="R279" s="241"/>
      <c r="S279" s="241"/>
      <c r="T279" s="24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3" t="s">
        <v>166</v>
      </c>
      <c r="AU279" s="243" t="s">
        <v>83</v>
      </c>
      <c r="AV279" s="13" t="s">
        <v>81</v>
      </c>
      <c r="AW279" s="13" t="s">
        <v>35</v>
      </c>
      <c r="AX279" s="13" t="s">
        <v>74</v>
      </c>
      <c r="AY279" s="243" t="s">
        <v>155</v>
      </c>
    </row>
    <row r="280" s="14" customFormat="1">
      <c r="A280" s="14"/>
      <c r="B280" s="244"/>
      <c r="C280" s="245"/>
      <c r="D280" s="235" t="s">
        <v>166</v>
      </c>
      <c r="E280" s="247" t="s">
        <v>19</v>
      </c>
      <c r="F280" s="255" t="s">
        <v>313</v>
      </c>
      <c r="G280" s="245"/>
      <c r="H280" s="248">
        <v>4.4100000000000001</v>
      </c>
      <c r="I280" s="249"/>
      <c r="J280" s="245"/>
      <c r="K280" s="245"/>
      <c r="L280" s="250"/>
      <c r="M280" s="251"/>
      <c r="N280" s="252"/>
      <c r="O280" s="252"/>
      <c r="P280" s="252"/>
      <c r="Q280" s="252"/>
      <c r="R280" s="252"/>
      <c r="S280" s="252"/>
      <c r="T280" s="253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4" t="s">
        <v>166</v>
      </c>
      <c r="AU280" s="254" t="s">
        <v>83</v>
      </c>
      <c r="AV280" s="14" t="s">
        <v>83</v>
      </c>
      <c r="AW280" s="14" t="s">
        <v>35</v>
      </c>
      <c r="AX280" s="14" t="s">
        <v>81</v>
      </c>
      <c r="AY280" s="254" t="s">
        <v>155</v>
      </c>
    </row>
    <row r="281" s="2" customFormat="1" ht="24.15" customHeight="1">
      <c r="A281" s="40"/>
      <c r="B281" s="41"/>
      <c r="C281" s="270" t="s">
        <v>554</v>
      </c>
      <c r="D281" s="270" t="s">
        <v>403</v>
      </c>
      <c r="E281" s="271" t="s">
        <v>555</v>
      </c>
      <c r="F281" s="272" t="s">
        <v>556</v>
      </c>
      <c r="G281" s="273" t="s">
        <v>173</v>
      </c>
      <c r="H281" s="274">
        <v>4.851</v>
      </c>
      <c r="I281" s="275"/>
      <c r="J281" s="276">
        <f>ROUND(I281*H281,2)</f>
        <v>0</v>
      </c>
      <c r="K281" s="272" t="s">
        <v>161</v>
      </c>
      <c r="L281" s="277"/>
      <c r="M281" s="278" t="s">
        <v>19</v>
      </c>
      <c r="N281" s="279" t="s">
        <v>45</v>
      </c>
      <c r="O281" s="86"/>
      <c r="P281" s="224">
        <f>O281*H281</f>
        <v>0</v>
      </c>
      <c r="Q281" s="224">
        <v>0.01112</v>
      </c>
      <c r="R281" s="224">
        <f>Q281*H281</f>
        <v>0.053943119999999997</v>
      </c>
      <c r="S281" s="224">
        <v>0</v>
      </c>
      <c r="T281" s="225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6" t="s">
        <v>406</v>
      </c>
      <c r="AT281" s="226" t="s">
        <v>403</v>
      </c>
      <c r="AU281" s="226" t="s">
        <v>83</v>
      </c>
      <c r="AY281" s="19" t="s">
        <v>155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19" t="s">
        <v>81</v>
      </c>
      <c r="BK281" s="227">
        <f>ROUND(I281*H281,2)</f>
        <v>0</v>
      </c>
      <c r="BL281" s="19" t="s">
        <v>227</v>
      </c>
      <c r="BM281" s="226" t="s">
        <v>557</v>
      </c>
    </row>
    <row r="282" s="13" customFormat="1">
      <c r="A282" s="13"/>
      <c r="B282" s="233"/>
      <c r="C282" s="234"/>
      <c r="D282" s="235" t="s">
        <v>166</v>
      </c>
      <c r="E282" s="236" t="s">
        <v>19</v>
      </c>
      <c r="F282" s="237" t="s">
        <v>176</v>
      </c>
      <c r="G282" s="234"/>
      <c r="H282" s="236" t="s">
        <v>19</v>
      </c>
      <c r="I282" s="238"/>
      <c r="J282" s="234"/>
      <c r="K282" s="234"/>
      <c r="L282" s="239"/>
      <c r="M282" s="240"/>
      <c r="N282" s="241"/>
      <c r="O282" s="241"/>
      <c r="P282" s="241"/>
      <c r="Q282" s="241"/>
      <c r="R282" s="241"/>
      <c r="S282" s="241"/>
      <c r="T282" s="24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3" t="s">
        <v>166</v>
      </c>
      <c r="AU282" s="243" t="s">
        <v>83</v>
      </c>
      <c r="AV282" s="13" t="s">
        <v>81</v>
      </c>
      <c r="AW282" s="13" t="s">
        <v>35</v>
      </c>
      <c r="AX282" s="13" t="s">
        <v>74</v>
      </c>
      <c r="AY282" s="243" t="s">
        <v>155</v>
      </c>
    </row>
    <row r="283" s="13" customFormat="1">
      <c r="A283" s="13"/>
      <c r="B283" s="233"/>
      <c r="C283" s="234"/>
      <c r="D283" s="235" t="s">
        <v>166</v>
      </c>
      <c r="E283" s="236" t="s">
        <v>19</v>
      </c>
      <c r="F283" s="237" t="s">
        <v>548</v>
      </c>
      <c r="G283" s="234"/>
      <c r="H283" s="236" t="s">
        <v>19</v>
      </c>
      <c r="I283" s="238"/>
      <c r="J283" s="234"/>
      <c r="K283" s="234"/>
      <c r="L283" s="239"/>
      <c r="M283" s="240"/>
      <c r="N283" s="241"/>
      <c r="O283" s="241"/>
      <c r="P283" s="241"/>
      <c r="Q283" s="241"/>
      <c r="R283" s="241"/>
      <c r="S283" s="241"/>
      <c r="T283" s="24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3" t="s">
        <v>166</v>
      </c>
      <c r="AU283" s="243" t="s">
        <v>83</v>
      </c>
      <c r="AV283" s="13" t="s">
        <v>81</v>
      </c>
      <c r="AW283" s="13" t="s">
        <v>35</v>
      </c>
      <c r="AX283" s="13" t="s">
        <v>74</v>
      </c>
      <c r="AY283" s="243" t="s">
        <v>155</v>
      </c>
    </row>
    <row r="284" s="14" customFormat="1">
      <c r="A284" s="14"/>
      <c r="B284" s="244"/>
      <c r="C284" s="245"/>
      <c r="D284" s="235" t="s">
        <v>166</v>
      </c>
      <c r="E284" s="247" t="s">
        <v>19</v>
      </c>
      <c r="F284" s="255" t="s">
        <v>315</v>
      </c>
      <c r="G284" s="245"/>
      <c r="H284" s="248">
        <v>4.4100000000000001</v>
      </c>
      <c r="I284" s="249"/>
      <c r="J284" s="245"/>
      <c r="K284" s="245"/>
      <c r="L284" s="250"/>
      <c r="M284" s="251"/>
      <c r="N284" s="252"/>
      <c r="O284" s="252"/>
      <c r="P284" s="252"/>
      <c r="Q284" s="252"/>
      <c r="R284" s="252"/>
      <c r="S284" s="252"/>
      <c r="T284" s="25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4" t="s">
        <v>166</v>
      </c>
      <c r="AU284" s="254" t="s">
        <v>83</v>
      </c>
      <c r="AV284" s="14" t="s">
        <v>83</v>
      </c>
      <c r="AW284" s="14" t="s">
        <v>35</v>
      </c>
      <c r="AX284" s="14" t="s">
        <v>81</v>
      </c>
      <c r="AY284" s="254" t="s">
        <v>155</v>
      </c>
    </row>
    <row r="285" s="14" customFormat="1">
      <c r="A285" s="14"/>
      <c r="B285" s="244"/>
      <c r="C285" s="245"/>
      <c r="D285" s="235" t="s">
        <v>166</v>
      </c>
      <c r="E285" s="245"/>
      <c r="F285" s="247" t="s">
        <v>558</v>
      </c>
      <c r="G285" s="245"/>
      <c r="H285" s="248">
        <v>4.851</v>
      </c>
      <c r="I285" s="249"/>
      <c r="J285" s="245"/>
      <c r="K285" s="245"/>
      <c r="L285" s="250"/>
      <c r="M285" s="251"/>
      <c r="N285" s="252"/>
      <c r="O285" s="252"/>
      <c r="P285" s="252"/>
      <c r="Q285" s="252"/>
      <c r="R285" s="252"/>
      <c r="S285" s="252"/>
      <c r="T285" s="253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4" t="s">
        <v>166</v>
      </c>
      <c r="AU285" s="254" t="s">
        <v>83</v>
      </c>
      <c r="AV285" s="14" t="s">
        <v>83</v>
      </c>
      <c r="AW285" s="14" t="s">
        <v>4</v>
      </c>
      <c r="AX285" s="14" t="s">
        <v>81</v>
      </c>
      <c r="AY285" s="254" t="s">
        <v>155</v>
      </c>
    </row>
    <row r="286" s="2" customFormat="1" ht="24.15" customHeight="1">
      <c r="A286" s="40"/>
      <c r="B286" s="41"/>
      <c r="C286" s="215" t="s">
        <v>559</v>
      </c>
      <c r="D286" s="215" t="s">
        <v>157</v>
      </c>
      <c r="E286" s="216" t="s">
        <v>560</v>
      </c>
      <c r="F286" s="217" t="s">
        <v>561</v>
      </c>
      <c r="G286" s="218" t="s">
        <v>226</v>
      </c>
      <c r="H286" s="219">
        <v>1.8</v>
      </c>
      <c r="I286" s="220"/>
      <c r="J286" s="221">
        <f>ROUND(I286*H286,2)</f>
        <v>0</v>
      </c>
      <c r="K286" s="217" t="s">
        <v>161</v>
      </c>
      <c r="L286" s="46"/>
      <c r="M286" s="222" t="s">
        <v>19</v>
      </c>
      <c r="N286" s="223" t="s">
        <v>45</v>
      </c>
      <c r="O286" s="86"/>
      <c r="P286" s="224">
        <f>O286*H286</f>
        <v>0</v>
      </c>
      <c r="Q286" s="224">
        <v>9.0000000000000006E-05</v>
      </c>
      <c r="R286" s="224">
        <f>Q286*H286</f>
        <v>0.00016200000000000001</v>
      </c>
      <c r="S286" s="224">
        <v>0</v>
      </c>
      <c r="T286" s="225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6" t="s">
        <v>227</v>
      </c>
      <c r="AT286" s="226" t="s">
        <v>157</v>
      </c>
      <c r="AU286" s="226" t="s">
        <v>83</v>
      </c>
      <c r="AY286" s="19" t="s">
        <v>155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19" t="s">
        <v>81</v>
      </c>
      <c r="BK286" s="227">
        <f>ROUND(I286*H286,2)</f>
        <v>0</v>
      </c>
      <c r="BL286" s="19" t="s">
        <v>227</v>
      </c>
      <c r="BM286" s="226" t="s">
        <v>562</v>
      </c>
    </row>
    <row r="287" s="2" customFormat="1">
      <c r="A287" s="40"/>
      <c r="B287" s="41"/>
      <c r="C287" s="42"/>
      <c r="D287" s="228" t="s">
        <v>164</v>
      </c>
      <c r="E287" s="42"/>
      <c r="F287" s="229" t="s">
        <v>563</v>
      </c>
      <c r="G287" s="42"/>
      <c r="H287" s="42"/>
      <c r="I287" s="230"/>
      <c r="J287" s="42"/>
      <c r="K287" s="42"/>
      <c r="L287" s="46"/>
      <c r="M287" s="231"/>
      <c r="N287" s="232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164</v>
      </c>
      <c r="AU287" s="19" t="s">
        <v>83</v>
      </c>
    </row>
    <row r="288" s="14" customFormat="1">
      <c r="A288" s="14"/>
      <c r="B288" s="244"/>
      <c r="C288" s="245"/>
      <c r="D288" s="235" t="s">
        <v>166</v>
      </c>
      <c r="E288" s="246" t="s">
        <v>19</v>
      </c>
      <c r="F288" s="247" t="s">
        <v>564</v>
      </c>
      <c r="G288" s="245"/>
      <c r="H288" s="248">
        <v>1.8</v>
      </c>
      <c r="I288" s="249"/>
      <c r="J288" s="245"/>
      <c r="K288" s="245"/>
      <c r="L288" s="250"/>
      <c r="M288" s="251"/>
      <c r="N288" s="252"/>
      <c r="O288" s="252"/>
      <c r="P288" s="252"/>
      <c r="Q288" s="252"/>
      <c r="R288" s="252"/>
      <c r="S288" s="252"/>
      <c r="T288" s="253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4" t="s">
        <v>166</v>
      </c>
      <c r="AU288" s="254" t="s">
        <v>83</v>
      </c>
      <c r="AV288" s="14" t="s">
        <v>83</v>
      </c>
      <c r="AW288" s="14" t="s">
        <v>35</v>
      </c>
      <c r="AX288" s="14" t="s">
        <v>81</v>
      </c>
      <c r="AY288" s="254" t="s">
        <v>155</v>
      </c>
    </row>
    <row r="289" s="2" customFormat="1" ht="24.15" customHeight="1">
      <c r="A289" s="40"/>
      <c r="B289" s="41"/>
      <c r="C289" s="215" t="s">
        <v>565</v>
      </c>
      <c r="D289" s="215" t="s">
        <v>157</v>
      </c>
      <c r="E289" s="216" t="s">
        <v>566</v>
      </c>
      <c r="F289" s="217" t="s">
        <v>567</v>
      </c>
      <c r="G289" s="218" t="s">
        <v>234</v>
      </c>
      <c r="H289" s="219">
        <v>2</v>
      </c>
      <c r="I289" s="220"/>
      <c r="J289" s="221">
        <f>ROUND(I289*H289,2)</f>
        <v>0</v>
      </c>
      <c r="K289" s="217" t="s">
        <v>161</v>
      </c>
      <c r="L289" s="46"/>
      <c r="M289" s="222" t="s">
        <v>19</v>
      </c>
      <c r="N289" s="223" t="s">
        <v>45</v>
      </c>
      <c r="O289" s="86"/>
      <c r="P289" s="224">
        <f>O289*H289</f>
        <v>0</v>
      </c>
      <c r="Q289" s="224">
        <v>0</v>
      </c>
      <c r="R289" s="224">
        <f>Q289*H289</f>
        <v>0</v>
      </c>
      <c r="S289" s="224">
        <v>0</v>
      </c>
      <c r="T289" s="225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6" t="s">
        <v>227</v>
      </c>
      <c r="AT289" s="226" t="s">
        <v>157</v>
      </c>
      <c r="AU289" s="226" t="s">
        <v>83</v>
      </c>
      <c r="AY289" s="19" t="s">
        <v>155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19" t="s">
        <v>81</v>
      </c>
      <c r="BK289" s="227">
        <f>ROUND(I289*H289,2)</f>
        <v>0</v>
      </c>
      <c r="BL289" s="19" t="s">
        <v>227</v>
      </c>
      <c r="BM289" s="226" t="s">
        <v>568</v>
      </c>
    </row>
    <row r="290" s="2" customFormat="1">
      <c r="A290" s="40"/>
      <c r="B290" s="41"/>
      <c r="C290" s="42"/>
      <c r="D290" s="228" t="s">
        <v>164</v>
      </c>
      <c r="E290" s="42"/>
      <c r="F290" s="229" t="s">
        <v>569</v>
      </c>
      <c r="G290" s="42"/>
      <c r="H290" s="42"/>
      <c r="I290" s="230"/>
      <c r="J290" s="42"/>
      <c r="K290" s="42"/>
      <c r="L290" s="46"/>
      <c r="M290" s="231"/>
      <c r="N290" s="232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164</v>
      </c>
      <c r="AU290" s="19" t="s">
        <v>83</v>
      </c>
    </row>
    <row r="291" s="14" customFormat="1">
      <c r="A291" s="14"/>
      <c r="B291" s="244"/>
      <c r="C291" s="245"/>
      <c r="D291" s="235" t="s">
        <v>166</v>
      </c>
      <c r="E291" s="246" t="s">
        <v>19</v>
      </c>
      <c r="F291" s="247" t="s">
        <v>570</v>
      </c>
      <c r="G291" s="245"/>
      <c r="H291" s="248">
        <v>2</v>
      </c>
      <c r="I291" s="249"/>
      <c r="J291" s="245"/>
      <c r="K291" s="245"/>
      <c r="L291" s="250"/>
      <c r="M291" s="251"/>
      <c r="N291" s="252"/>
      <c r="O291" s="252"/>
      <c r="P291" s="252"/>
      <c r="Q291" s="252"/>
      <c r="R291" s="252"/>
      <c r="S291" s="252"/>
      <c r="T291" s="25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4" t="s">
        <v>166</v>
      </c>
      <c r="AU291" s="254" t="s">
        <v>83</v>
      </c>
      <c r="AV291" s="14" t="s">
        <v>83</v>
      </c>
      <c r="AW291" s="14" t="s">
        <v>35</v>
      </c>
      <c r="AX291" s="14" t="s">
        <v>81</v>
      </c>
      <c r="AY291" s="254" t="s">
        <v>155</v>
      </c>
    </row>
    <row r="292" s="2" customFormat="1" ht="24.15" customHeight="1">
      <c r="A292" s="40"/>
      <c r="B292" s="41"/>
      <c r="C292" s="215" t="s">
        <v>571</v>
      </c>
      <c r="D292" s="215" t="s">
        <v>157</v>
      </c>
      <c r="E292" s="216" t="s">
        <v>572</v>
      </c>
      <c r="F292" s="217" t="s">
        <v>573</v>
      </c>
      <c r="G292" s="218" t="s">
        <v>234</v>
      </c>
      <c r="H292" s="219">
        <v>1</v>
      </c>
      <c r="I292" s="220"/>
      <c r="J292" s="221">
        <f>ROUND(I292*H292,2)</f>
        <v>0</v>
      </c>
      <c r="K292" s="217" t="s">
        <v>161</v>
      </c>
      <c r="L292" s="46"/>
      <c r="M292" s="222" t="s">
        <v>19</v>
      </c>
      <c r="N292" s="223" t="s">
        <v>45</v>
      </c>
      <c r="O292" s="86"/>
      <c r="P292" s="224">
        <f>O292*H292</f>
        <v>0</v>
      </c>
      <c r="Q292" s="224">
        <v>0</v>
      </c>
      <c r="R292" s="224">
        <f>Q292*H292</f>
        <v>0</v>
      </c>
      <c r="S292" s="224">
        <v>0</v>
      </c>
      <c r="T292" s="225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6" t="s">
        <v>227</v>
      </c>
      <c r="AT292" s="226" t="s">
        <v>157</v>
      </c>
      <c r="AU292" s="226" t="s">
        <v>83</v>
      </c>
      <c r="AY292" s="19" t="s">
        <v>155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19" t="s">
        <v>81</v>
      </c>
      <c r="BK292" s="227">
        <f>ROUND(I292*H292,2)</f>
        <v>0</v>
      </c>
      <c r="BL292" s="19" t="s">
        <v>227</v>
      </c>
      <c r="BM292" s="226" t="s">
        <v>574</v>
      </c>
    </row>
    <row r="293" s="2" customFormat="1">
      <c r="A293" s="40"/>
      <c r="B293" s="41"/>
      <c r="C293" s="42"/>
      <c r="D293" s="228" t="s">
        <v>164</v>
      </c>
      <c r="E293" s="42"/>
      <c r="F293" s="229" t="s">
        <v>575</v>
      </c>
      <c r="G293" s="42"/>
      <c r="H293" s="42"/>
      <c r="I293" s="230"/>
      <c r="J293" s="42"/>
      <c r="K293" s="42"/>
      <c r="L293" s="46"/>
      <c r="M293" s="231"/>
      <c r="N293" s="232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164</v>
      </c>
      <c r="AU293" s="19" t="s">
        <v>83</v>
      </c>
    </row>
    <row r="294" s="14" customFormat="1">
      <c r="A294" s="14"/>
      <c r="B294" s="244"/>
      <c r="C294" s="245"/>
      <c r="D294" s="235" t="s">
        <v>166</v>
      </c>
      <c r="E294" s="246" t="s">
        <v>19</v>
      </c>
      <c r="F294" s="247" t="s">
        <v>81</v>
      </c>
      <c r="G294" s="245"/>
      <c r="H294" s="248">
        <v>1</v>
      </c>
      <c r="I294" s="249"/>
      <c r="J294" s="245"/>
      <c r="K294" s="245"/>
      <c r="L294" s="250"/>
      <c r="M294" s="251"/>
      <c r="N294" s="252"/>
      <c r="O294" s="252"/>
      <c r="P294" s="252"/>
      <c r="Q294" s="252"/>
      <c r="R294" s="252"/>
      <c r="S294" s="252"/>
      <c r="T294" s="253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4" t="s">
        <v>166</v>
      </c>
      <c r="AU294" s="254" t="s">
        <v>83</v>
      </c>
      <c r="AV294" s="14" t="s">
        <v>83</v>
      </c>
      <c r="AW294" s="14" t="s">
        <v>35</v>
      </c>
      <c r="AX294" s="14" t="s">
        <v>81</v>
      </c>
      <c r="AY294" s="254" t="s">
        <v>155</v>
      </c>
    </row>
    <row r="295" s="2" customFormat="1" ht="24.15" customHeight="1">
      <c r="A295" s="40"/>
      <c r="B295" s="41"/>
      <c r="C295" s="215" t="s">
        <v>576</v>
      </c>
      <c r="D295" s="215" t="s">
        <v>157</v>
      </c>
      <c r="E295" s="216" t="s">
        <v>577</v>
      </c>
      <c r="F295" s="217" t="s">
        <v>578</v>
      </c>
      <c r="G295" s="218" t="s">
        <v>173</v>
      </c>
      <c r="H295" s="219">
        <v>4.4100000000000001</v>
      </c>
      <c r="I295" s="220"/>
      <c r="J295" s="221">
        <f>ROUND(I295*H295,2)</f>
        <v>0</v>
      </c>
      <c r="K295" s="217" t="s">
        <v>161</v>
      </c>
      <c r="L295" s="46"/>
      <c r="M295" s="222" t="s">
        <v>19</v>
      </c>
      <c r="N295" s="223" t="s">
        <v>45</v>
      </c>
      <c r="O295" s="86"/>
      <c r="P295" s="224">
        <f>O295*H295</f>
        <v>0</v>
      </c>
      <c r="Q295" s="224">
        <v>4.5000000000000003E-05</v>
      </c>
      <c r="R295" s="224">
        <f>Q295*H295</f>
        <v>0.00019845000000000003</v>
      </c>
      <c r="S295" s="224">
        <v>0</v>
      </c>
      <c r="T295" s="225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26" t="s">
        <v>227</v>
      </c>
      <c r="AT295" s="226" t="s">
        <v>157</v>
      </c>
      <c r="AU295" s="226" t="s">
        <v>83</v>
      </c>
      <c r="AY295" s="19" t="s">
        <v>155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19" t="s">
        <v>81</v>
      </c>
      <c r="BK295" s="227">
        <f>ROUND(I295*H295,2)</f>
        <v>0</v>
      </c>
      <c r="BL295" s="19" t="s">
        <v>227</v>
      </c>
      <c r="BM295" s="226" t="s">
        <v>579</v>
      </c>
    </row>
    <row r="296" s="2" customFormat="1">
      <c r="A296" s="40"/>
      <c r="B296" s="41"/>
      <c r="C296" s="42"/>
      <c r="D296" s="228" t="s">
        <v>164</v>
      </c>
      <c r="E296" s="42"/>
      <c r="F296" s="229" t="s">
        <v>580</v>
      </c>
      <c r="G296" s="42"/>
      <c r="H296" s="42"/>
      <c r="I296" s="230"/>
      <c r="J296" s="42"/>
      <c r="K296" s="42"/>
      <c r="L296" s="46"/>
      <c r="M296" s="231"/>
      <c r="N296" s="232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164</v>
      </c>
      <c r="AU296" s="19" t="s">
        <v>83</v>
      </c>
    </row>
    <row r="297" s="13" customFormat="1">
      <c r="A297" s="13"/>
      <c r="B297" s="233"/>
      <c r="C297" s="234"/>
      <c r="D297" s="235" t="s">
        <v>166</v>
      </c>
      <c r="E297" s="236" t="s">
        <v>19</v>
      </c>
      <c r="F297" s="237" t="s">
        <v>176</v>
      </c>
      <c r="G297" s="234"/>
      <c r="H297" s="236" t="s">
        <v>19</v>
      </c>
      <c r="I297" s="238"/>
      <c r="J297" s="234"/>
      <c r="K297" s="234"/>
      <c r="L297" s="239"/>
      <c r="M297" s="240"/>
      <c r="N297" s="241"/>
      <c r="O297" s="241"/>
      <c r="P297" s="241"/>
      <c r="Q297" s="241"/>
      <c r="R297" s="241"/>
      <c r="S297" s="241"/>
      <c r="T297" s="24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3" t="s">
        <v>166</v>
      </c>
      <c r="AU297" s="243" t="s">
        <v>83</v>
      </c>
      <c r="AV297" s="13" t="s">
        <v>81</v>
      </c>
      <c r="AW297" s="13" t="s">
        <v>35</v>
      </c>
      <c r="AX297" s="13" t="s">
        <v>74</v>
      </c>
      <c r="AY297" s="243" t="s">
        <v>155</v>
      </c>
    </row>
    <row r="298" s="13" customFormat="1">
      <c r="A298" s="13"/>
      <c r="B298" s="233"/>
      <c r="C298" s="234"/>
      <c r="D298" s="235" t="s">
        <v>166</v>
      </c>
      <c r="E298" s="236" t="s">
        <v>19</v>
      </c>
      <c r="F298" s="237" t="s">
        <v>548</v>
      </c>
      <c r="G298" s="234"/>
      <c r="H298" s="236" t="s">
        <v>19</v>
      </c>
      <c r="I298" s="238"/>
      <c r="J298" s="234"/>
      <c r="K298" s="234"/>
      <c r="L298" s="239"/>
      <c r="M298" s="240"/>
      <c r="N298" s="241"/>
      <c r="O298" s="241"/>
      <c r="P298" s="241"/>
      <c r="Q298" s="241"/>
      <c r="R298" s="241"/>
      <c r="S298" s="241"/>
      <c r="T298" s="24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3" t="s">
        <v>166</v>
      </c>
      <c r="AU298" s="243" t="s">
        <v>83</v>
      </c>
      <c r="AV298" s="13" t="s">
        <v>81</v>
      </c>
      <c r="AW298" s="13" t="s">
        <v>35</v>
      </c>
      <c r="AX298" s="13" t="s">
        <v>74</v>
      </c>
      <c r="AY298" s="243" t="s">
        <v>155</v>
      </c>
    </row>
    <row r="299" s="14" customFormat="1">
      <c r="A299" s="14"/>
      <c r="B299" s="244"/>
      <c r="C299" s="245"/>
      <c r="D299" s="235" t="s">
        <v>166</v>
      </c>
      <c r="E299" s="247" t="s">
        <v>19</v>
      </c>
      <c r="F299" s="255" t="s">
        <v>317</v>
      </c>
      <c r="G299" s="245"/>
      <c r="H299" s="248">
        <v>4.4100000000000001</v>
      </c>
      <c r="I299" s="249"/>
      <c r="J299" s="245"/>
      <c r="K299" s="245"/>
      <c r="L299" s="250"/>
      <c r="M299" s="251"/>
      <c r="N299" s="252"/>
      <c r="O299" s="252"/>
      <c r="P299" s="252"/>
      <c r="Q299" s="252"/>
      <c r="R299" s="252"/>
      <c r="S299" s="252"/>
      <c r="T299" s="253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4" t="s">
        <v>166</v>
      </c>
      <c r="AU299" s="254" t="s">
        <v>83</v>
      </c>
      <c r="AV299" s="14" t="s">
        <v>83</v>
      </c>
      <c r="AW299" s="14" t="s">
        <v>35</v>
      </c>
      <c r="AX299" s="14" t="s">
        <v>81</v>
      </c>
      <c r="AY299" s="254" t="s">
        <v>155</v>
      </c>
    </row>
    <row r="300" s="2" customFormat="1" ht="49.05" customHeight="1">
      <c r="A300" s="40"/>
      <c r="B300" s="41"/>
      <c r="C300" s="215" t="s">
        <v>581</v>
      </c>
      <c r="D300" s="215" t="s">
        <v>157</v>
      </c>
      <c r="E300" s="216" t="s">
        <v>582</v>
      </c>
      <c r="F300" s="217" t="s">
        <v>583</v>
      </c>
      <c r="G300" s="218" t="s">
        <v>160</v>
      </c>
      <c r="H300" s="219">
        <v>0.078</v>
      </c>
      <c r="I300" s="220"/>
      <c r="J300" s="221">
        <f>ROUND(I300*H300,2)</f>
        <v>0</v>
      </c>
      <c r="K300" s="217" t="s">
        <v>161</v>
      </c>
      <c r="L300" s="46"/>
      <c r="M300" s="222" t="s">
        <v>19</v>
      </c>
      <c r="N300" s="223" t="s">
        <v>45</v>
      </c>
      <c r="O300" s="86"/>
      <c r="P300" s="224">
        <f>O300*H300</f>
        <v>0</v>
      </c>
      <c r="Q300" s="224">
        <v>0</v>
      </c>
      <c r="R300" s="224">
        <f>Q300*H300</f>
        <v>0</v>
      </c>
      <c r="S300" s="224">
        <v>0</v>
      </c>
      <c r="T300" s="225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6" t="s">
        <v>227</v>
      </c>
      <c r="AT300" s="226" t="s">
        <v>157</v>
      </c>
      <c r="AU300" s="226" t="s">
        <v>83</v>
      </c>
      <c r="AY300" s="19" t="s">
        <v>155</v>
      </c>
      <c r="BE300" s="227">
        <f>IF(N300="základní",J300,0)</f>
        <v>0</v>
      </c>
      <c r="BF300" s="227">
        <f>IF(N300="snížená",J300,0)</f>
        <v>0</v>
      </c>
      <c r="BG300" s="227">
        <f>IF(N300="zákl. přenesená",J300,0)</f>
        <v>0</v>
      </c>
      <c r="BH300" s="227">
        <f>IF(N300="sníž. přenesená",J300,0)</f>
        <v>0</v>
      </c>
      <c r="BI300" s="227">
        <f>IF(N300="nulová",J300,0)</f>
        <v>0</v>
      </c>
      <c r="BJ300" s="19" t="s">
        <v>81</v>
      </c>
      <c r="BK300" s="227">
        <f>ROUND(I300*H300,2)</f>
        <v>0</v>
      </c>
      <c r="BL300" s="19" t="s">
        <v>227</v>
      </c>
      <c r="BM300" s="226" t="s">
        <v>584</v>
      </c>
    </row>
    <row r="301" s="2" customFormat="1">
      <c r="A301" s="40"/>
      <c r="B301" s="41"/>
      <c r="C301" s="42"/>
      <c r="D301" s="228" t="s">
        <v>164</v>
      </c>
      <c r="E301" s="42"/>
      <c r="F301" s="229" t="s">
        <v>585</v>
      </c>
      <c r="G301" s="42"/>
      <c r="H301" s="42"/>
      <c r="I301" s="230"/>
      <c r="J301" s="42"/>
      <c r="K301" s="42"/>
      <c r="L301" s="46"/>
      <c r="M301" s="231"/>
      <c r="N301" s="232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164</v>
      </c>
      <c r="AU301" s="19" t="s">
        <v>83</v>
      </c>
    </row>
    <row r="302" s="12" customFormat="1" ht="22.8" customHeight="1">
      <c r="A302" s="12"/>
      <c r="B302" s="199"/>
      <c r="C302" s="200"/>
      <c r="D302" s="201" t="s">
        <v>73</v>
      </c>
      <c r="E302" s="213" t="s">
        <v>586</v>
      </c>
      <c r="F302" s="213" t="s">
        <v>587</v>
      </c>
      <c r="G302" s="200"/>
      <c r="H302" s="200"/>
      <c r="I302" s="203"/>
      <c r="J302" s="214">
        <f>BK302</f>
        <v>0</v>
      </c>
      <c r="K302" s="200"/>
      <c r="L302" s="205"/>
      <c r="M302" s="206"/>
      <c r="N302" s="207"/>
      <c r="O302" s="207"/>
      <c r="P302" s="208">
        <f>SUM(P303:P314)</f>
        <v>0</v>
      </c>
      <c r="Q302" s="207"/>
      <c r="R302" s="208">
        <f>SUM(R303:R314)</f>
        <v>0.00050196849999999994</v>
      </c>
      <c r="S302" s="207"/>
      <c r="T302" s="209">
        <f>SUM(T303:T314)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10" t="s">
        <v>83</v>
      </c>
      <c r="AT302" s="211" t="s">
        <v>73</v>
      </c>
      <c r="AU302" s="211" t="s">
        <v>81</v>
      </c>
      <c r="AY302" s="210" t="s">
        <v>155</v>
      </c>
      <c r="BK302" s="212">
        <f>SUM(BK303:BK314)</f>
        <v>0</v>
      </c>
    </row>
    <row r="303" s="2" customFormat="1" ht="24.15" customHeight="1">
      <c r="A303" s="40"/>
      <c r="B303" s="41"/>
      <c r="C303" s="215" t="s">
        <v>588</v>
      </c>
      <c r="D303" s="215" t="s">
        <v>157</v>
      </c>
      <c r="E303" s="216" t="s">
        <v>589</v>
      </c>
      <c r="F303" s="217" t="s">
        <v>590</v>
      </c>
      <c r="G303" s="218" t="s">
        <v>173</v>
      </c>
      <c r="H303" s="219">
        <v>1.21</v>
      </c>
      <c r="I303" s="220"/>
      <c r="J303" s="221">
        <f>ROUND(I303*H303,2)</f>
        <v>0</v>
      </c>
      <c r="K303" s="217" t="s">
        <v>161</v>
      </c>
      <c r="L303" s="46"/>
      <c r="M303" s="222" t="s">
        <v>19</v>
      </c>
      <c r="N303" s="223" t="s">
        <v>45</v>
      </c>
      <c r="O303" s="86"/>
      <c r="P303" s="224">
        <f>O303*H303</f>
        <v>0</v>
      </c>
      <c r="Q303" s="224">
        <v>0.00016875000000000001</v>
      </c>
      <c r="R303" s="224">
        <f>Q303*H303</f>
        <v>0.0002041875</v>
      </c>
      <c r="S303" s="224">
        <v>0</v>
      </c>
      <c r="T303" s="225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26" t="s">
        <v>227</v>
      </c>
      <c r="AT303" s="226" t="s">
        <v>157</v>
      </c>
      <c r="AU303" s="226" t="s">
        <v>83</v>
      </c>
      <c r="AY303" s="19" t="s">
        <v>155</v>
      </c>
      <c r="BE303" s="227">
        <f>IF(N303="základní",J303,0)</f>
        <v>0</v>
      </c>
      <c r="BF303" s="227">
        <f>IF(N303="snížená",J303,0)</f>
        <v>0</v>
      </c>
      <c r="BG303" s="227">
        <f>IF(N303="zákl. přenesená",J303,0)</f>
        <v>0</v>
      </c>
      <c r="BH303" s="227">
        <f>IF(N303="sníž. přenesená",J303,0)</f>
        <v>0</v>
      </c>
      <c r="BI303" s="227">
        <f>IF(N303="nulová",J303,0)</f>
        <v>0</v>
      </c>
      <c r="BJ303" s="19" t="s">
        <v>81</v>
      </c>
      <c r="BK303" s="227">
        <f>ROUND(I303*H303,2)</f>
        <v>0</v>
      </c>
      <c r="BL303" s="19" t="s">
        <v>227</v>
      </c>
      <c r="BM303" s="226" t="s">
        <v>591</v>
      </c>
    </row>
    <row r="304" s="2" customFormat="1">
      <c r="A304" s="40"/>
      <c r="B304" s="41"/>
      <c r="C304" s="42"/>
      <c r="D304" s="228" t="s">
        <v>164</v>
      </c>
      <c r="E304" s="42"/>
      <c r="F304" s="229" t="s">
        <v>592</v>
      </c>
      <c r="G304" s="42"/>
      <c r="H304" s="42"/>
      <c r="I304" s="230"/>
      <c r="J304" s="42"/>
      <c r="K304" s="42"/>
      <c r="L304" s="46"/>
      <c r="M304" s="231"/>
      <c r="N304" s="232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164</v>
      </c>
      <c r="AU304" s="19" t="s">
        <v>83</v>
      </c>
    </row>
    <row r="305" s="13" customFormat="1">
      <c r="A305" s="13"/>
      <c r="B305" s="233"/>
      <c r="C305" s="234"/>
      <c r="D305" s="235" t="s">
        <v>166</v>
      </c>
      <c r="E305" s="236" t="s">
        <v>19</v>
      </c>
      <c r="F305" s="237" t="s">
        <v>593</v>
      </c>
      <c r="G305" s="234"/>
      <c r="H305" s="236" t="s">
        <v>19</v>
      </c>
      <c r="I305" s="238"/>
      <c r="J305" s="234"/>
      <c r="K305" s="234"/>
      <c r="L305" s="239"/>
      <c r="M305" s="240"/>
      <c r="N305" s="241"/>
      <c r="O305" s="241"/>
      <c r="P305" s="241"/>
      <c r="Q305" s="241"/>
      <c r="R305" s="241"/>
      <c r="S305" s="241"/>
      <c r="T305" s="242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3" t="s">
        <v>166</v>
      </c>
      <c r="AU305" s="243" t="s">
        <v>83</v>
      </c>
      <c r="AV305" s="13" t="s">
        <v>81</v>
      </c>
      <c r="AW305" s="13" t="s">
        <v>35</v>
      </c>
      <c r="AX305" s="13" t="s">
        <v>74</v>
      </c>
      <c r="AY305" s="243" t="s">
        <v>155</v>
      </c>
    </row>
    <row r="306" s="14" customFormat="1">
      <c r="A306" s="14"/>
      <c r="B306" s="244"/>
      <c r="C306" s="245"/>
      <c r="D306" s="235" t="s">
        <v>166</v>
      </c>
      <c r="E306" s="246" t="s">
        <v>19</v>
      </c>
      <c r="F306" s="247" t="s">
        <v>594</v>
      </c>
      <c r="G306" s="245"/>
      <c r="H306" s="248">
        <v>1.21</v>
      </c>
      <c r="I306" s="249"/>
      <c r="J306" s="245"/>
      <c r="K306" s="245"/>
      <c r="L306" s="250"/>
      <c r="M306" s="251"/>
      <c r="N306" s="252"/>
      <c r="O306" s="252"/>
      <c r="P306" s="252"/>
      <c r="Q306" s="252"/>
      <c r="R306" s="252"/>
      <c r="S306" s="252"/>
      <c r="T306" s="253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4" t="s">
        <v>166</v>
      </c>
      <c r="AU306" s="254" t="s">
        <v>83</v>
      </c>
      <c r="AV306" s="14" t="s">
        <v>83</v>
      </c>
      <c r="AW306" s="14" t="s">
        <v>35</v>
      </c>
      <c r="AX306" s="14" t="s">
        <v>81</v>
      </c>
      <c r="AY306" s="254" t="s">
        <v>155</v>
      </c>
    </row>
    <row r="307" s="2" customFormat="1" ht="24.15" customHeight="1">
      <c r="A307" s="40"/>
      <c r="B307" s="41"/>
      <c r="C307" s="215" t="s">
        <v>595</v>
      </c>
      <c r="D307" s="215" t="s">
        <v>157</v>
      </c>
      <c r="E307" s="216" t="s">
        <v>596</v>
      </c>
      <c r="F307" s="217" t="s">
        <v>597</v>
      </c>
      <c r="G307" s="218" t="s">
        <v>173</v>
      </c>
      <c r="H307" s="219">
        <v>1.21</v>
      </c>
      <c r="I307" s="220"/>
      <c r="J307" s="221">
        <f>ROUND(I307*H307,2)</f>
        <v>0</v>
      </c>
      <c r="K307" s="217" t="s">
        <v>161</v>
      </c>
      <c r="L307" s="46"/>
      <c r="M307" s="222" t="s">
        <v>19</v>
      </c>
      <c r="N307" s="223" t="s">
        <v>45</v>
      </c>
      <c r="O307" s="86"/>
      <c r="P307" s="224">
        <f>O307*H307</f>
        <v>0</v>
      </c>
      <c r="Q307" s="224">
        <v>0.00012305000000000001</v>
      </c>
      <c r="R307" s="224">
        <f>Q307*H307</f>
        <v>0.0001488905</v>
      </c>
      <c r="S307" s="224">
        <v>0</v>
      </c>
      <c r="T307" s="225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6" t="s">
        <v>227</v>
      </c>
      <c r="AT307" s="226" t="s">
        <v>157</v>
      </c>
      <c r="AU307" s="226" t="s">
        <v>83</v>
      </c>
      <c r="AY307" s="19" t="s">
        <v>155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19" t="s">
        <v>81</v>
      </c>
      <c r="BK307" s="227">
        <f>ROUND(I307*H307,2)</f>
        <v>0</v>
      </c>
      <c r="BL307" s="19" t="s">
        <v>227</v>
      </c>
      <c r="BM307" s="226" t="s">
        <v>598</v>
      </c>
    </row>
    <row r="308" s="2" customFormat="1">
      <c r="A308" s="40"/>
      <c r="B308" s="41"/>
      <c r="C308" s="42"/>
      <c r="D308" s="228" t="s">
        <v>164</v>
      </c>
      <c r="E308" s="42"/>
      <c r="F308" s="229" t="s">
        <v>599</v>
      </c>
      <c r="G308" s="42"/>
      <c r="H308" s="42"/>
      <c r="I308" s="230"/>
      <c r="J308" s="42"/>
      <c r="K308" s="42"/>
      <c r="L308" s="46"/>
      <c r="M308" s="231"/>
      <c r="N308" s="232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164</v>
      </c>
      <c r="AU308" s="19" t="s">
        <v>83</v>
      </c>
    </row>
    <row r="309" s="13" customFormat="1">
      <c r="A309" s="13"/>
      <c r="B309" s="233"/>
      <c r="C309" s="234"/>
      <c r="D309" s="235" t="s">
        <v>166</v>
      </c>
      <c r="E309" s="236" t="s">
        <v>19</v>
      </c>
      <c r="F309" s="237" t="s">
        <v>593</v>
      </c>
      <c r="G309" s="234"/>
      <c r="H309" s="236" t="s">
        <v>19</v>
      </c>
      <c r="I309" s="238"/>
      <c r="J309" s="234"/>
      <c r="K309" s="234"/>
      <c r="L309" s="239"/>
      <c r="M309" s="240"/>
      <c r="N309" s="241"/>
      <c r="O309" s="241"/>
      <c r="P309" s="241"/>
      <c r="Q309" s="241"/>
      <c r="R309" s="241"/>
      <c r="S309" s="241"/>
      <c r="T309" s="24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3" t="s">
        <v>166</v>
      </c>
      <c r="AU309" s="243" t="s">
        <v>83</v>
      </c>
      <c r="AV309" s="13" t="s">
        <v>81</v>
      </c>
      <c r="AW309" s="13" t="s">
        <v>35</v>
      </c>
      <c r="AX309" s="13" t="s">
        <v>74</v>
      </c>
      <c r="AY309" s="243" t="s">
        <v>155</v>
      </c>
    </row>
    <row r="310" s="14" customFormat="1">
      <c r="A310" s="14"/>
      <c r="B310" s="244"/>
      <c r="C310" s="245"/>
      <c r="D310" s="235" t="s">
        <v>166</v>
      </c>
      <c r="E310" s="246" t="s">
        <v>19</v>
      </c>
      <c r="F310" s="247" t="s">
        <v>594</v>
      </c>
      <c r="G310" s="245"/>
      <c r="H310" s="248">
        <v>1.21</v>
      </c>
      <c r="I310" s="249"/>
      <c r="J310" s="245"/>
      <c r="K310" s="245"/>
      <c r="L310" s="250"/>
      <c r="M310" s="251"/>
      <c r="N310" s="252"/>
      <c r="O310" s="252"/>
      <c r="P310" s="252"/>
      <c r="Q310" s="252"/>
      <c r="R310" s="252"/>
      <c r="S310" s="252"/>
      <c r="T310" s="253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4" t="s">
        <v>166</v>
      </c>
      <c r="AU310" s="254" t="s">
        <v>83</v>
      </c>
      <c r="AV310" s="14" t="s">
        <v>83</v>
      </c>
      <c r="AW310" s="14" t="s">
        <v>35</v>
      </c>
      <c r="AX310" s="14" t="s">
        <v>81</v>
      </c>
      <c r="AY310" s="254" t="s">
        <v>155</v>
      </c>
    </row>
    <row r="311" s="2" customFormat="1" ht="24.15" customHeight="1">
      <c r="A311" s="40"/>
      <c r="B311" s="41"/>
      <c r="C311" s="215" t="s">
        <v>600</v>
      </c>
      <c r="D311" s="215" t="s">
        <v>157</v>
      </c>
      <c r="E311" s="216" t="s">
        <v>601</v>
      </c>
      <c r="F311" s="217" t="s">
        <v>602</v>
      </c>
      <c r="G311" s="218" t="s">
        <v>173</v>
      </c>
      <c r="H311" s="219">
        <v>1.21</v>
      </c>
      <c r="I311" s="220"/>
      <c r="J311" s="221">
        <f>ROUND(I311*H311,2)</f>
        <v>0</v>
      </c>
      <c r="K311" s="217" t="s">
        <v>161</v>
      </c>
      <c r="L311" s="46"/>
      <c r="M311" s="222" t="s">
        <v>19</v>
      </c>
      <c r="N311" s="223" t="s">
        <v>45</v>
      </c>
      <c r="O311" s="86"/>
      <c r="P311" s="224">
        <f>O311*H311</f>
        <v>0</v>
      </c>
      <c r="Q311" s="224">
        <v>0.00012305000000000001</v>
      </c>
      <c r="R311" s="224">
        <f>Q311*H311</f>
        <v>0.0001488905</v>
      </c>
      <c r="S311" s="224">
        <v>0</v>
      </c>
      <c r="T311" s="225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26" t="s">
        <v>227</v>
      </c>
      <c r="AT311" s="226" t="s">
        <v>157</v>
      </c>
      <c r="AU311" s="226" t="s">
        <v>83</v>
      </c>
      <c r="AY311" s="19" t="s">
        <v>155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19" t="s">
        <v>81</v>
      </c>
      <c r="BK311" s="227">
        <f>ROUND(I311*H311,2)</f>
        <v>0</v>
      </c>
      <c r="BL311" s="19" t="s">
        <v>227</v>
      </c>
      <c r="BM311" s="226" t="s">
        <v>603</v>
      </c>
    </row>
    <row r="312" s="2" customFormat="1">
      <c r="A312" s="40"/>
      <c r="B312" s="41"/>
      <c r="C312" s="42"/>
      <c r="D312" s="228" t="s">
        <v>164</v>
      </c>
      <c r="E312" s="42"/>
      <c r="F312" s="229" t="s">
        <v>604</v>
      </c>
      <c r="G312" s="42"/>
      <c r="H312" s="42"/>
      <c r="I312" s="230"/>
      <c r="J312" s="42"/>
      <c r="K312" s="42"/>
      <c r="L312" s="46"/>
      <c r="M312" s="231"/>
      <c r="N312" s="232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164</v>
      </c>
      <c r="AU312" s="19" t="s">
        <v>83</v>
      </c>
    </row>
    <row r="313" s="13" customFormat="1">
      <c r="A313" s="13"/>
      <c r="B313" s="233"/>
      <c r="C313" s="234"/>
      <c r="D313" s="235" t="s">
        <v>166</v>
      </c>
      <c r="E313" s="236" t="s">
        <v>19</v>
      </c>
      <c r="F313" s="237" t="s">
        <v>593</v>
      </c>
      <c r="G313" s="234"/>
      <c r="H313" s="236" t="s">
        <v>19</v>
      </c>
      <c r="I313" s="238"/>
      <c r="J313" s="234"/>
      <c r="K313" s="234"/>
      <c r="L313" s="239"/>
      <c r="M313" s="240"/>
      <c r="N313" s="241"/>
      <c r="O313" s="241"/>
      <c r="P313" s="241"/>
      <c r="Q313" s="241"/>
      <c r="R313" s="241"/>
      <c r="S313" s="241"/>
      <c r="T313" s="24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3" t="s">
        <v>166</v>
      </c>
      <c r="AU313" s="243" t="s">
        <v>83</v>
      </c>
      <c r="AV313" s="13" t="s">
        <v>81</v>
      </c>
      <c r="AW313" s="13" t="s">
        <v>35</v>
      </c>
      <c r="AX313" s="13" t="s">
        <v>74</v>
      </c>
      <c r="AY313" s="243" t="s">
        <v>155</v>
      </c>
    </row>
    <row r="314" s="14" customFormat="1">
      <c r="A314" s="14"/>
      <c r="B314" s="244"/>
      <c r="C314" s="245"/>
      <c r="D314" s="235" t="s">
        <v>166</v>
      </c>
      <c r="E314" s="246" t="s">
        <v>19</v>
      </c>
      <c r="F314" s="247" t="s">
        <v>594</v>
      </c>
      <c r="G314" s="245"/>
      <c r="H314" s="248">
        <v>1.21</v>
      </c>
      <c r="I314" s="249"/>
      <c r="J314" s="245"/>
      <c r="K314" s="245"/>
      <c r="L314" s="250"/>
      <c r="M314" s="251"/>
      <c r="N314" s="252"/>
      <c r="O314" s="252"/>
      <c r="P314" s="252"/>
      <c r="Q314" s="252"/>
      <c r="R314" s="252"/>
      <c r="S314" s="252"/>
      <c r="T314" s="253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4" t="s">
        <v>166</v>
      </c>
      <c r="AU314" s="254" t="s">
        <v>83</v>
      </c>
      <c r="AV314" s="14" t="s">
        <v>83</v>
      </c>
      <c r="AW314" s="14" t="s">
        <v>35</v>
      </c>
      <c r="AX314" s="14" t="s">
        <v>81</v>
      </c>
      <c r="AY314" s="254" t="s">
        <v>155</v>
      </c>
    </row>
    <row r="315" s="12" customFormat="1" ht="22.8" customHeight="1">
      <c r="A315" s="12"/>
      <c r="B315" s="199"/>
      <c r="C315" s="200"/>
      <c r="D315" s="201" t="s">
        <v>73</v>
      </c>
      <c r="E315" s="213" t="s">
        <v>605</v>
      </c>
      <c r="F315" s="213" t="s">
        <v>606</v>
      </c>
      <c r="G315" s="200"/>
      <c r="H315" s="200"/>
      <c r="I315" s="203"/>
      <c r="J315" s="214">
        <f>BK315</f>
        <v>0</v>
      </c>
      <c r="K315" s="200"/>
      <c r="L315" s="205"/>
      <c r="M315" s="206"/>
      <c r="N315" s="207"/>
      <c r="O315" s="207"/>
      <c r="P315" s="208">
        <f>SUM(P316:P330)</f>
        <v>0</v>
      </c>
      <c r="Q315" s="207"/>
      <c r="R315" s="208">
        <f>SUM(R316:R330)</f>
        <v>0.1530435</v>
      </c>
      <c r="S315" s="207"/>
      <c r="T315" s="209">
        <f>SUM(T316:T330)</f>
        <v>0.036920999999999995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210" t="s">
        <v>83</v>
      </c>
      <c r="AT315" s="211" t="s">
        <v>73</v>
      </c>
      <c r="AU315" s="211" t="s">
        <v>81</v>
      </c>
      <c r="AY315" s="210" t="s">
        <v>155</v>
      </c>
      <c r="BK315" s="212">
        <f>SUM(BK316:BK330)</f>
        <v>0</v>
      </c>
    </row>
    <row r="316" s="2" customFormat="1" ht="24.15" customHeight="1">
      <c r="A316" s="40"/>
      <c r="B316" s="41"/>
      <c r="C316" s="215" t="s">
        <v>607</v>
      </c>
      <c r="D316" s="215" t="s">
        <v>157</v>
      </c>
      <c r="E316" s="216" t="s">
        <v>608</v>
      </c>
      <c r="F316" s="217" t="s">
        <v>609</v>
      </c>
      <c r="G316" s="218" t="s">
        <v>173</v>
      </c>
      <c r="H316" s="219">
        <v>119.09999999999999</v>
      </c>
      <c r="I316" s="220"/>
      <c r="J316" s="221">
        <f>ROUND(I316*H316,2)</f>
        <v>0</v>
      </c>
      <c r="K316" s="217" t="s">
        <v>161</v>
      </c>
      <c r="L316" s="46"/>
      <c r="M316" s="222" t="s">
        <v>19</v>
      </c>
      <c r="N316" s="223" t="s">
        <v>45</v>
      </c>
      <c r="O316" s="86"/>
      <c r="P316" s="224">
        <f>O316*H316</f>
        <v>0</v>
      </c>
      <c r="Q316" s="224">
        <v>0</v>
      </c>
      <c r="R316" s="224">
        <f>Q316*H316</f>
        <v>0</v>
      </c>
      <c r="S316" s="224">
        <v>0</v>
      </c>
      <c r="T316" s="225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6" t="s">
        <v>227</v>
      </c>
      <c r="AT316" s="226" t="s">
        <v>157</v>
      </c>
      <c r="AU316" s="226" t="s">
        <v>83</v>
      </c>
      <c r="AY316" s="19" t="s">
        <v>155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19" t="s">
        <v>81</v>
      </c>
      <c r="BK316" s="227">
        <f>ROUND(I316*H316,2)</f>
        <v>0</v>
      </c>
      <c r="BL316" s="19" t="s">
        <v>227</v>
      </c>
      <c r="BM316" s="226" t="s">
        <v>610</v>
      </c>
    </row>
    <row r="317" s="2" customFormat="1">
      <c r="A317" s="40"/>
      <c r="B317" s="41"/>
      <c r="C317" s="42"/>
      <c r="D317" s="228" t="s">
        <v>164</v>
      </c>
      <c r="E317" s="42"/>
      <c r="F317" s="229" t="s">
        <v>611</v>
      </c>
      <c r="G317" s="42"/>
      <c r="H317" s="42"/>
      <c r="I317" s="230"/>
      <c r="J317" s="42"/>
      <c r="K317" s="42"/>
      <c r="L317" s="46"/>
      <c r="M317" s="231"/>
      <c r="N317" s="232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164</v>
      </c>
      <c r="AU317" s="19" t="s">
        <v>83</v>
      </c>
    </row>
    <row r="318" s="13" customFormat="1">
      <c r="A318" s="13"/>
      <c r="B318" s="233"/>
      <c r="C318" s="234"/>
      <c r="D318" s="235" t="s">
        <v>166</v>
      </c>
      <c r="E318" s="236" t="s">
        <v>19</v>
      </c>
      <c r="F318" s="237" t="s">
        <v>176</v>
      </c>
      <c r="G318" s="234"/>
      <c r="H318" s="236" t="s">
        <v>19</v>
      </c>
      <c r="I318" s="238"/>
      <c r="J318" s="234"/>
      <c r="K318" s="234"/>
      <c r="L318" s="239"/>
      <c r="M318" s="240"/>
      <c r="N318" s="241"/>
      <c r="O318" s="241"/>
      <c r="P318" s="241"/>
      <c r="Q318" s="241"/>
      <c r="R318" s="241"/>
      <c r="S318" s="241"/>
      <c r="T318" s="24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3" t="s">
        <v>166</v>
      </c>
      <c r="AU318" s="243" t="s">
        <v>83</v>
      </c>
      <c r="AV318" s="13" t="s">
        <v>81</v>
      </c>
      <c r="AW318" s="13" t="s">
        <v>35</v>
      </c>
      <c r="AX318" s="13" t="s">
        <v>74</v>
      </c>
      <c r="AY318" s="243" t="s">
        <v>155</v>
      </c>
    </row>
    <row r="319" s="13" customFormat="1">
      <c r="A319" s="13"/>
      <c r="B319" s="233"/>
      <c r="C319" s="234"/>
      <c r="D319" s="235" t="s">
        <v>166</v>
      </c>
      <c r="E319" s="236" t="s">
        <v>19</v>
      </c>
      <c r="F319" s="237" t="s">
        <v>612</v>
      </c>
      <c r="G319" s="234"/>
      <c r="H319" s="236" t="s">
        <v>19</v>
      </c>
      <c r="I319" s="238"/>
      <c r="J319" s="234"/>
      <c r="K319" s="234"/>
      <c r="L319" s="239"/>
      <c r="M319" s="240"/>
      <c r="N319" s="241"/>
      <c r="O319" s="241"/>
      <c r="P319" s="241"/>
      <c r="Q319" s="241"/>
      <c r="R319" s="241"/>
      <c r="S319" s="241"/>
      <c r="T319" s="242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3" t="s">
        <v>166</v>
      </c>
      <c r="AU319" s="243" t="s">
        <v>83</v>
      </c>
      <c r="AV319" s="13" t="s">
        <v>81</v>
      </c>
      <c r="AW319" s="13" t="s">
        <v>35</v>
      </c>
      <c r="AX319" s="13" t="s">
        <v>74</v>
      </c>
      <c r="AY319" s="243" t="s">
        <v>155</v>
      </c>
    </row>
    <row r="320" s="14" customFormat="1">
      <c r="A320" s="14"/>
      <c r="B320" s="244"/>
      <c r="C320" s="245"/>
      <c r="D320" s="235" t="s">
        <v>166</v>
      </c>
      <c r="E320" s="247" t="s">
        <v>19</v>
      </c>
      <c r="F320" s="255" t="s">
        <v>319</v>
      </c>
      <c r="G320" s="245"/>
      <c r="H320" s="248">
        <v>119.09999999999999</v>
      </c>
      <c r="I320" s="249"/>
      <c r="J320" s="245"/>
      <c r="K320" s="245"/>
      <c r="L320" s="250"/>
      <c r="M320" s="251"/>
      <c r="N320" s="252"/>
      <c r="O320" s="252"/>
      <c r="P320" s="252"/>
      <c r="Q320" s="252"/>
      <c r="R320" s="252"/>
      <c r="S320" s="252"/>
      <c r="T320" s="253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4" t="s">
        <v>166</v>
      </c>
      <c r="AU320" s="254" t="s">
        <v>83</v>
      </c>
      <c r="AV320" s="14" t="s">
        <v>83</v>
      </c>
      <c r="AW320" s="14" t="s">
        <v>35</v>
      </c>
      <c r="AX320" s="14" t="s">
        <v>81</v>
      </c>
      <c r="AY320" s="254" t="s">
        <v>155</v>
      </c>
    </row>
    <row r="321" s="2" customFormat="1" ht="16.5" customHeight="1">
      <c r="A321" s="40"/>
      <c r="B321" s="41"/>
      <c r="C321" s="215" t="s">
        <v>613</v>
      </c>
      <c r="D321" s="215" t="s">
        <v>157</v>
      </c>
      <c r="E321" s="216" t="s">
        <v>614</v>
      </c>
      <c r="F321" s="217" t="s">
        <v>615</v>
      </c>
      <c r="G321" s="218" t="s">
        <v>173</v>
      </c>
      <c r="H321" s="219">
        <v>119.09999999999999</v>
      </c>
      <c r="I321" s="220"/>
      <c r="J321" s="221">
        <f>ROUND(I321*H321,2)</f>
        <v>0</v>
      </c>
      <c r="K321" s="217" t="s">
        <v>161</v>
      </c>
      <c r="L321" s="46"/>
      <c r="M321" s="222" t="s">
        <v>19</v>
      </c>
      <c r="N321" s="223" t="s">
        <v>45</v>
      </c>
      <c r="O321" s="86"/>
      <c r="P321" s="224">
        <f>O321*H321</f>
        <v>0</v>
      </c>
      <c r="Q321" s="224">
        <v>0.001</v>
      </c>
      <c r="R321" s="224">
        <f>Q321*H321</f>
        <v>0.1191</v>
      </c>
      <c r="S321" s="224">
        <v>0.00031</v>
      </c>
      <c r="T321" s="225">
        <f>S321*H321</f>
        <v>0.036920999999999995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26" t="s">
        <v>227</v>
      </c>
      <c r="AT321" s="226" t="s">
        <v>157</v>
      </c>
      <c r="AU321" s="226" t="s">
        <v>83</v>
      </c>
      <c r="AY321" s="19" t="s">
        <v>155</v>
      </c>
      <c r="BE321" s="227">
        <f>IF(N321="základní",J321,0)</f>
        <v>0</v>
      </c>
      <c r="BF321" s="227">
        <f>IF(N321="snížená",J321,0)</f>
        <v>0</v>
      </c>
      <c r="BG321" s="227">
        <f>IF(N321="zákl. přenesená",J321,0)</f>
        <v>0</v>
      </c>
      <c r="BH321" s="227">
        <f>IF(N321="sníž. přenesená",J321,0)</f>
        <v>0</v>
      </c>
      <c r="BI321" s="227">
        <f>IF(N321="nulová",J321,0)</f>
        <v>0</v>
      </c>
      <c r="BJ321" s="19" t="s">
        <v>81</v>
      </c>
      <c r="BK321" s="227">
        <f>ROUND(I321*H321,2)</f>
        <v>0</v>
      </c>
      <c r="BL321" s="19" t="s">
        <v>227</v>
      </c>
      <c r="BM321" s="226" t="s">
        <v>616</v>
      </c>
    </row>
    <row r="322" s="2" customFormat="1">
      <c r="A322" s="40"/>
      <c r="B322" s="41"/>
      <c r="C322" s="42"/>
      <c r="D322" s="228" t="s">
        <v>164</v>
      </c>
      <c r="E322" s="42"/>
      <c r="F322" s="229" t="s">
        <v>617</v>
      </c>
      <c r="G322" s="42"/>
      <c r="H322" s="42"/>
      <c r="I322" s="230"/>
      <c r="J322" s="42"/>
      <c r="K322" s="42"/>
      <c r="L322" s="46"/>
      <c r="M322" s="231"/>
      <c r="N322" s="232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164</v>
      </c>
      <c r="AU322" s="19" t="s">
        <v>83</v>
      </c>
    </row>
    <row r="323" s="13" customFormat="1">
      <c r="A323" s="13"/>
      <c r="B323" s="233"/>
      <c r="C323" s="234"/>
      <c r="D323" s="235" t="s">
        <v>166</v>
      </c>
      <c r="E323" s="236" t="s">
        <v>19</v>
      </c>
      <c r="F323" s="237" t="s">
        <v>176</v>
      </c>
      <c r="G323" s="234"/>
      <c r="H323" s="236" t="s">
        <v>19</v>
      </c>
      <c r="I323" s="238"/>
      <c r="J323" s="234"/>
      <c r="K323" s="234"/>
      <c r="L323" s="239"/>
      <c r="M323" s="240"/>
      <c r="N323" s="241"/>
      <c r="O323" s="241"/>
      <c r="P323" s="241"/>
      <c r="Q323" s="241"/>
      <c r="R323" s="241"/>
      <c r="S323" s="241"/>
      <c r="T323" s="24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3" t="s">
        <v>166</v>
      </c>
      <c r="AU323" s="243" t="s">
        <v>83</v>
      </c>
      <c r="AV323" s="13" t="s">
        <v>81</v>
      </c>
      <c r="AW323" s="13" t="s">
        <v>35</v>
      </c>
      <c r="AX323" s="13" t="s">
        <v>74</v>
      </c>
      <c r="AY323" s="243" t="s">
        <v>155</v>
      </c>
    </row>
    <row r="324" s="13" customFormat="1">
      <c r="A324" s="13"/>
      <c r="B324" s="233"/>
      <c r="C324" s="234"/>
      <c r="D324" s="235" t="s">
        <v>166</v>
      </c>
      <c r="E324" s="236" t="s">
        <v>19</v>
      </c>
      <c r="F324" s="237" t="s">
        <v>612</v>
      </c>
      <c r="G324" s="234"/>
      <c r="H324" s="236" t="s">
        <v>19</v>
      </c>
      <c r="I324" s="238"/>
      <c r="J324" s="234"/>
      <c r="K324" s="234"/>
      <c r="L324" s="239"/>
      <c r="M324" s="240"/>
      <c r="N324" s="241"/>
      <c r="O324" s="241"/>
      <c r="P324" s="241"/>
      <c r="Q324" s="241"/>
      <c r="R324" s="241"/>
      <c r="S324" s="241"/>
      <c r="T324" s="242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3" t="s">
        <v>166</v>
      </c>
      <c r="AU324" s="243" t="s">
        <v>83</v>
      </c>
      <c r="AV324" s="13" t="s">
        <v>81</v>
      </c>
      <c r="AW324" s="13" t="s">
        <v>35</v>
      </c>
      <c r="AX324" s="13" t="s">
        <v>74</v>
      </c>
      <c r="AY324" s="243" t="s">
        <v>155</v>
      </c>
    </row>
    <row r="325" s="14" customFormat="1">
      <c r="A325" s="14"/>
      <c r="B325" s="244"/>
      <c r="C325" s="245"/>
      <c r="D325" s="235" t="s">
        <v>166</v>
      </c>
      <c r="E325" s="247" t="s">
        <v>19</v>
      </c>
      <c r="F325" s="255" t="s">
        <v>322</v>
      </c>
      <c r="G325" s="245"/>
      <c r="H325" s="248">
        <v>119.09999999999999</v>
      </c>
      <c r="I325" s="249"/>
      <c r="J325" s="245"/>
      <c r="K325" s="245"/>
      <c r="L325" s="250"/>
      <c r="M325" s="251"/>
      <c r="N325" s="252"/>
      <c r="O325" s="252"/>
      <c r="P325" s="252"/>
      <c r="Q325" s="252"/>
      <c r="R325" s="252"/>
      <c r="S325" s="252"/>
      <c r="T325" s="253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4" t="s">
        <v>166</v>
      </c>
      <c r="AU325" s="254" t="s">
        <v>83</v>
      </c>
      <c r="AV325" s="14" t="s">
        <v>83</v>
      </c>
      <c r="AW325" s="14" t="s">
        <v>35</v>
      </c>
      <c r="AX325" s="14" t="s">
        <v>81</v>
      </c>
      <c r="AY325" s="254" t="s">
        <v>155</v>
      </c>
    </row>
    <row r="326" s="2" customFormat="1" ht="37.8" customHeight="1">
      <c r="A326" s="40"/>
      <c r="B326" s="41"/>
      <c r="C326" s="215" t="s">
        <v>618</v>
      </c>
      <c r="D326" s="215" t="s">
        <v>157</v>
      </c>
      <c r="E326" s="216" t="s">
        <v>619</v>
      </c>
      <c r="F326" s="217" t="s">
        <v>620</v>
      </c>
      <c r="G326" s="218" t="s">
        <v>173</v>
      </c>
      <c r="H326" s="219">
        <v>119.09999999999999</v>
      </c>
      <c r="I326" s="220"/>
      <c r="J326" s="221">
        <f>ROUND(I326*H326,2)</f>
        <v>0</v>
      </c>
      <c r="K326" s="217" t="s">
        <v>161</v>
      </c>
      <c r="L326" s="46"/>
      <c r="M326" s="222" t="s">
        <v>19</v>
      </c>
      <c r="N326" s="223" t="s">
        <v>45</v>
      </c>
      <c r="O326" s="86"/>
      <c r="P326" s="224">
        <f>O326*H326</f>
        <v>0</v>
      </c>
      <c r="Q326" s="224">
        <v>0.00028499999999999999</v>
      </c>
      <c r="R326" s="224">
        <f>Q326*H326</f>
        <v>0.033943499999999995</v>
      </c>
      <c r="S326" s="224">
        <v>0</v>
      </c>
      <c r="T326" s="225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26" t="s">
        <v>227</v>
      </c>
      <c r="AT326" s="226" t="s">
        <v>157</v>
      </c>
      <c r="AU326" s="226" t="s">
        <v>83</v>
      </c>
      <c r="AY326" s="19" t="s">
        <v>155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19" t="s">
        <v>81</v>
      </c>
      <c r="BK326" s="227">
        <f>ROUND(I326*H326,2)</f>
        <v>0</v>
      </c>
      <c r="BL326" s="19" t="s">
        <v>227</v>
      </c>
      <c r="BM326" s="226" t="s">
        <v>621</v>
      </c>
    </row>
    <row r="327" s="2" customFormat="1">
      <c r="A327" s="40"/>
      <c r="B327" s="41"/>
      <c r="C327" s="42"/>
      <c r="D327" s="228" t="s">
        <v>164</v>
      </c>
      <c r="E327" s="42"/>
      <c r="F327" s="229" t="s">
        <v>622</v>
      </c>
      <c r="G327" s="42"/>
      <c r="H327" s="42"/>
      <c r="I327" s="230"/>
      <c r="J327" s="42"/>
      <c r="K327" s="42"/>
      <c r="L327" s="46"/>
      <c r="M327" s="231"/>
      <c r="N327" s="232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164</v>
      </c>
      <c r="AU327" s="19" t="s">
        <v>83</v>
      </c>
    </row>
    <row r="328" s="13" customFormat="1">
      <c r="A328" s="13"/>
      <c r="B328" s="233"/>
      <c r="C328" s="234"/>
      <c r="D328" s="235" t="s">
        <v>166</v>
      </c>
      <c r="E328" s="236" t="s">
        <v>19</v>
      </c>
      <c r="F328" s="237" t="s">
        <v>176</v>
      </c>
      <c r="G328" s="234"/>
      <c r="H328" s="236" t="s">
        <v>19</v>
      </c>
      <c r="I328" s="238"/>
      <c r="J328" s="234"/>
      <c r="K328" s="234"/>
      <c r="L328" s="239"/>
      <c r="M328" s="240"/>
      <c r="N328" s="241"/>
      <c r="O328" s="241"/>
      <c r="P328" s="241"/>
      <c r="Q328" s="241"/>
      <c r="R328" s="241"/>
      <c r="S328" s="241"/>
      <c r="T328" s="242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3" t="s">
        <v>166</v>
      </c>
      <c r="AU328" s="243" t="s">
        <v>83</v>
      </c>
      <c r="AV328" s="13" t="s">
        <v>81</v>
      </c>
      <c r="AW328" s="13" t="s">
        <v>35</v>
      </c>
      <c r="AX328" s="13" t="s">
        <v>74</v>
      </c>
      <c r="AY328" s="243" t="s">
        <v>155</v>
      </c>
    </row>
    <row r="329" s="13" customFormat="1">
      <c r="A329" s="13"/>
      <c r="B329" s="233"/>
      <c r="C329" s="234"/>
      <c r="D329" s="235" t="s">
        <v>166</v>
      </c>
      <c r="E329" s="236" t="s">
        <v>19</v>
      </c>
      <c r="F329" s="237" t="s">
        <v>612</v>
      </c>
      <c r="G329" s="234"/>
      <c r="H329" s="236" t="s">
        <v>19</v>
      </c>
      <c r="I329" s="238"/>
      <c r="J329" s="234"/>
      <c r="K329" s="234"/>
      <c r="L329" s="239"/>
      <c r="M329" s="240"/>
      <c r="N329" s="241"/>
      <c r="O329" s="241"/>
      <c r="P329" s="241"/>
      <c r="Q329" s="241"/>
      <c r="R329" s="241"/>
      <c r="S329" s="241"/>
      <c r="T329" s="24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3" t="s">
        <v>166</v>
      </c>
      <c r="AU329" s="243" t="s">
        <v>83</v>
      </c>
      <c r="AV329" s="13" t="s">
        <v>81</v>
      </c>
      <c r="AW329" s="13" t="s">
        <v>35</v>
      </c>
      <c r="AX329" s="13" t="s">
        <v>74</v>
      </c>
      <c r="AY329" s="243" t="s">
        <v>155</v>
      </c>
    </row>
    <row r="330" s="14" customFormat="1">
      <c r="A330" s="14"/>
      <c r="B330" s="244"/>
      <c r="C330" s="245"/>
      <c r="D330" s="235" t="s">
        <v>166</v>
      </c>
      <c r="E330" s="247" t="s">
        <v>19</v>
      </c>
      <c r="F330" s="255" t="s">
        <v>324</v>
      </c>
      <c r="G330" s="245"/>
      <c r="H330" s="248">
        <v>119.09999999999999</v>
      </c>
      <c r="I330" s="249"/>
      <c r="J330" s="245"/>
      <c r="K330" s="245"/>
      <c r="L330" s="250"/>
      <c r="M330" s="256"/>
      <c r="N330" s="257"/>
      <c r="O330" s="257"/>
      <c r="P330" s="257"/>
      <c r="Q330" s="257"/>
      <c r="R330" s="257"/>
      <c r="S330" s="257"/>
      <c r="T330" s="258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4" t="s">
        <v>166</v>
      </c>
      <c r="AU330" s="254" t="s">
        <v>83</v>
      </c>
      <c r="AV330" s="14" t="s">
        <v>83</v>
      </c>
      <c r="AW330" s="14" t="s">
        <v>35</v>
      </c>
      <c r="AX330" s="14" t="s">
        <v>81</v>
      </c>
      <c r="AY330" s="254" t="s">
        <v>155</v>
      </c>
    </row>
    <row r="331" s="2" customFormat="1" ht="6.96" customHeight="1">
      <c r="A331" s="40"/>
      <c r="B331" s="61"/>
      <c r="C331" s="62"/>
      <c r="D331" s="62"/>
      <c r="E331" s="62"/>
      <c r="F331" s="62"/>
      <c r="G331" s="62"/>
      <c r="H331" s="62"/>
      <c r="I331" s="62"/>
      <c r="J331" s="62"/>
      <c r="K331" s="62"/>
      <c r="L331" s="46"/>
      <c r="M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</row>
  </sheetData>
  <sheetProtection sheet="1" autoFilter="0" formatColumns="0" formatRows="0" objects="1" scenarios="1" spinCount="100000" saltValue="oYlnEs+81wT3for6+fgfHacFIlrymSFXKX+PrY1PEgauPNLEZrvUPb4bWqnFjvIHpUoc5iBrPuJ4/BFu30mQ5Q==" hashValue="kezsIlhruGV1mOOevhZ4WkZTIRAlvBoG82ysiWzfF+TIgmIKyfD88DvudabxG68AFoLD9tR3IhuKdNH1orldlg==" algorithmName="SHA-512" password="CC35"/>
  <autoFilter ref="C98:K33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7:H87"/>
    <mergeCell ref="E89:H89"/>
    <mergeCell ref="E91:H91"/>
    <mergeCell ref="L2:V2"/>
  </mergeCells>
  <hyperlinks>
    <hyperlink ref="F103" r:id="rId1" display="https://podminky.urs.cz/item/CS_URS_2024_02/612142001"/>
    <hyperlink ref="F107" r:id="rId2" display="https://podminky.urs.cz/item/CS_URS_2024_02/612311131"/>
    <hyperlink ref="F115" r:id="rId3" display="https://podminky.urs.cz/item/CS_URS_2024_02/952901111"/>
    <hyperlink ref="F118" r:id="rId4" display="VV0001"/>
    <hyperlink ref="F121" r:id="rId5" display="https://podminky.urs.cz/item/CS_URS_2024_02/997013501"/>
    <hyperlink ref="F123" r:id="rId6" display="https://podminky.urs.cz/item/CS_URS_2024_02/997013509"/>
    <hyperlink ref="F127" r:id="rId7" display="https://podminky.urs.cz/item/CS_URS_2024_02/998011002"/>
    <hyperlink ref="F131" r:id="rId8" display="https://podminky.urs.cz/item/CS_URS_2024_02/721174043"/>
    <hyperlink ref="F134" r:id="rId9" display="https://podminky.urs.cz/item/CS_URS_2024_02/998721102"/>
    <hyperlink ref="F137" r:id="rId10" display="https://podminky.urs.cz/item/CS_URS_2024_02/722174002"/>
    <hyperlink ref="F140" r:id="rId11" display="https://podminky.urs.cz/item/CS_URS_2024_02/722181221"/>
    <hyperlink ref="F143" r:id="rId12" display="https://podminky.urs.cz/item/CS_URS_2024_02/998722102"/>
    <hyperlink ref="F146" r:id="rId13" display="https://podminky.urs.cz/item/CS_URS_2024_02/725311121"/>
    <hyperlink ref="F149" r:id="rId14" display="VV0024"/>
    <hyperlink ref="F151" r:id="rId15" display="https://podminky.urs.cz/item/CS_URS_2024_02/725813111"/>
    <hyperlink ref="F154" r:id="rId16" display="https://podminky.urs.cz/item/CS_URS_2024_02/725821325"/>
    <hyperlink ref="F157" r:id="rId17" display="VV0025"/>
    <hyperlink ref="F159" r:id="rId18" display="https://podminky.urs.cz/item/CS_URS_2024_02/998725102"/>
    <hyperlink ref="F162" r:id="rId19" display="https://podminky.urs.cz/item/CS_URS_2024_02/766660002"/>
    <hyperlink ref="F165" r:id="rId20" display="VV0002"/>
    <hyperlink ref="F169" r:id="rId21" display="VV0003"/>
    <hyperlink ref="F171" r:id="rId22" display="https://podminky.urs.cz/item/CS_URS_2024_02/766660728"/>
    <hyperlink ref="F174" r:id="rId23" display="VV0004"/>
    <hyperlink ref="F178" r:id="rId24" display="VV0005"/>
    <hyperlink ref="F182" r:id="rId25" display="https://podminky.urs.cz/item/CS_URS_2024_02/766660729"/>
    <hyperlink ref="F185" r:id="rId26" display="VV0006"/>
    <hyperlink ref="F189" r:id="rId27" display="VV0007"/>
    <hyperlink ref="F191" r:id="rId28" display="https://podminky.urs.cz/item/CS_URS_2024_02/766811115"/>
    <hyperlink ref="F194" r:id="rId29" display="https://podminky.urs.cz/item/CS_URS_2024_02/766811116"/>
    <hyperlink ref="F201" r:id="rId30" display="https://podminky.urs.cz/item/CS_URS_2024_02/766811212"/>
    <hyperlink ref="F206" r:id="rId31" display="https://podminky.urs.cz/item/CS_URS_2024_02/766811221"/>
    <hyperlink ref="F209" r:id="rId32" display="https://podminky.urs.cz/item/CS_URS_2024_02/766811223"/>
    <hyperlink ref="F212" r:id="rId33" display="https://podminky.urs.cz/item/CS_URS_2024_02/766811311"/>
    <hyperlink ref="F219" r:id="rId34" display="https://podminky.urs.cz/item/CS_URS_2024_02/998766102"/>
    <hyperlink ref="F222" r:id="rId35" display="https://podminky.urs.cz/item/CS_URS_2024_02/776111311"/>
    <hyperlink ref="F225" r:id="rId36" display="VV0008"/>
    <hyperlink ref="F227" r:id="rId37" display="https://podminky.urs.cz/item/CS_URS_2024_02/776121321"/>
    <hyperlink ref="F230" r:id="rId38" display="VV0009"/>
    <hyperlink ref="F232" r:id="rId39" display="https://podminky.urs.cz/item/CS_URS_2024_02/776141112"/>
    <hyperlink ref="F235" r:id="rId40" display="VV0010"/>
    <hyperlink ref="F237" r:id="rId41" display="https://podminky.urs.cz/item/CS_URS_2024_02/776221121"/>
    <hyperlink ref="F240" r:id="rId42" display="VV0011"/>
    <hyperlink ref="F244" r:id="rId43" display="VV0012"/>
    <hyperlink ref="F247" r:id="rId44" display="https://podminky.urs.cz/item/CS_URS_2024_02/776223111"/>
    <hyperlink ref="F250" r:id="rId45" display="https://podminky.urs.cz/item/CS_URS_2024_02/776411111"/>
    <hyperlink ref="F253" r:id="rId46" display="VV0013"/>
    <hyperlink ref="F257" r:id="rId47" display="VV0014"/>
    <hyperlink ref="F260" r:id="rId48" display="https://podminky.urs.cz/item/CS_URS_2024_02/776421312"/>
    <hyperlink ref="F263" r:id="rId49" display="VV0015"/>
    <hyperlink ref="F267" r:id="rId50" display="VV0016"/>
    <hyperlink ref="F269" r:id="rId51" display="https://podminky.urs.cz/item/CS_URS_2024_02/998776102"/>
    <hyperlink ref="F272" r:id="rId52" display="https://podminky.urs.cz/item/CS_URS_2024_02/781111011"/>
    <hyperlink ref="F275" r:id="rId53" display="VV0017"/>
    <hyperlink ref="F277" r:id="rId54" display="https://podminky.urs.cz/item/CS_URS_2024_02/781474115"/>
    <hyperlink ref="F280" r:id="rId55" display="VV0018"/>
    <hyperlink ref="F284" r:id="rId56" display="VV0019"/>
    <hyperlink ref="F287" r:id="rId57" display="https://podminky.urs.cz/item/CS_URS_2024_02/781495115"/>
    <hyperlink ref="F290" r:id="rId58" display="https://podminky.urs.cz/item/CS_URS_2024_02/781495141"/>
    <hyperlink ref="F293" r:id="rId59" display="https://podminky.urs.cz/item/CS_URS_2024_02/781495142"/>
    <hyperlink ref="F296" r:id="rId60" display="https://podminky.urs.cz/item/CS_URS_2024_02/781495211"/>
    <hyperlink ref="F299" r:id="rId61" display="VV0020"/>
    <hyperlink ref="F301" r:id="rId62" display="https://podminky.urs.cz/item/CS_URS_2024_02/998781102"/>
    <hyperlink ref="F304" r:id="rId63" display="https://podminky.urs.cz/item/CS_URS_2024_02/783314201"/>
    <hyperlink ref="F308" r:id="rId64" display="https://podminky.urs.cz/item/CS_URS_2024_02/783315101"/>
    <hyperlink ref="F312" r:id="rId65" display="https://podminky.urs.cz/item/CS_URS_2024_02/783317101"/>
    <hyperlink ref="F317" r:id="rId66" display="https://podminky.urs.cz/item/CS_URS_2024_02/784111001"/>
    <hyperlink ref="F320" r:id="rId67" display="VV0021"/>
    <hyperlink ref="F322" r:id="rId68" display="https://podminky.urs.cz/item/CS_URS_2024_02/784121001"/>
    <hyperlink ref="F325" r:id="rId69" display="VV0022"/>
    <hyperlink ref="F327" r:id="rId70" display="https://podminky.urs.cz/item/CS_URS_2024_02/784211101"/>
    <hyperlink ref="F330" r:id="rId71" display="VV002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2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94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83</v>
      </c>
    </row>
    <row r="4" s="1" customFormat="1" ht="24.96" customHeight="1">
      <c r="B4" s="22"/>
      <c r="D4" s="143" t="s">
        <v>104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Budova D - úprava ordinace ve 3.NP UČOCH</v>
      </c>
      <c r="F7" s="145"/>
      <c r="G7" s="145"/>
      <c r="H7" s="145"/>
      <c r="L7" s="22"/>
    </row>
    <row r="8" s="1" customFormat="1" ht="12" customHeight="1">
      <c r="B8" s="22"/>
      <c r="D8" s="145" t="s">
        <v>113</v>
      </c>
      <c r="L8" s="22"/>
    </row>
    <row r="9" s="2" customFormat="1" ht="16.5" customHeight="1">
      <c r="A9" s="40"/>
      <c r="B9" s="46"/>
      <c r="C9" s="40"/>
      <c r="D9" s="40"/>
      <c r="E9" s="146" t="s">
        <v>116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120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623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15. 7. 2024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27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5" t="s">
        <v>29</v>
      </c>
      <c r="J17" s="135" t="s">
        <v>30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31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33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/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</v>
      </c>
      <c r="F23" s="40"/>
      <c r="G23" s="40"/>
      <c r="H23" s="40"/>
      <c r="I23" s="145" t="s">
        <v>29</v>
      </c>
      <c r="J23" s="135" t="str">
        <f>IF('Rekapitulace stavby'!AN17="","",'Rekapitulace stavby'!AN17)</f>
        <v/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">
        <v>19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37</v>
      </c>
      <c r="F26" s="40"/>
      <c r="G26" s="40"/>
      <c r="H26" s="40"/>
      <c r="I26" s="145" t="s">
        <v>29</v>
      </c>
      <c r="J26" s="135" t="s">
        <v>19</v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38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40</v>
      </c>
      <c r="E32" s="40"/>
      <c r="F32" s="40"/>
      <c r="G32" s="40"/>
      <c r="H32" s="40"/>
      <c r="I32" s="40"/>
      <c r="J32" s="156">
        <f>ROUND(J92,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42</v>
      </c>
      <c r="G34" s="40"/>
      <c r="H34" s="40"/>
      <c r="I34" s="157" t="s">
        <v>41</v>
      </c>
      <c r="J34" s="157" t="s">
        <v>43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44</v>
      </c>
      <c r="E35" s="145" t="s">
        <v>45</v>
      </c>
      <c r="F35" s="159">
        <f>ROUND((SUM(BE92:BE150)),  2)</f>
        <v>0</v>
      </c>
      <c r="G35" s="40"/>
      <c r="H35" s="40"/>
      <c r="I35" s="160">
        <v>0.20999999999999999</v>
      </c>
      <c r="J35" s="159">
        <f>ROUND(((SUM(BE92:BE150))*I35),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46</v>
      </c>
      <c r="F36" s="159">
        <f>ROUND((SUM(BF92:BF150)),  2)</f>
        <v>0</v>
      </c>
      <c r="G36" s="40"/>
      <c r="H36" s="40"/>
      <c r="I36" s="160">
        <v>0.12</v>
      </c>
      <c r="J36" s="159">
        <f>ROUND(((SUM(BF92:BF150))*I36),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47</v>
      </c>
      <c r="F37" s="159">
        <f>ROUND((SUM(BG92:BG150)),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48</v>
      </c>
      <c r="F38" s="159">
        <f>ROUND((SUM(BH92:BH150)),  2)</f>
        <v>0</v>
      </c>
      <c r="G38" s="40"/>
      <c r="H38" s="40"/>
      <c r="I38" s="160">
        <v>0.12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ROUND((SUM(BI92:BI150)),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50</v>
      </c>
      <c r="E41" s="163"/>
      <c r="F41" s="163"/>
      <c r="G41" s="164" t="s">
        <v>51</v>
      </c>
      <c r="H41" s="165" t="s">
        <v>52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125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Budova D - úprava ordinace ve 3.NP UČOCH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113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116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120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D.1.1.c - Elektroinstalace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Masarykova nemocnice</v>
      </c>
      <c r="G56" s="42"/>
      <c r="H56" s="42"/>
      <c r="I56" s="34" t="s">
        <v>23</v>
      </c>
      <c r="J56" s="74" t="str">
        <f>IF(J14="","",J14)</f>
        <v>15. 7. 2024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Krajská zdravotní a.s.</v>
      </c>
      <c r="G58" s="42"/>
      <c r="H58" s="42"/>
      <c r="I58" s="34" t="s">
        <v>33</v>
      </c>
      <c r="J58" s="38" t="str">
        <f>E23</f>
        <v xml:space="preserve"> 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Milan Křehla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126</v>
      </c>
      <c r="D61" s="174"/>
      <c r="E61" s="174"/>
      <c r="F61" s="174"/>
      <c r="G61" s="174"/>
      <c r="H61" s="174"/>
      <c r="I61" s="174"/>
      <c r="J61" s="175" t="s">
        <v>127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72</v>
      </c>
      <c r="D63" s="42"/>
      <c r="E63" s="42"/>
      <c r="F63" s="42"/>
      <c r="G63" s="42"/>
      <c r="H63" s="42"/>
      <c r="I63" s="42"/>
      <c r="J63" s="104">
        <f>J92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128</v>
      </c>
    </row>
    <row r="64" s="9" customFormat="1" ht="24.96" customHeight="1">
      <c r="A64" s="9"/>
      <c r="B64" s="177"/>
      <c r="C64" s="178"/>
      <c r="D64" s="179" t="s">
        <v>129</v>
      </c>
      <c r="E64" s="180"/>
      <c r="F64" s="180"/>
      <c r="G64" s="180"/>
      <c r="H64" s="180"/>
      <c r="I64" s="180"/>
      <c r="J64" s="181">
        <f>J93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330</v>
      </c>
      <c r="E65" s="185"/>
      <c r="F65" s="185"/>
      <c r="G65" s="185"/>
      <c r="H65" s="185"/>
      <c r="I65" s="185"/>
      <c r="J65" s="186">
        <f>J94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131</v>
      </c>
      <c r="E66" s="185"/>
      <c r="F66" s="185"/>
      <c r="G66" s="185"/>
      <c r="H66" s="185"/>
      <c r="I66" s="185"/>
      <c r="J66" s="186">
        <f>J101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132</v>
      </c>
      <c r="E67" s="185"/>
      <c r="F67" s="185"/>
      <c r="G67" s="185"/>
      <c r="H67" s="185"/>
      <c r="I67" s="185"/>
      <c r="J67" s="186">
        <f>J108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133</v>
      </c>
      <c r="E68" s="185"/>
      <c r="F68" s="185"/>
      <c r="G68" s="185"/>
      <c r="H68" s="185"/>
      <c r="I68" s="185"/>
      <c r="J68" s="186">
        <f>J114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7"/>
      <c r="C69" s="178"/>
      <c r="D69" s="179" t="s">
        <v>134</v>
      </c>
      <c r="E69" s="180"/>
      <c r="F69" s="180"/>
      <c r="G69" s="180"/>
      <c r="H69" s="180"/>
      <c r="I69" s="180"/>
      <c r="J69" s="181">
        <f>J117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3"/>
      <c r="C70" s="127"/>
      <c r="D70" s="184" t="s">
        <v>624</v>
      </c>
      <c r="E70" s="185"/>
      <c r="F70" s="185"/>
      <c r="G70" s="185"/>
      <c r="H70" s="185"/>
      <c r="I70" s="185"/>
      <c r="J70" s="186">
        <f>J118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140</v>
      </c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72" t="str">
        <f>E7</f>
        <v>Budova D - úprava ordinace ve 3.NP UČOCH</v>
      </c>
      <c r="F80" s="34"/>
      <c r="G80" s="34"/>
      <c r="H80" s="34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" customFormat="1" ht="12" customHeight="1">
      <c r="B81" s="23"/>
      <c r="C81" s="34" t="s">
        <v>113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2" customFormat="1" ht="16.5" customHeight="1">
      <c r="A82" s="40"/>
      <c r="B82" s="41"/>
      <c r="C82" s="42"/>
      <c r="D82" s="42"/>
      <c r="E82" s="172" t="s">
        <v>116</v>
      </c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120</v>
      </c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E11</f>
        <v>D.1.1.c - Elektroinstalace</v>
      </c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F14</f>
        <v>Masarykova nemocnice</v>
      </c>
      <c r="G86" s="42"/>
      <c r="H86" s="42"/>
      <c r="I86" s="34" t="s">
        <v>23</v>
      </c>
      <c r="J86" s="74" t="str">
        <f>IF(J14="","",J14)</f>
        <v>15. 7. 2024</v>
      </c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25</v>
      </c>
      <c r="D88" s="42"/>
      <c r="E88" s="42"/>
      <c r="F88" s="29" t="str">
        <f>E17</f>
        <v>Krajská zdravotní a.s.</v>
      </c>
      <c r="G88" s="42"/>
      <c r="H88" s="42"/>
      <c r="I88" s="34" t="s">
        <v>33</v>
      </c>
      <c r="J88" s="38" t="str">
        <f>E23</f>
        <v xml:space="preserve"> </v>
      </c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31</v>
      </c>
      <c r="D89" s="42"/>
      <c r="E89" s="42"/>
      <c r="F89" s="29" t="str">
        <f>IF(E20="","",E20)</f>
        <v>Vyplň údaj</v>
      </c>
      <c r="G89" s="42"/>
      <c r="H89" s="42"/>
      <c r="I89" s="34" t="s">
        <v>36</v>
      </c>
      <c r="J89" s="38" t="str">
        <f>E26</f>
        <v>Milan Křehla</v>
      </c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88"/>
      <c r="B91" s="189"/>
      <c r="C91" s="190" t="s">
        <v>141</v>
      </c>
      <c r="D91" s="191" t="s">
        <v>59</v>
      </c>
      <c r="E91" s="191" t="s">
        <v>55</v>
      </c>
      <c r="F91" s="191" t="s">
        <v>56</v>
      </c>
      <c r="G91" s="191" t="s">
        <v>142</v>
      </c>
      <c r="H91" s="191" t="s">
        <v>143</v>
      </c>
      <c r="I91" s="191" t="s">
        <v>144</v>
      </c>
      <c r="J91" s="191" t="s">
        <v>127</v>
      </c>
      <c r="K91" s="192" t="s">
        <v>145</v>
      </c>
      <c r="L91" s="193"/>
      <c r="M91" s="94" t="s">
        <v>19</v>
      </c>
      <c r="N91" s="95" t="s">
        <v>44</v>
      </c>
      <c r="O91" s="95" t="s">
        <v>146</v>
      </c>
      <c r="P91" s="95" t="s">
        <v>147</v>
      </c>
      <c r="Q91" s="95" t="s">
        <v>148</v>
      </c>
      <c r="R91" s="95" t="s">
        <v>149</v>
      </c>
      <c r="S91" s="95" t="s">
        <v>150</v>
      </c>
      <c r="T91" s="96" t="s">
        <v>151</v>
      </c>
      <c r="U91" s="188"/>
      <c r="V91" s="188"/>
      <c r="W91" s="188"/>
      <c r="X91" s="188"/>
      <c r="Y91" s="188"/>
      <c r="Z91" s="188"/>
      <c r="AA91" s="188"/>
      <c r="AB91" s="188"/>
      <c r="AC91" s="188"/>
      <c r="AD91" s="188"/>
      <c r="AE91" s="188"/>
    </row>
    <row r="92" s="2" customFormat="1" ht="22.8" customHeight="1">
      <c r="A92" s="40"/>
      <c r="B92" s="41"/>
      <c r="C92" s="101" t="s">
        <v>152</v>
      </c>
      <c r="D92" s="42"/>
      <c r="E92" s="42"/>
      <c r="F92" s="42"/>
      <c r="G92" s="42"/>
      <c r="H92" s="42"/>
      <c r="I92" s="42"/>
      <c r="J92" s="194">
        <f>BK92</f>
        <v>0</v>
      </c>
      <c r="K92" s="42"/>
      <c r="L92" s="46"/>
      <c r="M92" s="97"/>
      <c r="N92" s="195"/>
      <c r="O92" s="98"/>
      <c r="P92" s="196">
        <f>P93+P117</f>
        <v>0</v>
      </c>
      <c r="Q92" s="98"/>
      <c r="R92" s="196">
        <f>R93+R117</f>
        <v>0.11366749999999999</v>
      </c>
      <c r="S92" s="98"/>
      <c r="T92" s="197">
        <f>T93+T117</f>
        <v>0.044999999999999998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73</v>
      </c>
      <c r="AU92" s="19" t="s">
        <v>128</v>
      </c>
      <c r="BK92" s="198">
        <f>BK93+BK117</f>
        <v>0</v>
      </c>
    </row>
    <row r="93" s="12" customFormat="1" ht="25.92" customHeight="1">
      <c r="A93" s="12"/>
      <c r="B93" s="199"/>
      <c r="C93" s="200"/>
      <c r="D93" s="201" t="s">
        <v>73</v>
      </c>
      <c r="E93" s="202" t="s">
        <v>153</v>
      </c>
      <c r="F93" s="202" t="s">
        <v>154</v>
      </c>
      <c r="G93" s="200"/>
      <c r="H93" s="200"/>
      <c r="I93" s="203"/>
      <c r="J93" s="204">
        <f>BK93</f>
        <v>0</v>
      </c>
      <c r="K93" s="200"/>
      <c r="L93" s="205"/>
      <c r="M93" s="206"/>
      <c r="N93" s="207"/>
      <c r="O93" s="207"/>
      <c r="P93" s="208">
        <f>P94+P101+P108+P114</f>
        <v>0</v>
      </c>
      <c r="Q93" s="207"/>
      <c r="R93" s="208">
        <f>R94+R101+R108+R114</f>
        <v>0.10912</v>
      </c>
      <c r="S93" s="207"/>
      <c r="T93" s="209">
        <f>T94+T101+T108+T114</f>
        <v>0.044999999999999998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0" t="s">
        <v>81</v>
      </c>
      <c r="AT93" s="211" t="s">
        <v>73</v>
      </c>
      <c r="AU93" s="211" t="s">
        <v>74</v>
      </c>
      <c r="AY93" s="210" t="s">
        <v>155</v>
      </c>
      <c r="BK93" s="212">
        <f>BK94+BK101+BK108+BK114</f>
        <v>0</v>
      </c>
    </row>
    <row r="94" s="12" customFormat="1" ht="22.8" customHeight="1">
      <c r="A94" s="12"/>
      <c r="B94" s="199"/>
      <c r="C94" s="200"/>
      <c r="D94" s="201" t="s">
        <v>73</v>
      </c>
      <c r="E94" s="213" t="s">
        <v>195</v>
      </c>
      <c r="F94" s="213" t="s">
        <v>334</v>
      </c>
      <c r="G94" s="200"/>
      <c r="H94" s="200"/>
      <c r="I94" s="203"/>
      <c r="J94" s="214">
        <f>BK94</f>
        <v>0</v>
      </c>
      <c r="K94" s="200"/>
      <c r="L94" s="205"/>
      <c r="M94" s="206"/>
      <c r="N94" s="207"/>
      <c r="O94" s="207"/>
      <c r="P94" s="208">
        <f>SUM(P95:P100)</f>
        <v>0</v>
      </c>
      <c r="Q94" s="207"/>
      <c r="R94" s="208">
        <f>SUM(R95:R100)</f>
        <v>0.10912</v>
      </c>
      <c r="S94" s="207"/>
      <c r="T94" s="209">
        <f>SUM(T95:T100)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0" t="s">
        <v>81</v>
      </c>
      <c r="AT94" s="211" t="s">
        <v>73</v>
      </c>
      <c r="AU94" s="211" t="s">
        <v>81</v>
      </c>
      <c r="AY94" s="210" t="s">
        <v>155</v>
      </c>
      <c r="BK94" s="212">
        <f>SUM(BK95:BK100)</f>
        <v>0</v>
      </c>
    </row>
    <row r="95" s="2" customFormat="1" ht="21.75" customHeight="1">
      <c r="A95" s="40"/>
      <c r="B95" s="41"/>
      <c r="C95" s="215" t="s">
        <v>81</v>
      </c>
      <c r="D95" s="215" t="s">
        <v>157</v>
      </c>
      <c r="E95" s="216" t="s">
        <v>625</v>
      </c>
      <c r="F95" s="217" t="s">
        <v>626</v>
      </c>
      <c r="G95" s="218" t="s">
        <v>173</v>
      </c>
      <c r="H95" s="219">
        <v>1.3200000000000001</v>
      </c>
      <c r="I95" s="220"/>
      <c r="J95" s="221">
        <f>ROUND(I95*H95,2)</f>
        <v>0</v>
      </c>
      <c r="K95" s="217" t="s">
        <v>161</v>
      </c>
      <c r="L95" s="46"/>
      <c r="M95" s="222" t="s">
        <v>19</v>
      </c>
      <c r="N95" s="223" t="s">
        <v>45</v>
      </c>
      <c r="O95" s="86"/>
      <c r="P95" s="224">
        <f>O95*H95</f>
        <v>0</v>
      </c>
      <c r="Q95" s="224">
        <v>0.056000000000000001</v>
      </c>
      <c r="R95" s="224">
        <f>Q95*H95</f>
        <v>0.07392</v>
      </c>
      <c r="S95" s="224">
        <v>0</v>
      </c>
      <c r="T95" s="225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6" t="s">
        <v>162</v>
      </c>
      <c r="AT95" s="226" t="s">
        <v>157</v>
      </c>
      <c r="AU95" s="226" t="s">
        <v>83</v>
      </c>
      <c r="AY95" s="19" t="s">
        <v>155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9" t="s">
        <v>81</v>
      </c>
      <c r="BK95" s="227">
        <f>ROUND(I95*H95,2)</f>
        <v>0</v>
      </c>
      <c r="BL95" s="19" t="s">
        <v>162</v>
      </c>
      <c r="BM95" s="226" t="s">
        <v>627</v>
      </c>
    </row>
    <row r="96" s="2" customFormat="1">
      <c r="A96" s="40"/>
      <c r="B96" s="41"/>
      <c r="C96" s="42"/>
      <c r="D96" s="228" t="s">
        <v>164</v>
      </c>
      <c r="E96" s="42"/>
      <c r="F96" s="229" t="s">
        <v>628</v>
      </c>
      <c r="G96" s="42"/>
      <c r="H96" s="42"/>
      <c r="I96" s="230"/>
      <c r="J96" s="42"/>
      <c r="K96" s="42"/>
      <c r="L96" s="46"/>
      <c r="M96" s="231"/>
      <c r="N96" s="232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164</v>
      </c>
      <c r="AU96" s="19" t="s">
        <v>83</v>
      </c>
    </row>
    <row r="97" s="14" customFormat="1">
      <c r="A97" s="14"/>
      <c r="B97" s="244"/>
      <c r="C97" s="245"/>
      <c r="D97" s="235" t="s">
        <v>166</v>
      </c>
      <c r="E97" s="246" t="s">
        <v>19</v>
      </c>
      <c r="F97" s="247" t="s">
        <v>629</v>
      </c>
      <c r="G97" s="245"/>
      <c r="H97" s="248">
        <v>1.3200000000000001</v>
      </c>
      <c r="I97" s="249"/>
      <c r="J97" s="245"/>
      <c r="K97" s="245"/>
      <c r="L97" s="250"/>
      <c r="M97" s="251"/>
      <c r="N97" s="252"/>
      <c r="O97" s="252"/>
      <c r="P97" s="252"/>
      <c r="Q97" s="252"/>
      <c r="R97" s="252"/>
      <c r="S97" s="252"/>
      <c r="T97" s="253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4" t="s">
        <v>166</v>
      </c>
      <c r="AU97" s="254" t="s">
        <v>83</v>
      </c>
      <c r="AV97" s="14" t="s">
        <v>83</v>
      </c>
      <c r="AW97" s="14" t="s">
        <v>35</v>
      </c>
      <c r="AX97" s="14" t="s">
        <v>81</v>
      </c>
      <c r="AY97" s="254" t="s">
        <v>155</v>
      </c>
    </row>
    <row r="98" s="2" customFormat="1" ht="24.15" customHeight="1">
      <c r="A98" s="40"/>
      <c r="B98" s="41"/>
      <c r="C98" s="215" t="s">
        <v>83</v>
      </c>
      <c r="D98" s="215" t="s">
        <v>157</v>
      </c>
      <c r="E98" s="216" t="s">
        <v>341</v>
      </c>
      <c r="F98" s="217" t="s">
        <v>342</v>
      </c>
      <c r="G98" s="218" t="s">
        <v>173</v>
      </c>
      <c r="H98" s="219">
        <v>8.8000000000000007</v>
      </c>
      <c r="I98" s="220"/>
      <c r="J98" s="221">
        <f>ROUND(I98*H98,2)</f>
        <v>0</v>
      </c>
      <c r="K98" s="217" t="s">
        <v>161</v>
      </c>
      <c r="L98" s="46"/>
      <c r="M98" s="222" t="s">
        <v>19</v>
      </c>
      <c r="N98" s="223" t="s">
        <v>45</v>
      </c>
      <c r="O98" s="86"/>
      <c r="P98" s="224">
        <f>O98*H98</f>
        <v>0</v>
      </c>
      <c r="Q98" s="224">
        <v>0.0040000000000000001</v>
      </c>
      <c r="R98" s="224">
        <f>Q98*H98</f>
        <v>0.035200000000000002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162</v>
      </c>
      <c r="AT98" s="226" t="s">
        <v>157</v>
      </c>
      <c r="AU98" s="226" t="s">
        <v>83</v>
      </c>
      <c r="AY98" s="19" t="s">
        <v>155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81</v>
      </c>
      <c r="BK98" s="227">
        <f>ROUND(I98*H98,2)</f>
        <v>0</v>
      </c>
      <c r="BL98" s="19" t="s">
        <v>162</v>
      </c>
      <c r="BM98" s="226" t="s">
        <v>630</v>
      </c>
    </row>
    <row r="99" s="2" customFormat="1">
      <c r="A99" s="40"/>
      <c r="B99" s="41"/>
      <c r="C99" s="42"/>
      <c r="D99" s="228" t="s">
        <v>164</v>
      </c>
      <c r="E99" s="42"/>
      <c r="F99" s="229" t="s">
        <v>344</v>
      </c>
      <c r="G99" s="42"/>
      <c r="H99" s="42"/>
      <c r="I99" s="230"/>
      <c r="J99" s="42"/>
      <c r="K99" s="42"/>
      <c r="L99" s="46"/>
      <c r="M99" s="231"/>
      <c r="N99" s="232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164</v>
      </c>
      <c r="AU99" s="19" t="s">
        <v>83</v>
      </c>
    </row>
    <row r="100" s="14" customFormat="1">
      <c r="A100" s="14"/>
      <c r="B100" s="244"/>
      <c r="C100" s="245"/>
      <c r="D100" s="235" t="s">
        <v>166</v>
      </c>
      <c r="E100" s="246" t="s">
        <v>19</v>
      </c>
      <c r="F100" s="247" t="s">
        <v>631</v>
      </c>
      <c r="G100" s="245"/>
      <c r="H100" s="248">
        <v>8.8000000000000007</v>
      </c>
      <c r="I100" s="249"/>
      <c r="J100" s="245"/>
      <c r="K100" s="245"/>
      <c r="L100" s="250"/>
      <c r="M100" s="251"/>
      <c r="N100" s="252"/>
      <c r="O100" s="252"/>
      <c r="P100" s="252"/>
      <c r="Q100" s="252"/>
      <c r="R100" s="252"/>
      <c r="S100" s="252"/>
      <c r="T100" s="253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4" t="s">
        <v>166</v>
      </c>
      <c r="AU100" s="254" t="s">
        <v>83</v>
      </c>
      <c r="AV100" s="14" t="s">
        <v>83</v>
      </c>
      <c r="AW100" s="14" t="s">
        <v>35</v>
      </c>
      <c r="AX100" s="14" t="s">
        <v>81</v>
      </c>
      <c r="AY100" s="254" t="s">
        <v>155</v>
      </c>
    </row>
    <row r="101" s="12" customFormat="1" ht="22.8" customHeight="1">
      <c r="A101" s="12"/>
      <c r="B101" s="199"/>
      <c r="C101" s="200"/>
      <c r="D101" s="201" t="s">
        <v>73</v>
      </c>
      <c r="E101" s="213" t="s">
        <v>169</v>
      </c>
      <c r="F101" s="213" t="s">
        <v>170</v>
      </c>
      <c r="G101" s="200"/>
      <c r="H101" s="200"/>
      <c r="I101" s="203"/>
      <c r="J101" s="214">
        <f>BK101</f>
        <v>0</v>
      </c>
      <c r="K101" s="200"/>
      <c r="L101" s="205"/>
      <c r="M101" s="206"/>
      <c r="N101" s="207"/>
      <c r="O101" s="207"/>
      <c r="P101" s="208">
        <f>SUM(P102:P107)</f>
        <v>0</v>
      </c>
      <c r="Q101" s="207"/>
      <c r="R101" s="208">
        <f>SUM(R102:R107)</f>
        <v>0</v>
      </c>
      <c r="S101" s="207"/>
      <c r="T101" s="209">
        <f>SUM(T102:T107)</f>
        <v>0.044999999999999998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0" t="s">
        <v>81</v>
      </c>
      <c r="AT101" s="211" t="s">
        <v>73</v>
      </c>
      <c r="AU101" s="211" t="s">
        <v>81</v>
      </c>
      <c r="AY101" s="210" t="s">
        <v>155</v>
      </c>
      <c r="BK101" s="212">
        <f>SUM(BK102:BK107)</f>
        <v>0</v>
      </c>
    </row>
    <row r="102" s="2" customFormat="1" ht="55.5" customHeight="1">
      <c r="A102" s="40"/>
      <c r="B102" s="41"/>
      <c r="C102" s="215" t="s">
        <v>101</v>
      </c>
      <c r="D102" s="215" t="s">
        <v>157</v>
      </c>
      <c r="E102" s="216" t="s">
        <v>632</v>
      </c>
      <c r="F102" s="217" t="s">
        <v>633</v>
      </c>
      <c r="G102" s="218" t="s">
        <v>234</v>
      </c>
      <c r="H102" s="219">
        <v>1</v>
      </c>
      <c r="I102" s="220"/>
      <c r="J102" s="221">
        <f>ROUND(I102*H102,2)</f>
        <v>0</v>
      </c>
      <c r="K102" s="217" t="s">
        <v>161</v>
      </c>
      <c r="L102" s="46"/>
      <c r="M102" s="222" t="s">
        <v>19</v>
      </c>
      <c r="N102" s="223" t="s">
        <v>45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0.001</v>
      </c>
      <c r="T102" s="225">
        <f>S102*H102</f>
        <v>0.001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162</v>
      </c>
      <c r="AT102" s="226" t="s">
        <v>157</v>
      </c>
      <c r="AU102" s="226" t="s">
        <v>83</v>
      </c>
      <c r="AY102" s="19" t="s">
        <v>155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81</v>
      </c>
      <c r="BK102" s="227">
        <f>ROUND(I102*H102,2)</f>
        <v>0</v>
      </c>
      <c r="BL102" s="19" t="s">
        <v>162</v>
      </c>
      <c r="BM102" s="226" t="s">
        <v>634</v>
      </c>
    </row>
    <row r="103" s="2" customFormat="1">
      <c r="A103" s="40"/>
      <c r="B103" s="41"/>
      <c r="C103" s="42"/>
      <c r="D103" s="228" t="s">
        <v>164</v>
      </c>
      <c r="E103" s="42"/>
      <c r="F103" s="229" t="s">
        <v>635</v>
      </c>
      <c r="G103" s="42"/>
      <c r="H103" s="42"/>
      <c r="I103" s="230"/>
      <c r="J103" s="42"/>
      <c r="K103" s="42"/>
      <c r="L103" s="46"/>
      <c r="M103" s="231"/>
      <c r="N103" s="232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164</v>
      </c>
      <c r="AU103" s="19" t="s">
        <v>83</v>
      </c>
    </row>
    <row r="104" s="14" customFormat="1">
      <c r="A104" s="14"/>
      <c r="B104" s="244"/>
      <c r="C104" s="245"/>
      <c r="D104" s="235" t="s">
        <v>166</v>
      </c>
      <c r="E104" s="246" t="s">
        <v>19</v>
      </c>
      <c r="F104" s="247" t="s">
        <v>636</v>
      </c>
      <c r="G104" s="245"/>
      <c r="H104" s="248">
        <v>1</v>
      </c>
      <c r="I104" s="249"/>
      <c r="J104" s="245"/>
      <c r="K104" s="245"/>
      <c r="L104" s="250"/>
      <c r="M104" s="251"/>
      <c r="N104" s="252"/>
      <c r="O104" s="252"/>
      <c r="P104" s="252"/>
      <c r="Q104" s="252"/>
      <c r="R104" s="252"/>
      <c r="S104" s="252"/>
      <c r="T104" s="253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4" t="s">
        <v>166</v>
      </c>
      <c r="AU104" s="254" t="s">
        <v>83</v>
      </c>
      <c r="AV104" s="14" t="s">
        <v>83</v>
      </c>
      <c r="AW104" s="14" t="s">
        <v>35</v>
      </c>
      <c r="AX104" s="14" t="s">
        <v>81</v>
      </c>
      <c r="AY104" s="254" t="s">
        <v>155</v>
      </c>
    </row>
    <row r="105" s="2" customFormat="1" ht="24.15" customHeight="1">
      <c r="A105" s="40"/>
      <c r="B105" s="41"/>
      <c r="C105" s="215" t="s">
        <v>162</v>
      </c>
      <c r="D105" s="215" t="s">
        <v>157</v>
      </c>
      <c r="E105" s="216" t="s">
        <v>637</v>
      </c>
      <c r="F105" s="217" t="s">
        <v>638</v>
      </c>
      <c r="G105" s="218" t="s">
        <v>226</v>
      </c>
      <c r="H105" s="219">
        <v>44</v>
      </c>
      <c r="I105" s="220"/>
      <c r="J105" s="221">
        <f>ROUND(I105*H105,2)</f>
        <v>0</v>
      </c>
      <c r="K105" s="217" t="s">
        <v>161</v>
      </c>
      <c r="L105" s="46"/>
      <c r="M105" s="222" t="s">
        <v>19</v>
      </c>
      <c r="N105" s="223" t="s">
        <v>45</v>
      </c>
      <c r="O105" s="86"/>
      <c r="P105" s="224">
        <f>O105*H105</f>
        <v>0</v>
      </c>
      <c r="Q105" s="224">
        <v>0</v>
      </c>
      <c r="R105" s="224">
        <f>Q105*H105</f>
        <v>0</v>
      </c>
      <c r="S105" s="224">
        <v>0.001</v>
      </c>
      <c r="T105" s="225">
        <f>S105*H105</f>
        <v>0.043999999999999997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162</v>
      </c>
      <c r="AT105" s="226" t="s">
        <v>157</v>
      </c>
      <c r="AU105" s="226" t="s">
        <v>83</v>
      </c>
      <c r="AY105" s="19" t="s">
        <v>155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81</v>
      </c>
      <c r="BK105" s="227">
        <f>ROUND(I105*H105,2)</f>
        <v>0</v>
      </c>
      <c r="BL105" s="19" t="s">
        <v>162</v>
      </c>
      <c r="BM105" s="226" t="s">
        <v>639</v>
      </c>
    </row>
    <row r="106" s="2" customFormat="1">
      <c r="A106" s="40"/>
      <c r="B106" s="41"/>
      <c r="C106" s="42"/>
      <c r="D106" s="228" t="s">
        <v>164</v>
      </c>
      <c r="E106" s="42"/>
      <c r="F106" s="229" t="s">
        <v>640</v>
      </c>
      <c r="G106" s="42"/>
      <c r="H106" s="42"/>
      <c r="I106" s="230"/>
      <c r="J106" s="42"/>
      <c r="K106" s="42"/>
      <c r="L106" s="46"/>
      <c r="M106" s="231"/>
      <c r="N106" s="232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164</v>
      </c>
      <c r="AU106" s="19" t="s">
        <v>83</v>
      </c>
    </row>
    <row r="107" s="14" customFormat="1">
      <c r="A107" s="14"/>
      <c r="B107" s="244"/>
      <c r="C107" s="245"/>
      <c r="D107" s="235" t="s">
        <v>166</v>
      </c>
      <c r="E107" s="246" t="s">
        <v>19</v>
      </c>
      <c r="F107" s="247" t="s">
        <v>641</v>
      </c>
      <c r="G107" s="245"/>
      <c r="H107" s="248">
        <v>44</v>
      </c>
      <c r="I107" s="249"/>
      <c r="J107" s="245"/>
      <c r="K107" s="245"/>
      <c r="L107" s="250"/>
      <c r="M107" s="251"/>
      <c r="N107" s="252"/>
      <c r="O107" s="252"/>
      <c r="P107" s="252"/>
      <c r="Q107" s="252"/>
      <c r="R107" s="252"/>
      <c r="S107" s="252"/>
      <c r="T107" s="25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4" t="s">
        <v>166</v>
      </c>
      <c r="AU107" s="254" t="s">
        <v>83</v>
      </c>
      <c r="AV107" s="14" t="s">
        <v>83</v>
      </c>
      <c r="AW107" s="14" t="s">
        <v>35</v>
      </c>
      <c r="AX107" s="14" t="s">
        <v>81</v>
      </c>
      <c r="AY107" s="254" t="s">
        <v>155</v>
      </c>
    </row>
    <row r="108" s="12" customFormat="1" ht="22.8" customHeight="1">
      <c r="A108" s="12"/>
      <c r="B108" s="199"/>
      <c r="C108" s="200"/>
      <c r="D108" s="201" t="s">
        <v>73</v>
      </c>
      <c r="E108" s="213" t="s">
        <v>184</v>
      </c>
      <c r="F108" s="213" t="s">
        <v>185</v>
      </c>
      <c r="G108" s="200"/>
      <c r="H108" s="200"/>
      <c r="I108" s="203"/>
      <c r="J108" s="214">
        <f>BK108</f>
        <v>0</v>
      </c>
      <c r="K108" s="200"/>
      <c r="L108" s="205"/>
      <c r="M108" s="206"/>
      <c r="N108" s="207"/>
      <c r="O108" s="207"/>
      <c r="P108" s="208">
        <f>SUM(P109:P113)</f>
        <v>0</v>
      </c>
      <c r="Q108" s="207"/>
      <c r="R108" s="208">
        <f>SUM(R109:R113)</f>
        <v>0</v>
      </c>
      <c r="S108" s="207"/>
      <c r="T108" s="209">
        <f>SUM(T109:T113)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0" t="s">
        <v>81</v>
      </c>
      <c r="AT108" s="211" t="s">
        <v>73</v>
      </c>
      <c r="AU108" s="211" t="s">
        <v>81</v>
      </c>
      <c r="AY108" s="210" t="s">
        <v>155</v>
      </c>
      <c r="BK108" s="212">
        <f>SUM(BK109:BK113)</f>
        <v>0</v>
      </c>
    </row>
    <row r="109" s="2" customFormat="1" ht="33" customHeight="1">
      <c r="A109" s="40"/>
      <c r="B109" s="41"/>
      <c r="C109" s="215" t="s">
        <v>190</v>
      </c>
      <c r="D109" s="215" t="s">
        <v>157</v>
      </c>
      <c r="E109" s="216" t="s">
        <v>191</v>
      </c>
      <c r="F109" s="217" t="s">
        <v>192</v>
      </c>
      <c r="G109" s="218" t="s">
        <v>160</v>
      </c>
      <c r="H109" s="219">
        <v>0.044999999999999998</v>
      </c>
      <c r="I109" s="220"/>
      <c r="J109" s="221">
        <f>ROUND(I109*H109,2)</f>
        <v>0</v>
      </c>
      <c r="K109" s="217" t="s">
        <v>161</v>
      </c>
      <c r="L109" s="46"/>
      <c r="M109" s="222" t="s">
        <v>19</v>
      </c>
      <c r="N109" s="223" t="s">
        <v>45</v>
      </c>
      <c r="O109" s="86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162</v>
      </c>
      <c r="AT109" s="226" t="s">
        <v>157</v>
      </c>
      <c r="AU109" s="226" t="s">
        <v>83</v>
      </c>
      <c r="AY109" s="19" t="s">
        <v>155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81</v>
      </c>
      <c r="BK109" s="227">
        <f>ROUND(I109*H109,2)</f>
        <v>0</v>
      </c>
      <c r="BL109" s="19" t="s">
        <v>162</v>
      </c>
      <c r="BM109" s="226" t="s">
        <v>642</v>
      </c>
    </row>
    <row r="110" s="2" customFormat="1">
      <c r="A110" s="40"/>
      <c r="B110" s="41"/>
      <c r="C110" s="42"/>
      <c r="D110" s="228" t="s">
        <v>164</v>
      </c>
      <c r="E110" s="42"/>
      <c r="F110" s="229" t="s">
        <v>194</v>
      </c>
      <c r="G110" s="42"/>
      <c r="H110" s="42"/>
      <c r="I110" s="230"/>
      <c r="J110" s="42"/>
      <c r="K110" s="42"/>
      <c r="L110" s="46"/>
      <c r="M110" s="231"/>
      <c r="N110" s="232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164</v>
      </c>
      <c r="AU110" s="19" t="s">
        <v>83</v>
      </c>
    </row>
    <row r="111" s="2" customFormat="1" ht="44.25" customHeight="1">
      <c r="A111" s="40"/>
      <c r="B111" s="41"/>
      <c r="C111" s="215" t="s">
        <v>195</v>
      </c>
      <c r="D111" s="215" t="s">
        <v>157</v>
      </c>
      <c r="E111" s="216" t="s">
        <v>196</v>
      </c>
      <c r="F111" s="217" t="s">
        <v>197</v>
      </c>
      <c r="G111" s="218" t="s">
        <v>160</v>
      </c>
      <c r="H111" s="219">
        <v>0.22500000000000001</v>
      </c>
      <c r="I111" s="220"/>
      <c r="J111" s="221">
        <f>ROUND(I111*H111,2)</f>
        <v>0</v>
      </c>
      <c r="K111" s="217" t="s">
        <v>161</v>
      </c>
      <c r="L111" s="46"/>
      <c r="M111" s="222" t="s">
        <v>19</v>
      </c>
      <c r="N111" s="223" t="s">
        <v>45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162</v>
      </c>
      <c r="AT111" s="226" t="s">
        <v>157</v>
      </c>
      <c r="AU111" s="226" t="s">
        <v>83</v>
      </c>
      <c r="AY111" s="19" t="s">
        <v>155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81</v>
      </c>
      <c r="BK111" s="227">
        <f>ROUND(I111*H111,2)</f>
        <v>0</v>
      </c>
      <c r="BL111" s="19" t="s">
        <v>162</v>
      </c>
      <c r="BM111" s="226" t="s">
        <v>643</v>
      </c>
    </row>
    <row r="112" s="2" customFormat="1">
      <c r="A112" s="40"/>
      <c r="B112" s="41"/>
      <c r="C112" s="42"/>
      <c r="D112" s="228" t="s">
        <v>164</v>
      </c>
      <c r="E112" s="42"/>
      <c r="F112" s="229" t="s">
        <v>199</v>
      </c>
      <c r="G112" s="42"/>
      <c r="H112" s="42"/>
      <c r="I112" s="230"/>
      <c r="J112" s="42"/>
      <c r="K112" s="42"/>
      <c r="L112" s="46"/>
      <c r="M112" s="231"/>
      <c r="N112" s="232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164</v>
      </c>
      <c r="AU112" s="19" t="s">
        <v>83</v>
      </c>
    </row>
    <row r="113" s="14" customFormat="1">
      <c r="A113" s="14"/>
      <c r="B113" s="244"/>
      <c r="C113" s="245"/>
      <c r="D113" s="235" t="s">
        <v>166</v>
      </c>
      <c r="E113" s="246" t="s">
        <v>19</v>
      </c>
      <c r="F113" s="247" t="s">
        <v>644</v>
      </c>
      <c r="G113" s="245"/>
      <c r="H113" s="248">
        <v>0.22500000000000001</v>
      </c>
      <c r="I113" s="249"/>
      <c r="J113" s="245"/>
      <c r="K113" s="245"/>
      <c r="L113" s="250"/>
      <c r="M113" s="251"/>
      <c r="N113" s="252"/>
      <c r="O113" s="252"/>
      <c r="P113" s="252"/>
      <c r="Q113" s="252"/>
      <c r="R113" s="252"/>
      <c r="S113" s="252"/>
      <c r="T113" s="253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4" t="s">
        <v>166</v>
      </c>
      <c r="AU113" s="254" t="s">
        <v>83</v>
      </c>
      <c r="AV113" s="14" t="s">
        <v>83</v>
      </c>
      <c r="AW113" s="14" t="s">
        <v>35</v>
      </c>
      <c r="AX113" s="14" t="s">
        <v>81</v>
      </c>
      <c r="AY113" s="254" t="s">
        <v>155</v>
      </c>
    </row>
    <row r="114" s="12" customFormat="1" ht="22.8" customHeight="1">
      <c r="A114" s="12"/>
      <c r="B114" s="199"/>
      <c r="C114" s="200"/>
      <c r="D114" s="201" t="s">
        <v>73</v>
      </c>
      <c r="E114" s="213" t="s">
        <v>213</v>
      </c>
      <c r="F114" s="213" t="s">
        <v>214</v>
      </c>
      <c r="G114" s="200"/>
      <c r="H114" s="200"/>
      <c r="I114" s="203"/>
      <c r="J114" s="214">
        <f>BK114</f>
        <v>0</v>
      </c>
      <c r="K114" s="200"/>
      <c r="L114" s="205"/>
      <c r="M114" s="206"/>
      <c r="N114" s="207"/>
      <c r="O114" s="207"/>
      <c r="P114" s="208">
        <f>SUM(P115:P116)</f>
        <v>0</v>
      </c>
      <c r="Q114" s="207"/>
      <c r="R114" s="208">
        <f>SUM(R115:R116)</f>
        <v>0</v>
      </c>
      <c r="S114" s="207"/>
      <c r="T114" s="209">
        <f>SUM(T115:T116)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0" t="s">
        <v>81</v>
      </c>
      <c r="AT114" s="211" t="s">
        <v>73</v>
      </c>
      <c r="AU114" s="211" t="s">
        <v>81</v>
      </c>
      <c r="AY114" s="210" t="s">
        <v>155</v>
      </c>
      <c r="BK114" s="212">
        <f>SUM(BK115:BK116)</f>
        <v>0</v>
      </c>
    </row>
    <row r="115" s="2" customFormat="1" ht="62.7" customHeight="1">
      <c r="A115" s="40"/>
      <c r="B115" s="41"/>
      <c r="C115" s="215" t="s">
        <v>201</v>
      </c>
      <c r="D115" s="215" t="s">
        <v>157</v>
      </c>
      <c r="E115" s="216" t="s">
        <v>215</v>
      </c>
      <c r="F115" s="217" t="s">
        <v>216</v>
      </c>
      <c r="G115" s="218" t="s">
        <v>160</v>
      </c>
      <c r="H115" s="219">
        <v>0.109</v>
      </c>
      <c r="I115" s="220"/>
      <c r="J115" s="221">
        <f>ROUND(I115*H115,2)</f>
        <v>0</v>
      </c>
      <c r="K115" s="217" t="s">
        <v>161</v>
      </c>
      <c r="L115" s="46"/>
      <c r="M115" s="222" t="s">
        <v>19</v>
      </c>
      <c r="N115" s="223" t="s">
        <v>45</v>
      </c>
      <c r="O115" s="86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162</v>
      </c>
      <c r="AT115" s="226" t="s">
        <v>157</v>
      </c>
      <c r="AU115" s="226" t="s">
        <v>83</v>
      </c>
      <c r="AY115" s="19" t="s">
        <v>155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81</v>
      </c>
      <c r="BK115" s="227">
        <f>ROUND(I115*H115,2)</f>
        <v>0</v>
      </c>
      <c r="BL115" s="19" t="s">
        <v>162</v>
      </c>
      <c r="BM115" s="226" t="s">
        <v>645</v>
      </c>
    </row>
    <row r="116" s="2" customFormat="1">
      <c r="A116" s="40"/>
      <c r="B116" s="41"/>
      <c r="C116" s="42"/>
      <c r="D116" s="228" t="s">
        <v>164</v>
      </c>
      <c r="E116" s="42"/>
      <c r="F116" s="229" t="s">
        <v>218</v>
      </c>
      <c r="G116" s="42"/>
      <c r="H116" s="42"/>
      <c r="I116" s="230"/>
      <c r="J116" s="42"/>
      <c r="K116" s="42"/>
      <c r="L116" s="46"/>
      <c r="M116" s="231"/>
      <c r="N116" s="232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164</v>
      </c>
      <c r="AU116" s="19" t="s">
        <v>83</v>
      </c>
    </row>
    <row r="117" s="12" customFormat="1" ht="25.92" customHeight="1">
      <c r="A117" s="12"/>
      <c r="B117" s="199"/>
      <c r="C117" s="200"/>
      <c r="D117" s="201" t="s">
        <v>73</v>
      </c>
      <c r="E117" s="202" t="s">
        <v>219</v>
      </c>
      <c r="F117" s="202" t="s">
        <v>220</v>
      </c>
      <c r="G117" s="200"/>
      <c r="H117" s="200"/>
      <c r="I117" s="203"/>
      <c r="J117" s="204">
        <f>BK117</f>
        <v>0</v>
      </c>
      <c r="K117" s="200"/>
      <c r="L117" s="205"/>
      <c r="M117" s="206"/>
      <c r="N117" s="207"/>
      <c r="O117" s="207"/>
      <c r="P117" s="208">
        <f>P118</f>
        <v>0</v>
      </c>
      <c r="Q117" s="207"/>
      <c r="R117" s="208">
        <f>R118</f>
        <v>0.0045474999999999995</v>
      </c>
      <c r="S117" s="207"/>
      <c r="T117" s="209">
        <f>T118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0" t="s">
        <v>83</v>
      </c>
      <c r="AT117" s="211" t="s">
        <v>73</v>
      </c>
      <c r="AU117" s="211" t="s">
        <v>74</v>
      </c>
      <c r="AY117" s="210" t="s">
        <v>155</v>
      </c>
      <c r="BK117" s="212">
        <f>BK118</f>
        <v>0</v>
      </c>
    </row>
    <row r="118" s="12" customFormat="1" ht="22.8" customHeight="1">
      <c r="A118" s="12"/>
      <c r="B118" s="199"/>
      <c r="C118" s="200"/>
      <c r="D118" s="201" t="s">
        <v>73</v>
      </c>
      <c r="E118" s="213" t="s">
        <v>646</v>
      </c>
      <c r="F118" s="213" t="s">
        <v>647</v>
      </c>
      <c r="G118" s="200"/>
      <c r="H118" s="200"/>
      <c r="I118" s="203"/>
      <c r="J118" s="214">
        <f>BK118</f>
        <v>0</v>
      </c>
      <c r="K118" s="200"/>
      <c r="L118" s="205"/>
      <c r="M118" s="206"/>
      <c r="N118" s="207"/>
      <c r="O118" s="207"/>
      <c r="P118" s="208">
        <f>SUM(P119:P150)</f>
        <v>0</v>
      </c>
      <c r="Q118" s="207"/>
      <c r="R118" s="208">
        <f>SUM(R119:R150)</f>
        <v>0.0045474999999999995</v>
      </c>
      <c r="S118" s="207"/>
      <c r="T118" s="209">
        <f>SUM(T119:T150)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0" t="s">
        <v>83</v>
      </c>
      <c r="AT118" s="211" t="s">
        <v>73</v>
      </c>
      <c r="AU118" s="211" t="s">
        <v>81</v>
      </c>
      <c r="AY118" s="210" t="s">
        <v>155</v>
      </c>
      <c r="BK118" s="212">
        <f>SUM(BK119:BK150)</f>
        <v>0</v>
      </c>
    </row>
    <row r="119" s="2" customFormat="1" ht="49.05" customHeight="1">
      <c r="A119" s="40"/>
      <c r="B119" s="41"/>
      <c r="C119" s="215" t="s">
        <v>207</v>
      </c>
      <c r="D119" s="215" t="s">
        <v>157</v>
      </c>
      <c r="E119" s="216" t="s">
        <v>648</v>
      </c>
      <c r="F119" s="217" t="s">
        <v>649</v>
      </c>
      <c r="G119" s="218" t="s">
        <v>234</v>
      </c>
      <c r="H119" s="219">
        <v>4</v>
      </c>
      <c r="I119" s="220"/>
      <c r="J119" s="221">
        <f>ROUND(I119*H119,2)</f>
        <v>0</v>
      </c>
      <c r="K119" s="217" t="s">
        <v>161</v>
      </c>
      <c r="L119" s="46"/>
      <c r="M119" s="222" t="s">
        <v>19</v>
      </c>
      <c r="N119" s="223" t="s">
        <v>45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227</v>
      </c>
      <c r="AT119" s="226" t="s">
        <v>157</v>
      </c>
      <c r="AU119" s="226" t="s">
        <v>83</v>
      </c>
      <c r="AY119" s="19" t="s">
        <v>155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81</v>
      </c>
      <c r="BK119" s="227">
        <f>ROUND(I119*H119,2)</f>
        <v>0</v>
      </c>
      <c r="BL119" s="19" t="s">
        <v>227</v>
      </c>
      <c r="BM119" s="226" t="s">
        <v>650</v>
      </c>
    </row>
    <row r="120" s="2" customFormat="1">
      <c r="A120" s="40"/>
      <c r="B120" s="41"/>
      <c r="C120" s="42"/>
      <c r="D120" s="228" t="s">
        <v>164</v>
      </c>
      <c r="E120" s="42"/>
      <c r="F120" s="229" t="s">
        <v>651</v>
      </c>
      <c r="G120" s="42"/>
      <c r="H120" s="42"/>
      <c r="I120" s="230"/>
      <c r="J120" s="42"/>
      <c r="K120" s="42"/>
      <c r="L120" s="46"/>
      <c r="M120" s="231"/>
      <c r="N120" s="232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164</v>
      </c>
      <c r="AU120" s="19" t="s">
        <v>83</v>
      </c>
    </row>
    <row r="121" s="14" customFormat="1">
      <c r="A121" s="14"/>
      <c r="B121" s="244"/>
      <c r="C121" s="245"/>
      <c r="D121" s="235" t="s">
        <v>166</v>
      </c>
      <c r="E121" s="246" t="s">
        <v>19</v>
      </c>
      <c r="F121" s="247" t="s">
        <v>652</v>
      </c>
      <c r="G121" s="245"/>
      <c r="H121" s="248">
        <v>4</v>
      </c>
      <c r="I121" s="249"/>
      <c r="J121" s="245"/>
      <c r="K121" s="245"/>
      <c r="L121" s="250"/>
      <c r="M121" s="251"/>
      <c r="N121" s="252"/>
      <c r="O121" s="252"/>
      <c r="P121" s="252"/>
      <c r="Q121" s="252"/>
      <c r="R121" s="252"/>
      <c r="S121" s="252"/>
      <c r="T121" s="25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4" t="s">
        <v>166</v>
      </c>
      <c r="AU121" s="254" t="s">
        <v>83</v>
      </c>
      <c r="AV121" s="14" t="s">
        <v>83</v>
      </c>
      <c r="AW121" s="14" t="s">
        <v>35</v>
      </c>
      <c r="AX121" s="14" t="s">
        <v>81</v>
      </c>
      <c r="AY121" s="254" t="s">
        <v>155</v>
      </c>
    </row>
    <row r="122" s="2" customFormat="1" ht="24.15" customHeight="1">
      <c r="A122" s="40"/>
      <c r="B122" s="41"/>
      <c r="C122" s="270" t="s">
        <v>169</v>
      </c>
      <c r="D122" s="270" t="s">
        <v>403</v>
      </c>
      <c r="E122" s="271" t="s">
        <v>653</v>
      </c>
      <c r="F122" s="272" t="s">
        <v>654</v>
      </c>
      <c r="G122" s="273" t="s">
        <v>234</v>
      </c>
      <c r="H122" s="274">
        <v>4</v>
      </c>
      <c r="I122" s="275"/>
      <c r="J122" s="276">
        <f>ROUND(I122*H122,2)</f>
        <v>0</v>
      </c>
      <c r="K122" s="272" t="s">
        <v>161</v>
      </c>
      <c r="L122" s="277"/>
      <c r="M122" s="278" t="s">
        <v>19</v>
      </c>
      <c r="N122" s="279" t="s">
        <v>45</v>
      </c>
      <c r="O122" s="86"/>
      <c r="P122" s="224">
        <f>O122*H122</f>
        <v>0</v>
      </c>
      <c r="Q122" s="224">
        <v>9.0000000000000006E-05</v>
      </c>
      <c r="R122" s="224">
        <f>Q122*H122</f>
        <v>0.00036000000000000002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406</v>
      </c>
      <c r="AT122" s="226" t="s">
        <v>403</v>
      </c>
      <c r="AU122" s="226" t="s">
        <v>83</v>
      </c>
      <c r="AY122" s="19" t="s">
        <v>155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81</v>
      </c>
      <c r="BK122" s="227">
        <f>ROUND(I122*H122,2)</f>
        <v>0</v>
      </c>
      <c r="BL122" s="19" t="s">
        <v>227</v>
      </c>
      <c r="BM122" s="226" t="s">
        <v>655</v>
      </c>
    </row>
    <row r="123" s="14" customFormat="1">
      <c r="A123" s="14"/>
      <c r="B123" s="244"/>
      <c r="C123" s="245"/>
      <c r="D123" s="235" t="s">
        <v>166</v>
      </c>
      <c r="E123" s="246" t="s">
        <v>19</v>
      </c>
      <c r="F123" s="247" t="s">
        <v>652</v>
      </c>
      <c r="G123" s="245"/>
      <c r="H123" s="248">
        <v>4</v>
      </c>
      <c r="I123" s="249"/>
      <c r="J123" s="245"/>
      <c r="K123" s="245"/>
      <c r="L123" s="250"/>
      <c r="M123" s="251"/>
      <c r="N123" s="252"/>
      <c r="O123" s="252"/>
      <c r="P123" s="252"/>
      <c r="Q123" s="252"/>
      <c r="R123" s="252"/>
      <c r="S123" s="252"/>
      <c r="T123" s="25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4" t="s">
        <v>166</v>
      </c>
      <c r="AU123" s="254" t="s">
        <v>83</v>
      </c>
      <c r="AV123" s="14" t="s">
        <v>83</v>
      </c>
      <c r="AW123" s="14" t="s">
        <v>35</v>
      </c>
      <c r="AX123" s="14" t="s">
        <v>81</v>
      </c>
      <c r="AY123" s="254" t="s">
        <v>155</v>
      </c>
    </row>
    <row r="124" s="2" customFormat="1" ht="44.25" customHeight="1">
      <c r="A124" s="40"/>
      <c r="B124" s="41"/>
      <c r="C124" s="215" t="s">
        <v>223</v>
      </c>
      <c r="D124" s="215" t="s">
        <v>157</v>
      </c>
      <c r="E124" s="216" t="s">
        <v>656</v>
      </c>
      <c r="F124" s="217" t="s">
        <v>657</v>
      </c>
      <c r="G124" s="218" t="s">
        <v>226</v>
      </c>
      <c r="H124" s="219">
        <v>44</v>
      </c>
      <c r="I124" s="220"/>
      <c r="J124" s="221">
        <f>ROUND(I124*H124,2)</f>
        <v>0</v>
      </c>
      <c r="K124" s="217" t="s">
        <v>161</v>
      </c>
      <c r="L124" s="46"/>
      <c r="M124" s="222" t="s">
        <v>19</v>
      </c>
      <c r="N124" s="223" t="s">
        <v>45</v>
      </c>
      <c r="O124" s="86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227</v>
      </c>
      <c r="AT124" s="226" t="s">
        <v>157</v>
      </c>
      <c r="AU124" s="226" t="s">
        <v>83</v>
      </c>
      <c r="AY124" s="19" t="s">
        <v>155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81</v>
      </c>
      <c r="BK124" s="227">
        <f>ROUND(I124*H124,2)</f>
        <v>0</v>
      </c>
      <c r="BL124" s="19" t="s">
        <v>227</v>
      </c>
      <c r="BM124" s="226" t="s">
        <v>658</v>
      </c>
    </row>
    <row r="125" s="2" customFormat="1">
      <c r="A125" s="40"/>
      <c r="B125" s="41"/>
      <c r="C125" s="42"/>
      <c r="D125" s="228" t="s">
        <v>164</v>
      </c>
      <c r="E125" s="42"/>
      <c r="F125" s="229" t="s">
        <v>659</v>
      </c>
      <c r="G125" s="42"/>
      <c r="H125" s="42"/>
      <c r="I125" s="230"/>
      <c r="J125" s="42"/>
      <c r="K125" s="42"/>
      <c r="L125" s="46"/>
      <c r="M125" s="231"/>
      <c r="N125" s="232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164</v>
      </c>
      <c r="AU125" s="19" t="s">
        <v>83</v>
      </c>
    </row>
    <row r="126" s="14" customFormat="1">
      <c r="A126" s="14"/>
      <c r="B126" s="244"/>
      <c r="C126" s="245"/>
      <c r="D126" s="235" t="s">
        <v>166</v>
      </c>
      <c r="E126" s="246" t="s">
        <v>19</v>
      </c>
      <c r="F126" s="247" t="s">
        <v>641</v>
      </c>
      <c r="G126" s="245"/>
      <c r="H126" s="248">
        <v>44</v>
      </c>
      <c r="I126" s="249"/>
      <c r="J126" s="245"/>
      <c r="K126" s="245"/>
      <c r="L126" s="250"/>
      <c r="M126" s="251"/>
      <c r="N126" s="252"/>
      <c r="O126" s="252"/>
      <c r="P126" s="252"/>
      <c r="Q126" s="252"/>
      <c r="R126" s="252"/>
      <c r="S126" s="252"/>
      <c r="T126" s="25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4" t="s">
        <v>166</v>
      </c>
      <c r="AU126" s="254" t="s">
        <v>83</v>
      </c>
      <c r="AV126" s="14" t="s">
        <v>83</v>
      </c>
      <c r="AW126" s="14" t="s">
        <v>35</v>
      </c>
      <c r="AX126" s="14" t="s">
        <v>81</v>
      </c>
      <c r="AY126" s="254" t="s">
        <v>155</v>
      </c>
    </row>
    <row r="127" s="2" customFormat="1" ht="24.15" customHeight="1">
      <c r="A127" s="40"/>
      <c r="B127" s="41"/>
      <c r="C127" s="270" t="s">
        <v>231</v>
      </c>
      <c r="D127" s="270" t="s">
        <v>403</v>
      </c>
      <c r="E127" s="271" t="s">
        <v>660</v>
      </c>
      <c r="F127" s="272" t="s">
        <v>661</v>
      </c>
      <c r="G127" s="273" t="s">
        <v>226</v>
      </c>
      <c r="H127" s="274">
        <v>27.600000000000001</v>
      </c>
      <c r="I127" s="275"/>
      <c r="J127" s="276">
        <f>ROUND(I127*H127,2)</f>
        <v>0</v>
      </c>
      <c r="K127" s="272" t="s">
        <v>161</v>
      </c>
      <c r="L127" s="277"/>
      <c r="M127" s="278" t="s">
        <v>19</v>
      </c>
      <c r="N127" s="279" t="s">
        <v>45</v>
      </c>
      <c r="O127" s="86"/>
      <c r="P127" s="224">
        <f>O127*H127</f>
        <v>0</v>
      </c>
      <c r="Q127" s="224">
        <v>5.0000000000000002E-05</v>
      </c>
      <c r="R127" s="224">
        <f>Q127*H127</f>
        <v>0.0013800000000000002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406</v>
      </c>
      <c r="AT127" s="226" t="s">
        <v>403</v>
      </c>
      <c r="AU127" s="226" t="s">
        <v>83</v>
      </c>
      <c r="AY127" s="19" t="s">
        <v>155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81</v>
      </c>
      <c r="BK127" s="227">
        <f>ROUND(I127*H127,2)</f>
        <v>0</v>
      </c>
      <c r="BL127" s="19" t="s">
        <v>227</v>
      </c>
      <c r="BM127" s="226" t="s">
        <v>662</v>
      </c>
    </row>
    <row r="128" s="14" customFormat="1">
      <c r="A128" s="14"/>
      <c r="B128" s="244"/>
      <c r="C128" s="245"/>
      <c r="D128" s="235" t="s">
        <v>166</v>
      </c>
      <c r="E128" s="246" t="s">
        <v>19</v>
      </c>
      <c r="F128" s="247" t="s">
        <v>663</v>
      </c>
      <c r="G128" s="245"/>
      <c r="H128" s="248">
        <v>24</v>
      </c>
      <c r="I128" s="249"/>
      <c r="J128" s="245"/>
      <c r="K128" s="245"/>
      <c r="L128" s="250"/>
      <c r="M128" s="251"/>
      <c r="N128" s="252"/>
      <c r="O128" s="252"/>
      <c r="P128" s="252"/>
      <c r="Q128" s="252"/>
      <c r="R128" s="252"/>
      <c r="S128" s="252"/>
      <c r="T128" s="25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4" t="s">
        <v>166</v>
      </c>
      <c r="AU128" s="254" t="s">
        <v>83</v>
      </c>
      <c r="AV128" s="14" t="s">
        <v>83</v>
      </c>
      <c r="AW128" s="14" t="s">
        <v>35</v>
      </c>
      <c r="AX128" s="14" t="s">
        <v>81</v>
      </c>
      <c r="AY128" s="254" t="s">
        <v>155</v>
      </c>
    </row>
    <row r="129" s="14" customFormat="1">
      <c r="A129" s="14"/>
      <c r="B129" s="244"/>
      <c r="C129" s="245"/>
      <c r="D129" s="235" t="s">
        <v>166</v>
      </c>
      <c r="E129" s="245"/>
      <c r="F129" s="247" t="s">
        <v>664</v>
      </c>
      <c r="G129" s="245"/>
      <c r="H129" s="248">
        <v>27.600000000000001</v>
      </c>
      <c r="I129" s="249"/>
      <c r="J129" s="245"/>
      <c r="K129" s="245"/>
      <c r="L129" s="250"/>
      <c r="M129" s="251"/>
      <c r="N129" s="252"/>
      <c r="O129" s="252"/>
      <c r="P129" s="252"/>
      <c r="Q129" s="252"/>
      <c r="R129" s="252"/>
      <c r="S129" s="252"/>
      <c r="T129" s="25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4" t="s">
        <v>166</v>
      </c>
      <c r="AU129" s="254" t="s">
        <v>83</v>
      </c>
      <c r="AV129" s="14" t="s">
        <v>83</v>
      </c>
      <c r="AW129" s="14" t="s">
        <v>4</v>
      </c>
      <c r="AX129" s="14" t="s">
        <v>81</v>
      </c>
      <c r="AY129" s="254" t="s">
        <v>155</v>
      </c>
    </row>
    <row r="130" s="2" customFormat="1" ht="24.15" customHeight="1">
      <c r="A130" s="40"/>
      <c r="B130" s="41"/>
      <c r="C130" s="270" t="s">
        <v>8</v>
      </c>
      <c r="D130" s="270" t="s">
        <v>403</v>
      </c>
      <c r="E130" s="271" t="s">
        <v>665</v>
      </c>
      <c r="F130" s="272" t="s">
        <v>666</v>
      </c>
      <c r="G130" s="273" t="s">
        <v>226</v>
      </c>
      <c r="H130" s="274">
        <v>23</v>
      </c>
      <c r="I130" s="275"/>
      <c r="J130" s="276">
        <f>ROUND(I130*H130,2)</f>
        <v>0</v>
      </c>
      <c r="K130" s="272" t="s">
        <v>161</v>
      </c>
      <c r="L130" s="277"/>
      <c r="M130" s="278" t="s">
        <v>19</v>
      </c>
      <c r="N130" s="279" t="s">
        <v>45</v>
      </c>
      <c r="O130" s="86"/>
      <c r="P130" s="224">
        <f>O130*H130</f>
        <v>0</v>
      </c>
      <c r="Q130" s="224">
        <v>6.9999999999999994E-05</v>
      </c>
      <c r="R130" s="224">
        <f>Q130*H130</f>
        <v>0.0016099999999999999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406</v>
      </c>
      <c r="AT130" s="226" t="s">
        <v>403</v>
      </c>
      <c r="AU130" s="226" t="s">
        <v>83</v>
      </c>
      <c r="AY130" s="19" t="s">
        <v>155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81</v>
      </c>
      <c r="BK130" s="227">
        <f>ROUND(I130*H130,2)</f>
        <v>0</v>
      </c>
      <c r="BL130" s="19" t="s">
        <v>227</v>
      </c>
      <c r="BM130" s="226" t="s">
        <v>667</v>
      </c>
    </row>
    <row r="131" s="14" customFormat="1">
      <c r="A131" s="14"/>
      <c r="B131" s="244"/>
      <c r="C131" s="245"/>
      <c r="D131" s="235" t="s">
        <v>166</v>
      </c>
      <c r="E131" s="246" t="s">
        <v>19</v>
      </c>
      <c r="F131" s="247" t="s">
        <v>668</v>
      </c>
      <c r="G131" s="245"/>
      <c r="H131" s="248">
        <v>20</v>
      </c>
      <c r="I131" s="249"/>
      <c r="J131" s="245"/>
      <c r="K131" s="245"/>
      <c r="L131" s="250"/>
      <c r="M131" s="251"/>
      <c r="N131" s="252"/>
      <c r="O131" s="252"/>
      <c r="P131" s="252"/>
      <c r="Q131" s="252"/>
      <c r="R131" s="252"/>
      <c r="S131" s="252"/>
      <c r="T131" s="25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4" t="s">
        <v>166</v>
      </c>
      <c r="AU131" s="254" t="s">
        <v>83</v>
      </c>
      <c r="AV131" s="14" t="s">
        <v>83</v>
      </c>
      <c r="AW131" s="14" t="s">
        <v>35</v>
      </c>
      <c r="AX131" s="14" t="s">
        <v>81</v>
      </c>
      <c r="AY131" s="254" t="s">
        <v>155</v>
      </c>
    </row>
    <row r="132" s="14" customFormat="1">
      <c r="A132" s="14"/>
      <c r="B132" s="244"/>
      <c r="C132" s="245"/>
      <c r="D132" s="235" t="s">
        <v>166</v>
      </c>
      <c r="E132" s="245"/>
      <c r="F132" s="247" t="s">
        <v>669</v>
      </c>
      <c r="G132" s="245"/>
      <c r="H132" s="248">
        <v>23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4" t="s">
        <v>166</v>
      </c>
      <c r="AU132" s="254" t="s">
        <v>83</v>
      </c>
      <c r="AV132" s="14" t="s">
        <v>83</v>
      </c>
      <c r="AW132" s="14" t="s">
        <v>4</v>
      </c>
      <c r="AX132" s="14" t="s">
        <v>81</v>
      </c>
      <c r="AY132" s="254" t="s">
        <v>155</v>
      </c>
    </row>
    <row r="133" s="2" customFormat="1" ht="37.8" customHeight="1">
      <c r="A133" s="40"/>
      <c r="B133" s="41"/>
      <c r="C133" s="215" t="s">
        <v>246</v>
      </c>
      <c r="D133" s="215" t="s">
        <v>157</v>
      </c>
      <c r="E133" s="216" t="s">
        <v>670</v>
      </c>
      <c r="F133" s="217" t="s">
        <v>671</v>
      </c>
      <c r="G133" s="218" t="s">
        <v>226</v>
      </c>
      <c r="H133" s="219">
        <v>5</v>
      </c>
      <c r="I133" s="220"/>
      <c r="J133" s="221">
        <f>ROUND(I133*H133,2)</f>
        <v>0</v>
      </c>
      <c r="K133" s="217" t="s">
        <v>161</v>
      </c>
      <c r="L133" s="46"/>
      <c r="M133" s="222" t="s">
        <v>19</v>
      </c>
      <c r="N133" s="223" t="s">
        <v>45</v>
      </c>
      <c r="O133" s="86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227</v>
      </c>
      <c r="AT133" s="226" t="s">
        <v>157</v>
      </c>
      <c r="AU133" s="226" t="s">
        <v>83</v>
      </c>
      <c r="AY133" s="19" t="s">
        <v>155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81</v>
      </c>
      <c r="BK133" s="227">
        <f>ROUND(I133*H133,2)</f>
        <v>0</v>
      </c>
      <c r="BL133" s="19" t="s">
        <v>227</v>
      </c>
      <c r="BM133" s="226" t="s">
        <v>672</v>
      </c>
    </row>
    <row r="134" s="2" customFormat="1">
      <c r="A134" s="40"/>
      <c r="B134" s="41"/>
      <c r="C134" s="42"/>
      <c r="D134" s="228" t="s">
        <v>164</v>
      </c>
      <c r="E134" s="42"/>
      <c r="F134" s="229" t="s">
        <v>673</v>
      </c>
      <c r="G134" s="42"/>
      <c r="H134" s="42"/>
      <c r="I134" s="230"/>
      <c r="J134" s="42"/>
      <c r="K134" s="42"/>
      <c r="L134" s="46"/>
      <c r="M134" s="231"/>
      <c r="N134" s="232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164</v>
      </c>
      <c r="AU134" s="19" t="s">
        <v>83</v>
      </c>
    </row>
    <row r="135" s="14" customFormat="1">
      <c r="A135" s="14"/>
      <c r="B135" s="244"/>
      <c r="C135" s="245"/>
      <c r="D135" s="235" t="s">
        <v>166</v>
      </c>
      <c r="E135" s="246" t="s">
        <v>19</v>
      </c>
      <c r="F135" s="247" t="s">
        <v>674</v>
      </c>
      <c r="G135" s="245"/>
      <c r="H135" s="248">
        <v>5</v>
      </c>
      <c r="I135" s="249"/>
      <c r="J135" s="245"/>
      <c r="K135" s="245"/>
      <c r="L135" s="250"/>
      <c r="M135" s="251"/>
      <c r="N135" s="252"/>
      <c r="O135" s="252"/>
      <c r="P135" s="252"/>
      <c r="Q135" s="252"/>
      <c r="R135" s="252"/>
      <c r="S135" s="252"/>
      <c r="T135" s="25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4" t="s">
        <v>166</v>
      </c>
      <c r="AU135" s="254" t="s">
        <v>83</v>
      </c>
      <c r="AV135" s="14" t="s">
        <v>83</v>
      </c>
      <c r="AW135" s="14" t="s">
        <v>35</v>
      </c>
      <c r="AX135" s="14" t="s">
        <v>81</v>
      </c>
      <c r="AY135" s="254" t="s">
        <v>155</v>
      </c>
    </row>
    <row r="136" s="2" customFormat="1" ht="24.15" customHeight="1">
      <c r="A136" s="40"/>
      <c r="B136" s="41"/>
      <c r="C136" s="270" t="s">
        <v>251</v>
      </c>
      <c r="D136" s="270" t="s">
        <v>403</v>
      </c>
      <c r="E136" s="271" t="s">
        <v>675</v>
      </c>
      <c r="F136" s="272" t="s">
        <v>676</v>
      </c>
      <c r="G136" s="273" t="s">
        <v>226</v>
      </c>
      <c r="H136" s="274">
        <v>5.75</v>
      </c>
      <c r="I136" s="275"/>
      <c r="J136" s="276">
        <f>ROUND(I136*H136,2)</f>
        <v>0</v>
      </c>
      <c r="K136" s="272" t="s">
        <v>161</v>
      </c>
      <c r="L136" s="277"/>
      <c r="M136" s="278" t="s">
        <v>19</v>
      </c>
      <c r="N136" s="279" t="s">
        <v>45</v>
      </c>
      <c r="O136" s="86"/>
      <c r="P136" s="224">
        <f>O136*H136</f>
        <v>0</v>
      </c>
      <c r="Q136" s="224">
        <v>0.00017000000000000001</v>
      </c>
      <c r="R136" s="224">
        <f>Q136*H136</f>
        <v>0.00097750000000000007</v>
      </c>
      <c r="S136" s="224">
        <v>0</v>
      </c>
      <c r="T136" s="22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406</v>
      </c>
      <c r="AT136" s="226" t="s">
        <v>403</v>
      </c>
      <c r="AU136" s="226" t="s">
        <v>83</v>
      </c>
      <c r="AY136" s="19" t="s">
        <v>155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81</v>
      </c>
      <c r="BK136" s="227">
        <f>ROUND(I136*H136,2)</f>
        <v>0</v>
      </c>
      <c r="BL136" s="19" t="s">
        <v>227</v>
      </c>
      <c r="BM136" s="226" t="s">
        <v>677</v>
      </c>
    </row>
    <row r="137" s="14" customFormat="1">
      <c r="A137" s="14"/>
      <c r="B137" s="244"/>
      <c r="C137" s="245"/>
      <c r="D137" s="235" t="s">
        <v>166</v>
      </c>
      <c r="E137" s="246" t="s">
        <v>19</v>
      </c>
      <c r="F137" s="247" t="s">
        <v>674</v>
      </c>
      <c r="G137" s="245"/>
      <c r="H137" s="248">
        <v>5</v>
      </c>
      <c r="I137" s="249"/>
      <c r="J137" s="245"/>
      <c r="K137" s="245"/>
      <c r="L137" s="250"/>
      <c r="M137" s="251"/>
      <c r="N137" s="252"/>
      <c r="O137" s="252"/>
      <c r="P137" s="252"/>
      <c r="Q137" s="252"/>
      <c r="R137" s="252"/>
      <c r="S137" s="252"/>
      <c r="T137" s="25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4" t="s">
        <v>166</v>
      </c>
      <c r="AU137" s="254" t="s">
        <v>83</v>
      </c>
      <c r="AV137" s="14" t="s">
        <v>83</v>
      </c>
      <c r="AW137" s="14" t="s">
        <v>35</v>
      </c>
      <c r="AX137" s="14" t="s">
        <v>81</v>
      </c>
      <c r="AY137" s="254" t="s">
        <v>155</v>
      </c>
    </row>
    <row r="138" s="14" customFormat="1">
      <c r="A138" s="14"/>
      <c r="B138" s="244"/>
      <c r="C138" s="245"/>
      <c r="D138" s="235" t="s">
        <v>166</v>
      </c>
      <c r="E138" s="245"/>
      <c r="F138" s="247" t="s">
        <v>678</v>
      </c>
      <c r="G138" s="245"/>
      <c r="H138" s="248">
        <v>5.75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4" t="s">
        <v>166</v>
      </c>
      <c r="AU138" s="254" t="s">
        <v>83</v>
      </c>
      <c r="AV138" s="14" t="s">
        <v>83</v>
      </c>
      <c r="AW138" s="14" t="s">
        <v>4</v>
      </c>
      <c r="AX138" s="14" t="s">
        <v>81</v>
      </c>
      <c r="AY138" s="254" t="s">
        <v>155</v>
      </c>
    </row>
    <row r="139" s="2" customFormat="1" ht="49.05" customHeight="1">
      <c r="A139" s="40"/>
      <c r="B139" s="41"/>
      <c r="C139" s="215" t="s">
        <v>259</v>
      </c>
      <c r="D139" s="215" t="s">
        <v>157</v>
      </c>
      <c r="E139" s="216" t="s">
        <v>679</v>
      </c>
      <c r="F139" s="217" t="s">
        <v>680</v>
      </c>
      <c r="G139" s="218" t="s">
        <v>234</v>
      </c>
      <c r="H139" s="219">
        <v>2</v>
      </c>
      <c r="I139" s="220"/>
      <c r="J139" s="221">
        <f>ROUND(I139*H139,2)</f>
        <v>0</v>
      </c>
      <c r="K139" s="217" t="s">
        <v>161</v>
      </c>
      <c r="L139" s="46"/>
      <c r="M139" s="222" t="s">
        <v>19</v>
      </c>
      <c r="N139" s="223" t="s">
        <v>45</v>
      </c>
      <c r="O139" s="86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227</v>
      </c>
      <c r="AT139" s="226" t="s">
        <v>157</v>
      </c>
      <c r="AU139" s="226" t="s">
        <v>83</v>
      </c>
      <c r="AY139" s="19" t="s">
        <v>155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81</v>
      </c>
      <c r="BK139" s="227">
        <f>ROUND(I139*H139,2)</f>
        <v>0</v>
      </c>
      <c r="BL139" s="19" t="s">
        <v>227</v>
      </c>
      <c r="BM139" s="226" t="s">
        <v>681</v>
      </c>
    </row>
    <row r="140" s="2" customFormat="1">
      <c r="A140" s="40"/>
      <c r="B140" s="41"/>
      <c r="C140" s="42"/>
      <c r="D140" s="228" t="s">
        <v>164</v>
      </c>
      <c r="E140" s="42"/>
      <c r="F140" s="229" t="s">
        <v>682</v>
      </c>
      <c r="G140" s="42"/>
      <c r="H140" s="42"/>
      <c r="I140" s="230"/>
      <c r="J140" s="42"/>
      <c r="K140" s="42"/>
      <c r="L140" s="46"/>
      <c r="M140" s="231"/>
      <c r="N140" s="232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164</v>
      </c>
      <c r="AU140" s="19" t="s">
        <v>83</v>
      </c>
    </row>
    <row r="141" s="14" customFormat="1">
      <c r="A141" s="14"/>
      <c r="B141" s="244"/>
      <c r="C141" s="245"/>
      <c r="D141" s="235" t="s">
        <v>166</v>
      </c>
      <c r="E141" s="246" t="s">
        <v>19</v>
      </c>
      <c r="F141" s="247" t="s">
        <v>683</v>
      </c>
      <c r="G141" s="245"/>
      <c r="H141" s="248">
        <v>2</v>
      </c>
      <c r="I141" s="249"/>
      <c r="J141" s="245"/>
      <c r="K141" s="245"/>
      <c r="L141" s="250"/>
      <c r="M141" s="251"/>
      <c r="N141" s="252"/>
      <c r="O141" s="252"/>
      <c r="P141" s="252"/>
      <c r="Q141" s="252"/>
      <c r="R141" s="252"/>
      <c r="S141" s="252"/>
      <c r="T141" s="25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4" t="s">
        <v>166</v>
      </c>
      <c r="AU141" s="254" t="s">
        <v>83</v>
      </c>
      <c r="AV141" s="14" t="s">
        <v>83</v>
      </c>
      <c r="AW141" s="14" t="s">
        <v>35</v>
      </c>
      <c r="AX141" s="14" t="s">
        <v>81</v>
      </c>
      <c r="AY141" s="254" t="s">
        <v>155</v>
      </c>
    </row>
    <row r="142" s="2" customFormat="1" ht="24.15" customHeight="1">
      <c r="A142" s="40"/>
      <c r="B142" s="41"/>
      <c r="C142" s="270" t="s">
        <v>227</v>
      </c>
      <c r="D142" s="270" t="s">
        <v>403</v>
      </c>
      <c r="E142" s="271" t="s">
        <v>684</v>
      </c>
      <c r="F142" s="272" t="s">
        <v>685</v>
      </c>
      <c r="G142" s="273" t="s">
        <v>234</v>
      </c>
      <c r="H142" s="274">
        <v>2</v>
      </c>
      <c r="I142" s="275"/>
      <c r="J142" s="276">
        <f>ROUND(I142*H142,2)</f>
        <v>0</v>
      </c>
      <c r="K142" s="272" t="s">
        <v>161</v>
      </c>
      <c r="L142" s="277"/>
      <c r="M142" s="278" t="s">
        <v>19</v>
      </c>
      <c r="N142" s="279" t="s">
        <v>45</v>
      </c>
      <c r="O142" s="86"/>
      <c r="P142" s="224">
        <f>O142*H142</f>
        <v>0</v>
      </c>
      <c r="Q142" s="224">
        <v>0.00010000000000000001</v>
      </c>
      <c r="R142" s="224">
        <f>Q142*H142</f>
        <v>0.00020000000000000001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406</v>
      </c>
      <c r="AT142" s="226" t="s">
        <v>403</v>
      </c>
      <c r="AU142" s="226" t="s">
        <v>83</v>
      </c>
      <c r="AY142" s="19" t="s">
        <v>155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81</v>
      </c>
      <c r="BK142" s="227">
        <f>ROUND(I142*H142,2)</f>
        <v>0</v>
      </c>
      <c r="BL142" s="19" t="s">
        <v>227</v>
      </c>
      <c r="BM142" s="226" t="s">
        <v>686</v>
      </c>
    </row>
    <row r="143" s="14" customFormat="1">
      <c r="A143" s="14"/>
      <c r="B143" s="244"/>
      <c r="C143" s="245"/>
      <c r="D143" s="235" t="s">
        <v>166</v>
      </c>
      <c r="E143" s="246" t="s">
        <v>19</v>
      </c>
      <c r="F143" s="247" t="s">
        <v>683</v>
      </c>
      <c r="G143" s="245"/>
      <c r="H143" s="248">
        <v>2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4" t="s">
        <v>166</v>
      </c>
      <c r="AU143" s="254" t="s">
        <v>83</v>
      </c>
      <c r="AV143" s="14" t="s">
        <v>83</v>
      </c>
      <c r="AW143" s="14" t="s">
        <v>35</v>
      </c>
      <c r="AX143" s="14" t="s">
        <v>81</v>
      </c>
      <c r="AY143" s="254" t="s">
        <v>155</v>
      </c>
    </row>
    <row r="144" s="2" customFormat="1" ht="16.5" customHeight="1">
      <c r="A144" s="40"/>
      <c r="B144" s="41"/>
      <c r="C144" s="270" t="s">
        <v>270</v>
      </c>
      <c r="D144" s="270" t="s">
        <v>403</v>
      </c>
      <c r="E144" s="271" t="s">
        <v>687</v>
      </c>
      <c r="F144" s="272" t="s">
        <v>688</v>
      </c>
      <c r="G144" s="273" t="s">
        <v>234</v>
      </c>
      <c r="H144" s="274">
        <v>1</v>
      </c>
      <c r="I144" s="275"/>
      <c r="J144" s="276">
        <f>ROUND(I144*H144,2)</f>
        <v>0</v>
      </c>
      <c r="K144" s="272" t="s">
        <v>161</v>
      </c>
      <c r="L144" s="277"/>
      <c r="M144" s="278" t="s">
        <v>19</v>
      </c>
      <c r="N144" s="279" t="s">
        <v>45</v>
      </c>
      <c r="O144" s="86"/>
      <c r="P144" s="224">
        <f>O144*H144</f>
        <v>0</v>
      </c>
      <c r="Q144" s="224">
        <v>2.0000000000000002E-05</v>
      </c>
      <c r="R144" s="224">
        <f>Q144*H144</f>
        <v>2.0000000000000002E-05</v>
      </c>
      <c r="S144" s="224">
        <v>0</v>
      </c>
      <c r="T144" s="22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6" t="s">
        <v>406</v>
      </c>
      <c r="AT144" s="226" t="s">
        <v>403</v>
      </c>
      <c r="AU144" s="226" t="s">
        <v>83</v>
      </c>
      <c r="AY144" s="19" t="s">
        <v>155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9" t="s">
        <v>81</v>
      </c>
      <c r="BK144" s="227">
        <f>ROUND(I144*H144,2)</f>
        <v>0</v>
      </c>
      <c r="BL144" s="19" t="s">
        <v>227</v>
      </c>
      <c r="BM144" s="226" t="s">
        <v>689</v>
      </c>
    </row>
    <row r="145" s="14" customFormat="1">
      <c r="A145" s="14"/>
      <c r="B145" s="244"/>
      <c r="C145" s="245"/>
      <c r="D145" s="235" t="s">
        <v>166</v>
      </c>
      <c r="E145" s="246" t="s">
        <v>19</v>
      </c>
      <c r="F145" s="247" t="s">
        <v>690</v>
      </c>
      <c r="G145" s="245"/>
      <c r="H145" s="248">
        <v>1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4" t="s">
        <v>166</v>
      </c>
      <c r="AU145" s="254" t="s">
        <v>83</v>
      </c>
      <c r="AV145" s="14" t="s">
        <v>83</v>
      </c>
      <c r="AW145" s="14" t="s">
        <v>35</v>
      </c>
      <c r="AX145" s="14" t="s">
        <v>81</v>
      </c>
      <c r="AY145" s="254" t="s">
        <v>155</v>
      </c>
    </row>
    <row r="146" s="2" customFormat="1" ht="37.8" customHeight="1">
      <c r="A146" s="40"/>
      <c r="B146" s="41"/>
      <c r="C146" s="215" t="s">
        <v>278</v>
      </c>
      <c r="D146" s="215" t="s">
        <v>157</v>
      </c>
      <c r="E146" s="216" t="s">
        <v>691</v>
      </c>
      <c r="F146" s="217" t="s">
        <v>692</v>
      </c>
      <c r="G146" s="218" t="s">
        <v>234</v>
      </c>
      <c r="H146" s="219">
        <v>4</v>
      </c>
      <c r="I146" s="220"/>
      <c r="J146" s="221">
        <f>ROUND(I146*H146,2)</f>
        <v>0</v>
      </c>
      <c r="K146" s="217" t="s">
        <v>161</v>
      </c>
      <c r="L146" s="46"/>
      <c r="M146" s="222" t="s">
        <v>19</v>
      </c>
      <c r="N146" s="223" t="s">
        <v>45</v>
      </c>
      <c r="O146" s="86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6" t="s">
        <v>227</v>
      </c>
      <c r="AT146" s="226" t="s">
        <v>157</v>
      </c>
      <c r="AU146" s="226" t="s">
        <v>83</v>
      </c>
      <c r="AY146" s="19" t="s">
        <v>155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9" t="s">
        <v>81</v>
      </c>
      <c r="BK146" s="227">
        <f>ROUND(I146*H146,2)</f>
        <v>0</v>
      </c>
      <c r="BL146" s="19" t="s">
        <v>227</v>
      </c>
      <c r="BM146" s="226" t="s">
        <v>693</v>
      </c>
    </row>
    <row r="147" s="2" customFormat="1">
      <c r="A147" s="40"/>
      <c r="B147" s="41"/>
      <c r="C147" s="42"/>
      <c r="D147" s="228" t="s">
        <v>164</v>
      </c>
      <c r="E147" s="42"/>
      <c r="F147" s="229" t="s">
        <v>694</v>
      </c>
      <c r="G147" s="42"/>
      <c r="H147" s="42"/>
      <c r="I147" s="230"/>
      <c r="J147" s="42"/>
      <c r="K147" s="42"/>
      <c r="L147" s="46"/>
      <c r="M147" s="231"/>
      <c r="N147" s="232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164</v>
      </c>
      <c r="AU147" s="19" t="s">
        <v>83</v>
      </c>
    </row>
    <row r="148" s="14" customFormat="1">
      <c r="A148" s="14"/>
      <c r="B148" s="244"/>
      <c r="C148" s="245"/>
      <c r="D148" s="235" t="s">
        <v>166</v>
      </c>
      <c r="E148" s="246" t="s">
        <v>19</v>
      </c>
      <c r="F148" s="247" t="s">
        <v>652</v>
      </c>
      <c r="G148" s="245"/>
      <c r="H148" s="248">
        <v>4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4" t="s">
        <v>166</v>
      </c>
      <c r="AU148" s="254" t="s">
        <v>83</v>
      </c>
      <c r="AV148" s="14" t="s">
        <v>83</v>
      </c>
      <c r="AW148" s="14" t="s">
        <v>35</v>
      </c>
      <c r="AX148" s="14" t="s">
        <v>81</v>
      </c>
      <c r="AY148" s="254" t="s">
        <v>155</v>
      </c>
    </row>
    <row r="149" s="2" customFormat="1" ht="49.05" customHeight="1">
      <c r="A149" s="40"/>
      <c r="B149" s="41"/>
      <c r="C149" s="215" t="s">
        <v>412</v>
      </c>
      <c r="D149" s="215" t="s">
        <v>157</v>
      </c>
      <c r="E149" s="216" t="s">
        <v>695</v>
      </c>
      <c r="F149" s="217" t="s">
        <v>696</v>
      </c>
      <c r="G149" s="218" t="s">
        <v>160</v>
      </c>
      <c r="H149" s="219">
        <v>0.0050000000000000001</v>
      </c>
      <c r="I149" s="220"/>
      <c r="J149" s="221">
        <f>ROUND(I149*H149,2)</f>
        <v>0</v>
      </c>
      <c r="K149" s="217" t="s">
        <v>161</v>
      </c>
      <c r="L149" s="46"/>
      <c r="M149" s="222" t="s">
        <v>19</v>
      </c>
      <c r="N149" s="223" t="s">
        <v>45</v>
      </c>
      <c r="O149" s="86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6" t="s">
        <v>227</v>
      </c>
      <c r="AT149" s="226" t="s">
        <v>157</v>
      </c>
      <c r="AU149" s="226" t="s">
        <v>83</v>
      </c>
      <c r="AY149" s="19" t="s">
        <v>155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9" t="s">
        <v>81</v>
      </c>
      <c r="BK149" s="227">
        <f>ROUND(I149*H149,2)</f>
        <v>0</v>
      </c>
      <c r="BL149" s="19" t="s">
        <v>227</v>
      </c>
      <c r="BM149" s="226" t="s">
        <v>697</v>
      </c>
    </row>
    <row r="150" s="2" customFormat="1">
      <c r="A150" s="40"/>
      <c r="B150" s="41"/>
      <c r="C150" s="42"/>
      <c r="D150" s="228" t="s">
        <v>164</v>
      </c>
      <c r="E150" s="42"/>
      <c r="F150" s="229" t="s">
        <v>698</v>
      </c>
      <c r="G150" s="42"/>
      <c r="H150" s="42"/>
      <c r="I150" s="230"/>
      <c r="J150" s="42"/>
      <c r="K150" s="42"/>
      <c r="L150" s="46"/>
      <c r="M150" s="280"/>
      <c r="N150" s="281"/>
      <c r="O150" s="282"/>
      <c r="P150" s="282"/>
      <c r="Q150" s="282"/>
      <c r="R150" s="282"/>
      <c r="S150" s="282"/>
      <c r="T150" s="283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164</v>
      </c>
      <c r="AU150" s="19" t="s">
        <v>83</v>
      </c>
    </row>
    <row r="151" s="2" customFormat="1" ht="6.96" customHeight="1">
      <c r="A151" s="40"/>
      <c r="B151" s="61"/>
      <c r="C151" s="62"/>
      <c r="D151" s="62"/>
      <c r="E151" s="62"/>
      <c r="F151" s="62"/>
      <c r="G151" s="62"/>
      <c r="H151" s="62"/>
      <c r="I151" s="62"/>
      <c r="J151" s="62"/>
      <c r="K151" s="62"/>
      <c r="L151" s="46"/>
      <c r="M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</row>
  </sheetData>
  <sheetProtection sheet="1" autoFilter="0" formatColumns="0" formatRows="0" objects="1" scenarios="1" spinCount="100000" saltValue="BcrJQevHbb3ecsAHJdbwDe9gsUN4Zdqv2zrXAeSHeMe7EHuzAYcoc9eQ5iYMw49t4ZTWmHeU0hP6HxiYdf6Qxg==" hashValue="ZZ/UiqNOEV1E/y7rHxRSlfye1Kf4CXlI2vqQMMQ8dNRZyRF0geUqU/74e6zo1VdZZ6FBCIzpqm+CM27aobxl9g==" algorithmName="SHA-512" password="CC35"/>
  <autoFilter ref="C91:K15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96" r:id="rId1" display="https://podminky.urs.cz/item/CS_URS_2024_02/612135101"/>
    <hyperlink ref="F99" r:id="rId2" display="https://podminky.urs.cz/item/CS_URS_2024_02/612311131"/>
    <hyperlink ref="F103" r:id="rId3" display="https://podminky.urs.cz/item/CS_URS_2024_02/971033131"/>
    <hyperlink ref="F106" r:id="rId4" display="https://podminky.urs.cz/item/CS_URS_2024_02/974082212"/>
    <hyperlink ref="F110" r:id="rId5" display="https://podminky.urs.cz/item/CS_URS_2024_02/997013501"/>
    <hyperlink ref="F112" r:id="rId6" display="https://podminky.urs.cz/item/CS_URS_2024_02/997013509"/>
    <hyperlink ref="F116" r:id="rId7" display="https://podminky.urs.cz/item/CS_URS_2024_02/998011002"/>
    <hyperlink ref="F120" r:id="rId8" display="https://podminky.urs.cz/item/CS_URS_2024_02/741112001"/>
    <hyperlink ref="F125" r:id="rId9" display="https://podminky.urs.cz/item/CS_URS_2024_02/741120001"/>
    <hyperlink ref="F134" r:id="rId10" display="https://podminky.urs.cz/item/CS_URS_2024_02/741122016"/>
    <hyperlink ref="F140" r:id="rId11" display="https://podminky.urs.cz/item/CS_URS_2024_02/741313004"/>
    <hyperlink ref="F147" r:id="rId12" display="https://podminky.urs.cz/item/CS_URS_2024_02/741813001"/>
    <hyperlink ref="F150" r:id="rId13" display="https://podminky.urs.cz/item/CS_URS_2024_02/9987411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4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83</v>
      </c>
    </row>
    <row r="4" s="1" customFormat="1" ht="24.96" customHeight="1">
      <c r="B4" s="22"/>
      <c r="D4" s="143" t="s">
        <v>104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Budova D - úprava ordinace ve 3.NP UČOCH</v>
      </c>
      <c r="F7" s="145"/>
      <c r="G7" s="145"/>
      <c r="H7" s="145"/>
      <c r="L7" s="22"/>
    </row>
    <row r="8" s="2" customFormat="1" ht="12" customHeight="1">
      <c r="A8" s="40"/>
      <c r="B8" s="46"/>
      <c r="C8" s="40"/>
      <c r="D8" s="145" t="s">
        <v>113</v>
      </c>
      <c r="E8" s="40"/>
      <c r="F8" s="40"/>
      <c r="G8" s="40"/>
      <c r="H8" s="40"/>
      <c r="I8" s="40"/>
      <c r="J8" s="40"/>
      <c r="K8" s="40"/>
      <c r="L8" s="14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8" t="s">
        <v>699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5" t="s">
        <v>18</v>
      </c>
      <c r="E11" s="40"/>
      <c r="F11" s="135" t="s">
        <v>19</v>
      </c>
      <c r="G11" s="40"/>
      <c r="H11" s="40"/>
      <c r="I11" s="145" t="s">
        <v>20</v>
      </c>
      <c r="J11" s="135" t="s">
        <v>19</v>
      </c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21</v>
      </c>
      <c r="E12" s="40"/>
      <c r="F12" s="135" t="s">
        <v>22</v>
      </c>
      <c r="G12" s="40"/>
      <c r="H12" s="40"/>
      <c r="I12" s="145" t="s">
        <v>23</v>
      </c>
      <c r="J12" s="149" t="str">
        <f>'Rekapitulace stavby'!AN8</f>
        <v>15. 7. 2024</v>
      </c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25</v>
      </c>
      <c r="E14" s="40"/>
      <c r="F14" s="40"/>
      <c r="G14" s="40"/>
      <c r="H14" s="40"/>
      <c r="I14" s="145" t="s">
        <v>26</v>
      </c>
      <c r="J14" s="135" t="s">
        <v>27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28</v>
      </c>
      <c r="F15" s="40"/>
      <c r="G15" s="40"/>
      <c r="H15" s="40"/>
      <c r="I15" s="145" t="s">
        <v>29</v>
      </c>
      <c r="J15" s="135" t="s">
        <v>30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5" t="s">
        <v>31</v>
      </c>
      <c r="E17" s="40"/>
      <c r="F17" s="40"/>
      <c r="G17" s="40"/>
      <c r="H17" s="40"/>
      <c r="I17" s="145" t="s">
        <v>26</v>
      </c>
      <c r="J17" s="35" t="str">
        <f>'Rekapitulace stavby'!AN13</f>
        <v>Vyplň údaj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5" t="s">
        <v>29</v>
      </c>
      <c r="J18" s="35" t="str">
        <f>'Rekapitulace stavby'!AN14</f>
        <v>Vyplň údaj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5" t="s">
        <v>33</v>
      </c>
      <c r="E20" s="40"/>
      <c r="F20" s="40"/>
      <c r="G20" s="40"/>
      <c r="H20" s="40"/>
      <c r="I20" s="145" t="s">
        <v>26</v>
      </c>
      <c r="J20" s="135" t="str">
        <f>IF('Rekapitulace stavby'!AN16="","",'Rekapitulace stavby'!AN16)</f>
        <v/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tr">
        <f>IF('Rekapitulace stavby'!E17="","",'Rekapitulace stavby'!E17)</f>
        <v xml:space="preserve"> </v>
      </c>
      <c r="F21" s="40"/>
      <c r="G21" s="40"/>
      <c r="H21" s="40"/>
      <c r="I21" s="145" t="s">
        <v>29</v>
      </c>
      <c r="J21" s="135" t="str">
        <f>IF('Rekapitulace stavby'!AN17="","",'Rekapitulace stavby'!AN17)</f>
        <v/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5" t="s">
        <v>36</v>
      </c>
      <c r="E23" s="40"/>
      <c r="F23" s="40"/>
      <c r="G23" s="40"/>
      <c r="H23" s="40"/>
      <c r="I23" s="145" t="s">
        <v>26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">
        <v>37</v>
      </c>
      <c r="F24" s="40"/>
      <c r="G24" s="40"/>
      <c r="H24" s="40"/>
      <c r="I24" s="145" t="s">
        <v>29</v>
      </c>
      <c r="J24" s="135" t="s">
        <v>19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5" t="s">
        <v>38</v>
      </c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0"/>
      <c r="B27" s="151"/>
      <c r="C27" s="150"/>
      <c r="D27" s="150"/>
      <c r="E27" s="152" t="s">
        <v>19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4"/>
      <c r="E29" s="154"/>
      <c r="F29" s="154"/>
      <c r="G29" s="154"/>
      <c r="H29" s="154"/>
      <c r="I29" s="154"/>
      <c r="J29" s="154"/>
      <c r="K29" s="154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5" t="s">
        <v>40</v>
      </c>
      <c r="E30" s="40"/>
      <c r="F30" s="40"/>
      <c r="G30" s="40"/>
      <c r="H30" s="40"/>
      <c r="I30" s="40"/>
      <c r="J30" s="156">
        <f>ROUND(J82, 2)</f>
        <v>0</v>
      </c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7" t="s">
        <v>42</v>
      </c>
      <c r="G32" s="40"/>
      <c r="H32" s="40"/>
      <c r="I32" s="157" t="s">
        <v>41</v>
      </c>
      <c r="J32" s="157" t="s">
        <v>43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8" t="s">
        <v>44</v>
      </c>
      <c r="E33" s="145" t="s">
        <v>45</v>
      </c>
      <c r="F33" s="159">
        <f>ROUND((SUM(BE82:BE88)),  2)</f>
        <v>0</v>
      </c>
      <c r="G33" s="40"/>
      <c r="H33" s="40"/>
      <c r="I33" s="160">
        <v>0.20999999999999999</v>
      </c>
      <c r="J33" s="159">
        <f>ROUND(((SUM(BE82:BE88))*I33),  2)</f>
        <v>0</v>
      </c>
      <c r="K33" s="40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5" t="s">
        <v>46</v>
      </c>
      <c r="F34" s="159">
        <f>ROUND((SUM(BF82:BF88)),  2)</f>
        <v>0</v>
      </c>
      <c r="G34" s="40"/>
      <c r="H34" s="40"/>
      <c r="I34" s="160">
        <v>0.12</v>
      </c>
      <c r="J34" s="159">
        <f>ROUND(((SUM(BF82:BF88))*I34), 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5" t="s">
        <v>47</v>
      </c>
      <c r="F35" s="159">
        <f>ROUND((SUM(BG82:BG88)),  2)</f>
        <v>0</v>
      </c>
      <c r="G35" s="40"/>
      <c r="H35" s="40"/>
      <c r="I35" s="160">
        <v>0.20999999999999999</v>
      </c>
      <c r="J35" s="159">
        <f>0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5" t="s">
        <v>48</v>
      </c>
      <c r="F36" s="159">
        <f>ROUND((SUM(BH82:BH88)),  2)</f>
        <v>0</v>
      </c>
      <c r="G36" s="40"/>
      <c r="H36" s="40"/>
      <c r="I36" s="160">
        <v>0.12</v>
      </c>
      <c r="J36" s="159">
        <f>0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ROUND((SUM(BI82:BI88)),  2)</f>
        <v>0</v>
      </c>
      <c r="G37" s="40"/>
      <c r="H37" s="40"/>
      <c r="I37" s="160">
        <v>0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1"/>
      <c r="D39" s="162" t="s">
        <v>50</v>
      </c>
      <c r="E39" s="163"/>
      <c r="F39" s="163"/>
      <c r="G39" s="164" t="s">
        <v>51</v>
      </c>
      <c r="H39" s="165" t="s">
        <v>52</v>
      </c>
      <c r="I39" s="163"/>
      <c r="J39" s="166">
        <f>SUM(J30:J37)</f>
        <v>0</v>
      </c>
      <c r="K39" s="167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125</v>
      </c>
      <c r="D45" s="42"/>
      <c r="E45" s="42"/>
      <c r="F45" s="42"/>
      <c r="G45" s="42"/>
      <c r="H45" s="42"/>
      <c r="I45" s="42"/>
      <c r="J45" s="42"/>
      <c r="K45" s="42"/>
      <c r="L45" s="14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2" t="str">
        <f>E7</f>
        <v>Budova D - úprava ordinace ve 3.NP UČOCH</v>
      </c>
      <c r="F48" s="34"/>
      <c r="G48" s="34"/>
      <c r="H48" s="34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113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99 - Vedlejší a ostatní náklady</v>
      </c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Masarykova nemocnice</v>
      </c>
      <c r="G52" s="42"/>
      <c r="H52" s="42"/>
      <c r="I52" s="34" t="s">
        <v>23</v>
      </c>
      <c r="J52" s="74" t="str">
        <f>IF(J12="","",J12)</f>
        <v>15. 7. 2024</v>
      </c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Krajská zdravotní a.s.</v>
      </c>
      <c r="G54" s="42"/>
      <c r="H54" s="42"/>
      <c r="I54" s="34" t="s">
        <v>33</v>
      </c>
      <c r="J54" s="38" t="str">
        <f>E21</f>
        <v xml:space="preserve"> </v>
      </c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Milan Křehla</v>
      </c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126</v>
      </c>
      <c r="D57" s="174"/>
      <c r="E57" s="174"/>
      <c r="F57" s="174"/>
      <c r="G57" s="174"/>
      <c r="H57" s="174"/>
      <c r="I57" s="174"/>
      <c r="J57" s="175" t="s">
        <v>127</v>
      </c>
      <c r="K57" s="174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6" t="s">
        <v>72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128</v>
      </c>
    </row>
    <row r="60" s="9" customFormat="1" ht="24.96" customHeight="1">
      <c r="A60" s="9"/>
      <c r="B60" s="177"/>
      <c r="C60" s="178"/>
      <c r="D60" s="179" t="s">
        <v>700</v>
      </c>
      <c r="E60" s="180"/>
      <c r="F60" s="180"/>
      <c r="G60" s="180"/>
      <c r="H60" s="180"/>
      <c r="I60" s="180"/>
      <c r="J60" s="181">
        <f>J83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7"/>
      <c r="D61" s="184" t="s">
        <v>701</v>
      </c>
      <c r="E61" s="185"/>
      <c r="F61" s="185"/>
      <c r="G61" s="185"/>
      <c r="H61" s="185"/>
      <c r="I61" s="185"/>
      <c r="J61" s="186">
        <f>J84</f>
        <v>0</v>
      </c>
      <c r="K61" s="127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27"/>
      <c r="D62" s="184" t="s">
        <v>702</v>
      </c>
      <c r="E62" s="185"/>
      <c r="F62" s="185"/>
      <c r="G62" s="185"/>
      <c r="H62" s="185"/>
      <c r="I62" s="185"/>
      <c r="J62" s="186">
        <f>J87</f>
        <v>0</v>
      </c>
      <c r="K62" s="127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47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140</v>
      </c>
      <c r="D69" s="42"/>
      <c r="E69" s="42"/>
      <c r="F69" s="42"/>
      <c r="G69" s="42"/>
      <c r="H69" s="42"/>
      <c r="I69" s="42"/>
      <c r="J69" s="42"/>
      <c r="K69" s="42"/>
      <c r="L69" s="14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72" t="str">
        <f>E7</f>
        <v>Budova D - úprava ordinace ve 3.NP UČOCH</v>
      </c>
      <c r="F72" s="34"/>
      <c r="G72" s="34"/>
      <c r="H72" s="34"/>
      <c r="I72" s="42"/>
      <c r="J72" s="42"/>
      <c r="K72" s="42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113</v>
      </c>
      <c r="D73" s="42"/>
      <c r="E73" s="42"/>
      <c r="F73" s="42"/>
      <c r="G73" s="42"/>
      <c r="H73" s="42"/>
      <c r="I73" s="42"/>
      <c r="J73" s="42"/>
      <c r="K73" s="4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99 - Vedlejší a ostatní náklady</v>
      </c>
      <c r="F74" s="42"/>
      <c r="G74" s="42"/>
      <c r="H74" s="42"/>
      <c r="I74" s="42"/>
      <c r="J74" s="42"/>
      <c r="K74" s="4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Masarykova nemocnice</v>
      </c>
      <c r="G76" s="42"/>
      <c r="H76" s="42"/>
      <c r="I76" s="34" t="s">
        <v>23</v>
      </c>
      <c r="J76" s="74" t="str">
        <f>IF(J12="","",J12)</f>
        <v>15. 7. 2024</v>
      </c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25</v>
      </c>
      <c r="D78" s="42"/>
      <c r="E78" s="42"/>
      <c r="F78" s="29" t="str">
        <f>E15</f>
        <v>Krajská zdravotní a.s.</v>
      </c>
      <c r="G78" s="42"/>
      <c r="H78" s="42"/>
      <c r="I78" s="34" t="s">
        <v>33</v>
      </c>
      <c r="J78" s="38" t="str">
        <f>E21</f>
        <v xml:space="preserve"> </v>
      </c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31</v>
      </c>
      <c r="D79" s="42"/>
      <c r="E79" s="42"/>
      <c r="F79" s="29" t="str">
        <f>IF(E18="","",E18)</f>
        <v>Vyplň údaj</v>
      </c>
      <c r="G79" s="42"/>
      <c r="H79" s="42"/>
      <c r="I79" s="34" t="s">
        <v>36</v>
      </c>
      <c r="J79" s="38" t="str">
        <f>E24</f>
        <v>Milan Křehla</v>
      </c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88"/>
      <c r="B81" s="189"/>
      <c r="C81" s="190" t="s">
        <v>141</v>
      </c>
      <c r="D81" s="191" t="s">
        <v>59</v>
      </c>
      <c r="E81" s="191" t="s">
        <v>55</v>
      </c>
      <c r="F81" s="191" t="s">
        <v>56</v>
      </c>
      <c r="G81" s="191" t="s">
        <v>142</v>
      </c>
      <c r="H81" s="191" t="s">
        <v>143</v>
      </c>
      <c r="I81" s="191" t="s">
        <v>144</v>
      </c>
      <c r="J81" s="191" t="s">
        <v>127</v>
      </c>
      <c r="K81" s="192" t="s">
        <v>145</v>
      </c>
      <c r="L81" s="193"/>
      <c r="M81" s="94" t="s">
        <v>19</v>
      </c>
      <c r="N81" s="95" t="s">
        <v>44</v>
      </c>
      <c r="O81" s="95" t="s">
        <v>146</v>
      </c>
      <c r="P81" s="95" t="s">
        <v>147</v>
      </c>
      <c r="Q81" s="95" t="s">
        <v>148</v>
      </c>
      <c r="R81" s="95" t="s">
        <v>149</v>
      </c>
      <c r="S81" s="95" t="s">
        <v>150</v>
      </c>
      <c r="T81" s="96" t="s">
        <v>151</v>
      </c>
      <c r="U81" s="188"/>
      <c r="V81" s="188"/>
      <c r="W81" s="188"/>
      <c r="X81" s="188"/>
      <c r="Y81" s="188"/>
      <c r="Z81" s="188"/>
      <c r="AA81" s="188"/>
      <c r="AB81" s="188"/>
      <c r="AC81" s="188"/>
      <c r="AD81" s="188"/>
      <c r="AE81" s="188"/>
    </row>
    <row r="82" s="2" customFormat="1" ht="22.8" customHeight="1">
      <c r="A82" s="40"/>
      <c r="B82" s="41"/>
      <c r="C82" s="101" t="s">
        <v>152</v>
      </c>
      <c r="D82" s="42"/>
      <c r="E82" s="42"/>
      <c r="F82" s="42"/>
      <c r="G82" s="42"/>
      <c r="H82" s="42"/>
      <c r="I82" s="42"/>
      <c r="J82" s="194">
        <f>BK82</f>
        <v>0</v>
      </c>
      <c r="K82" s="42"/>
      <c r="L82" s="46"/>
      <c r="M82" s="97"/>
      <c r="N82" s="195"/>
      <c r="O82" s="98"/>
      <c r="P82" s="196">
        <f>P83</f>
        <v>0</v>
      </c>
      <c r="Q82" s="98"/>
      <c r="R82" s="196">
        <f>R83</f>
        <v>0</v>
      </c>
      <c r="S82" s="98"/>
      <c r="T82" s="197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73</v>
      </c>
      <c r="AU82" s="19" t="s">
        <v>128</v>
      </c>
      <c r="BK82" s="198">
        <f>BK83</f>
        <v>0</v>
      </c>
    </row>
    <row r="83" s="12" customFormat="1" ht="25.92" customHeight="1">
      <c r="A83" s="12"/>
      <c r="B83" s="199"/>
      <c r="C83" s="200"/>
      <c r="D83" s="201" t="s">
        <v>73</v>
      </c>
      <c r="E83" s="202" t="s">
        <v>703</v>
      </c>
      <c r="F83" s="202" t="s">
        <v>704</v>
      </c>
      <c r="G83" s="200"/>
      <c r="H83" s="200"/>
      <c r="I83" s="203"/>
      <c r="J83" s="204">
        <f>BK83</f>
        <v>0</v>
      </c>
      <c r="K83" s="200"/>
      <c r="L83" s="205"/>
      <c r="M83" s="206"/>
      <c r="N83" s="207"/>
      <c r="O83" s="207"/>
      <c r="P83" s="208">
        <f>P84+P87</f>
        <v>0</v>
      </c>
      <c r="Q83" s="207"/>
      <c r="R83" s="208">
        <f>R84+R87</f>
        <v>0</v>
      </c>
      <c r="S83" s="207"/>
      <c r="T83" s="209">
        <f>T84+T87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0" t="s">
        <v>190</v>
      </c>
      <c r="AT83" s="211" t="s">
        <v>73</v>
      </c>
      <c r="AU83" s="211" t="s">
        <v>74</v>
      </c>
      <c r="AY83" s="210" t="s">
        <v>155</v>
      </c>
      <c r="BK83" s="212">
        <f>BK84+BK87</f>
        <v>0</v>
      </c>
    </row>
    <row r="84" s="12" customFormat="1" ht="22.8" customHeight="1">
      <c r="A84" s="12"/>
      <c r="B84" s="199"/>
      <c r="C84" s="200"/>
      <c r="D84" s="201" t="s">
        <v>73</v>
      </c>
      <c r="E84" s="213" t="s">
        <v>705</v>
      </c>
      <c r="F84" s="213" t="s">
        <v>706</v>
      </c>
      <c r="G84" s="200"/>
      <c r="H84" s="200"/>
      <c r="I84" s="203"/>
      <c r="J84" s="214">
        <f>BK84</f>
        <v>0</v>
      </c>
      <c r="K84" s="200"/>
      <c r="L84" s="205"/>
      <c r="M84" s="206"/>
      <c r="N84" s="207"/>
      <c r="O84" s="207"/>
      <c r="P84" s="208">
        <f>SUM(P85:P86)</f>
        <v>0</v>
      </c>
      <c r="Q84" s="207"/>
      <c r="R84" s="208">
        <f>SUM(R85:R86)</f>
        <v>0</v>
      </c>
      <c r="S84" s="207"/>
      <c r="T84" s="209">
        <f>SUM(T85:T86)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0" t="s">
        <v>190</v>
      </c>
      <c r="AT84" s="211" t="s">
        <v>73</v>
      </c>
      <c r="AU84" s="211" t="s">
        <v>81</v>
      </c>
      <c r="AY84" s="210" t="s">
        <v>155</v>
      </c>
      <c r="BK84" s="212">
        <f>SUM(BK85:BK86)</f>
        <v>0</v>
      </c>
    </row>
    <row r="85" s="2" customFormat="1" ht="16.5" customHeight="1">
      <c r="A85" s="40"/>
      <c r="B85" s="41"/>
      <c r="C85" s="215" t="s">
        <v>81</v>
      </c>
      <c r="D85" s="215" t="s">
        <v>157</v>
      </c>
      <c r="E85" s="216" t="s">
        <v>707</v>
      </c>
      <c r="F85" s="217" t="s">
        <v>708</v>
      </c>
      <c r="G85" s="218" t="s">
        <v>709</v>
      </c>
      <c r="H85" s="219">
        <v>0.028000000000000001</v>
      </c>
      <c r="I85" s="220"/>
      <c r="J85" s="221">
        <f>ROUND(I85*H85,2)</f>
        <v>0</v>
      </c>
      <c r="K85" s="217" t="s">
        <v>19</v>
      </c>
      <c r="L85" s="46"/>
      <c r="M85" s="222" t="s">
        <v>19</v>
      </c>
      <c r="N85" s="223" t="s">
        <v>45</v>
      </c>
      <c r="O85" s="86"/>
      <c r="P85" s="224">
        <f>O85*H85</f>
        <v>0</v>
      </c>
      <c r="Q85" s="224">
        <v>0</v>
      </c>
      <c r="R85" s="224">
        <f>Q85*H85</f>
        <v>0</v>
      </c>
      <c r="S85" s="224">
        <v>0</v>
      </c>
      <c r="T85" s="225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26" t="s">
        <v>710</v>
      </c>
      <c r="AT85" s="226" t="s">
        <v>157</v>
      </c>
      <c r="AU85" s="226" t="s">
        <v>83</v>
      </c>
      <c r="AY85" s="19" t="s">
        <v>155</v>
      </c>
      <c r="BE85" s="227">
        <f>IF(N85="základní",J85,0)</f>
        <v>0</v>
      </c>
      <c r="BF85" s="227">
        <f>IF(N85="snížená",J85,0)</f>
        <v>0</v>
      </c>
      <c r="BG85" s="227">
        <f>IF(N85="zákl. přenesená",J85,0)</f>
        <v>0</v>
      </c>
      <c r="BH85" s="227">
        <f>IF(N85="sníž. přenesená",J85,0)</f>
        <v>0</v>
      </c>
      <c r="BI85" s="227">
        <f>IF(N85="nulová",J85,0)</f>
        <v>0</v>
      </c>
      <c r="BJ85" s="19" t="s">
        <v>81</v>
      </c>
      <c r="BK85" s="227">
        <f>ROUND(I85*H85,2)</f>
        <v>0</v>
      </c>
      <c r="BL85" s="19" t="s">
        <v>710</v>
      </c>
      <c r="BM85" s="226" t="s">
        <v>711</v>
      </c>
    </row>
    <row r="86" s="2" customFormat="1">
      <c r="A86" s="40"/>
      <c r="B86" s="41"/>
      <c r="C86" s="42"/>
      <c r="D86" s="235" t="s">
        <v>712</v>
      </c>
      <c r="E86" s="42"/>
      <c r="F86" s="284" t="s">
        <v>713</v>
      </c>
      <c r="G86" s="42"/>
      <c r="H86" s="42"/>
      <c r="I86" s="230"/>
      <c r="J86" s="42"/>
      <c r="K86" s="42"/>
      <c r="L86" s="46"/>
      <c r="M86" s="231"/>
      <c r="N86" s="232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712</v>
      </c>
      <c r="AU86" s="19" t="s">
        <v>83</v>
      </c>
    </row>
    <row r="87" s="12" customFormat="1" ht="22.8" customHeight="1">
      <c r="A87" s="12"/>
      <c r="B87" s="199"/>
      <c r="C87" s="200"/>
      <c r="D87" s="201" t="s">
        <v>73</v>
      </c>
      <c r="E87" s="213" t="s">
        <v>714</v>
      </c>
      <c r="F87" s="213" t="s">
        <v>715</v>
      </c>
      <c r="G87" s="200"/>
      <c r="H87" s="200"/>
      <c r="I87" s="203"/>
      <c r="J87" s="214">
        <f>BK87</f>
        <v>0</v>
      </c>
      <c r="K87" s="200"/>
      <c r="L87" s="205"/>
      <c r="M87" s="206"/>
      <c r="N87" s="207"/>
      <c r="O87" s="207"/>
      <c r="P87" s="208">
        <f>P88</f>
        <v>0</v>
      </c>
      <c r="Q87" s="207"/>
      <c r="R87" s="208">
        <f>R88</f>
        <v>0</v>
      </c>
      <c r="S87" s="207"/>
      <c r="T87" s="209">
        <f>T88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0" t="s">
        <v>190</v>
      </c>
      <c r="AT87" s="211" t="s">
        <v>73</v>
      </c>
      <c r="AU87" s="211" t="s">
        <v>81</v>
      </c>
      <c r="AY87" s="210" t="s">
        <v>155</v>
      </c>
      <c r="BK87" s="212">
        <f>BK88</f>
        <v>0</v>
      </c>
    </row>
    <row r="88" s="2" customFormat="1" ht="16.5" customHeight="1">
      <c r="A88" s="40"/>
      <c r="B88" s="41"/>
      <c r="C88" s="215" t="s">
        <v>83</v>
      </c>
      <c r="D88" s="215" t="s">
        <v>157</v>
      </c>
      <c r="E88" s="216" t="s">
        <v>716</v>
      </c>
      <c r="F88" s="217" t="s">
        <v>715</v>
      </c>
      <c r="G88" s="218" t="s">
        <v>717</v>
      </c>
      <c r="H88" s="219">
        <v>0.014999999999999999</v>
      </c>
      <c r="I88" s="220"/>
      <c r="J88" s="221">
        <f>ROUND(I88*H88,2)</f>
        <v>0</v>
      </c>
      <c r="K88" s="217" t="s">
        <v>19</v>
      </c>
      <c r="L88" s="46"/>
      <c r="M88" s="285" t="s">
        <v>19</v>
      </c>
      <c r="N88" s="286" t="s">
        <v>45</v>
      </c>
      <c r="O88" s="282"/>
      <c r="P88" s="287">
        <f>O88*H88</f>
        <v>0</v>
      </c>
      <c r="Q88" s="287">
        <v>0</v>
      </c>
      <c r="R88" s="287">
        <f>Q88*H88</f>
        <v>0</v>
      </c>
      <c r="S88" s="287">
        <v>0</v>
      </c>
      <c r="T88" s="288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26" t="s">
        <v>710</v>
      </c>
      <c r="AT88" s="226" t="s">
        <v>157</v>
      </c>
      <c r="AU88" s="226" t="s">
        <v>83</v>
      </c>
      <c r="AY88" s="19" t="s">
        <v>155</v>
      </c>
      <c r="BE88" s="227">
        <f>IF(N88="základní",J88,0)</f>
        <v>0</v>
      </c>
      <c r="BF88" s="227">
        <f>IF(N88="snížená",J88,0)</f>
        <v>0</v>
      </c>
      <c r="BG88" s="227">
        <f>IF(N88="zákl. přenesená",J88,0)</f>
        <v>0</v>
      </c>
      <c r="BH88" s="227">
        <f>IF(N88="sníž. přenesená",J88,0)</f>
        <v>0</v>
      </c>
      <c r="BI88" s="227">
        <f>IF(N88="nulová",J88,0)</f>
        <v>0</v>
      </c>
      <c r="BJ88" s="19" t="s">
        <v>81</v>
      </c>
      <c r="BK88" s="227">
        <f>ROUND(I88*H88,2)</f>
        <v>0</v>
      </c>
      <c r="BL88" s="19" t="s">
        <v>710</v>
      </c>
      <c r="BM88" s="226" t="s">
        <v>718</v>
      </c>
    </row>
    <row r="89" s="2" customFormat="1" ht="6.96" customHeight="1">
      <c r="A89" s="40"/>
      <c r="B89" s="61"/>
      <c r="C89" s="62"/>
      <c r="D89" s="62"/>
      <c r="E89" s="62"/>
      <c r="F89" s="62"/>
      <c r="G89" s="62"/>
      <c r="H89" s="62"/>
      <c r="I89" s="62"/>
      <c r="J89" s="62"/>
      <c r="K89" s="62"/>
      <c r="L89" s="46"/>
      <c r="M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</sheetData>
  <sheetProtection sheet="1" autoFilter="0" formatColumns="0" formatRows="0" objects="1" scenarios="1" spinCount="100000" saltValue="L6fL51MWi/ef6whW9ucZpEr7CfyoRBJPdx5UVa5traC7io25PAK4dV3KXadAGEQOpaAC9N0GTvEfuSosp+nd6Q==" hashValue="fFdY+QsrE86RU8557TW8qb+SUWxMj7agolD6uFsSlgqDsWtea1bMgKxhZJxcdyFqgcaDLGdbtB/WU70FXA5G5w==" algorithmName="SHA-512" password="CC35"/>
  <autoFilter ref="C81:K88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1"/>
      <c r="C3" s="142"/>
      <c r="D3" s="142"/>
      <c r="E3" s="142"/>
      <c r="F3" s="142"/>
      <c r="G3" s="142"/>
      <c r="H3" s="22"/>
    </row>
    <row r="4" s="1" customFormat="1" ht="24.96" customHeight="1">
      <c r="B4" s="22"/>
      <c r="C4" s="143" t="s">
        <v>719</v>
      </c>
      <c r="H4" s="22"/>
    </row>
    <row r="5" s="1" customFormat="1" ht="12" customHeight="1">
      <c r="B5" s="22"/>
      <c r="C5" s="289" t="s">
        <v>13</v>
      </c>
      <c r="D5" s="152" t="s">
        <v>14</v>
      </c>
      <c r="E5" s="1"/>
      <c r="F5" s="1"/>
      <c r="H5" s="22"/>
    </row>
    <row r="6" s="1" customFormat="1" ht="36.96" customHeight="1">
      <c r="B6" s="22"/>
      <c r="C6" s="290" t="s">
        <v>16</v>
      </c>
      <c r="D6" s="291" t="s">
        <v>17</v>
      </c>
      <c r="E6" s="1"/>
      <c r="F6" s="1"/>
      <c r="H6" s="22"/>
    </row>
    <row r="7" s="1" customFormat="1" ht="16.5" customHeight="1">
      <c r="B7" s="22"/>
      <c r="C7" s="145" t="s">
        <v>23</v>
      </c>
      <c r="D7" s="149" t="str">
        <f>'Rekapitulace stavby'!AN8</f>
        <v>15. 7. 2024</v>
      </c>
      <c r="H7" s="22"/>
    </row>
    <row r="8" s="2" customFormat="1" ht="10.8" customHeight="1">
      <c r="A8" s="40"/>
      <c r="B8" s="46"/>
      <c r="C8" s="40"/>
      <c r="D8" s="40"/>
      <c r="E8" s="40"/>
      <c r="F8" s="40"/>
      <c r="G8" s="40"/>
      <c r="H8" s="46"/>
    </row>
    <row r="9" s="11" customFormat="1" ht="29.28" customHeight="1">
      <c r="A9" s="188"/>
      <c r="B9" s="292"/>
      <c r="C9" s="293" t="s">
        <v>55</v>
      </c>
      <c r="D9" s="294" t="s">
        <v>56</v>
      </c>
      <c r="E9" s="294" t="s">
        <v>142</v>
      </c>
      <c r="F9" s="295" t="s">
        <v>720</v>
      </c>
      <c r="G9" s="188"/>
      <c r="H9" s="292"/>
    </row>
    <row r="10" s="2" customFormat="1" ht="26.4" customHeight="1">
      <c r="A10" s="40"/>
      <c r="B10" s="46"/>
      <c r="C10" s="296" t="s">
        <v>721</v>
      </c>
      <c r="D10" s="296" t="s">
        <v>86</v>
      </c>
      <c r="E10" s="40"/>
      <c r="F10" s="40"/>
      <c r="G10" s="40"/>
      <c r="H10" s="46"/>
    </row>
    <row r="11" s="8" customFormat="1" ht="16.8" customHeight="1">
      <c r="A11" s="150"/>
      <c r="B11" s="151"/>
      <c r="C11" s="297" t="s">
        <v>98</v>
      </c>
      <c r="D11" s="298" t="s">
        <v>99</v>
      </c>
      <c r="E11" s="298" t="s">
        <v>19</v>
      </c>
      <c r="F11" s="299">
        <v>41.020000000000003</v>
      </c>
      <c r="G11" s="150"/>
      <c r="H11" s="151"/>
    </row>
    <row r="12" s="2" customFormat="1" ht="16.8" customHeight="1">
      <c r="A12" s="40"/>
      <c r="B12" s="46"/>
      <c r="C12" s="300" t="s">
        <v>19</v>
      </c>
      <c r="D12" s="300" t="s">
        <v>722</v>
      </c>
      <c r="E12" s="19" t="s">
        <v>19</v>
      </c>
      <c r="F12" s="301">
        <v>41.020000000000003</v>
      </c>
      <c r="G12" s="40"/>
      <c r="H12" s="46"/>
    </row>
    <row r="13" s="2" customFormat="1" ht="16.8" customHeight="1">
      <c r="A13" s="40"/>
      <c r="B13" s="46"/>
      <c r="C13" s="302" t="s">
        <v>723</v>
      </c>
      <c r="D13" s="40"/>
      <c r="E13" s="40"/>
      <c r="F13" s="40"/>
      <c r="G13" s="40"/>
      <c r="H13" s="46"/>
    </row>
    <row r="14" s="2" customFormat="1">
      <c r="A14" s="40"/>
      <c r="B14" s="46"/>
      <c r="C14" s="300" t="s">
        <v>171</v>
      </c>
      <c r="D14" s="300" t="s">
        <v>724</v>
      </c>
      <c r="E14" s="19" t="s">
        <v>173</v>
      </c>
      <c r="F14" s="301">
        <v>41.020000000000003</v>
      </c>
      <c r="G14" s="40"/>
      <c r="H14" s="46"/>
    </row>
    <row r="15" s="8" customFormat="1" ht="16.8" customHeight="1">
      <c r="A15" s="150"/>
      <c r="B15" s="151"/>
      <c r="C15" s="297" t="s">
        <v>102</v>
      </c>
      <c r="D15" s="298" t="s">
        <v>103</v>
      </c>
      <c r="E15" s="298" t="s">
        <v>19</v>
      </c>
      <c r="F15" s="299">
        <v>2</v>
      </c>
      <c r="G15" s="150"/>
      <c r="H15" s="151"/>
    </row>
    <row r="16" s="2" customFormat="1" ht="16.8" customHeight="1">
      <c r="A16" s="40"/>
      <c r="B16" s="46"/>
      <c r="C16" s="300" t="s">
        <v>19</v>
      </c>
      <c r="D16" s="300" t="s">
        <v>725</v>
      </c>
      <c r="E16" s="19" t="s">
        <v>19</v>
      </c>
      <c r="F16" s="301">
        <v>2</v>
      </c>
      <c r="G16" s="40"/>
      <c r="H16" s="46"/>
    </row>
    <row r="17" s="2" customFormat="1" ht="16.8" customHeight="1">
      <c r="A17" s="40"/>
      <c r="B17" s="46"/>
      <c r="C17" s="302" t="s">
        <v>723</v>
      </c>
      <c r="D17" s="40"/>
      <c r="E17" s="40"/>
      <c r="F17" s="40"/>
      <c r="G17" s="40"/>
      <c r="H17" s="46"/>
    </row>
    <row r="18" s="2" customFormat="1" ht="16.8" customHeight="1">
      <c r="A18" s="40"/>
      <c r="B18" s="46"/>
      <c r="C18" s="300" t="s">
        <v>232</v>
      </c>
      <c r="D18" s="300" t="s">
        <v>726</v>
      </c>
      <c r="E18" s="19" t="s">
        <v>234</v>
      </c>
      <c r="F18" s="301">
        <v>2</v>
      </c>
      <c r="G18" s="40"/>
      <c r="H18" s="46"/>
    </row>
    <row r="19" s="8" customFormat="1" ht="16.8" customHeight="1">
      <c r="A19" s="150"/>
      <c r="B19" s="151"/>
      <c r="C19" s="297" t="s">
        <v>105</v>
      </c>
      <c r="D19" s="298" t="s">
        <v>106</v>
      </c>
      <c r="E19" s="298" t="s">
        <v>19</v>
      </c>
      <c r="F19" s="299">
        <v>1</v>
      </c>
      <c r="G19" s="150"/>
      <c r="H19" s="151"/>
    </row>
    <row r="20" s="2" customFormat="1" ht="16.8" customHeight="1">
      <c r="A20" s="40"/>
      <c r="B20" s="46"/>
      <c r="C20" s="300" t="s">
        <v>19</v>
      </c>
      <c r="D20" s="300" t="s">
        <v>727</v>
      </c>
      <c r="E20" s="19" t="s">
        <v>19</v>
      </c>
      <c r="F20" s="301">
        <v>1</v>
      </c>
      <c r="G20" s="40"/>
      <c r="H20" s="46"/>
    </row>
    <row r="21" s="2" customFormat="1" ht="16.8" customHeight="1">
      <c r="A21" s="40"/>
      <c r="B21" s="46"/>
      <c r="C21" s="302" t="s">
        <v>723</v>
      </c>
      <c r="D21" s="40"/>
      <c r="E21" s="40"/>
      <c r="F21" s="40"/>
      <c r="G21" s="40"/>
      <c r="H21" s="46"/>
    </row>
    <row r="22" s="2" customFormat="1" ht="16.8" customHeight="1">
      <c r="A22" s="40"/>
      <c r="B22" s="46"/>
      <c r="C22" s="300" t="s">
        <v>240</v>
      </c>
      <c r="D22" s="300" t="s">
        <v>728</v>
      </c>
      <c r="E22" s="19" t="s">
        <v>242</v>
      </c>
      <c r="F22" s="301">
        <v>1</v>
      </c>
      <c r="G22" s="40"/>
      <c r="H22" s="46"/>
    </row>
    <row r="23" s="8" customFormat="1" ht="16.8" customHeight="1">
      <c r="A23" s="150"/>
      <c r="B23" s="151"/>
      <c r="C23" s="297" t="s">
        <v>107</v>
      </c>
      <c r="D23" s="298" t="s">
        <v>108</v>
      </c>
      <c r="E23" s="298" t="s">
        <v>19</v>
      </c>
      <c r="F23" s="299">
        <v>2</v>
      </c>
      <c r="G23" s="150"/>
      <c r="H23" s="151"/>
    </row>
    <row r="24" s="2" customFormat="1" ht="16.8" customHeight="1">
      <c r="A24" s="40"/>
      <c r="B24" s="46"/>
      <c r="C24" s="300" t="s">
        <v>19</v>
      </c>
      <c r="D24" s="300" t="s">
        <v>729</v>
      </c>
      <c r="E24" s="19" t="s">
        <v>19</v>
      </c>
      <c r="F24" s="301">
        <v>2</v>
      </c>
      <c r="G24" s="40"/>
      <c r="H24" s="46"/>
    </row>
    <row r="25" s="2" customFormat="1" ht="16.8" customHeight="1">
      <c r="A25" s="40"/>
      <c r="B25" s="46"/>
      <c r="C25" s="302" t="s">
        <v>723</v>
      </c>
      <c r="D25" s="40"/>
      <c r="E25" s="40"/>
      <c r="F25" s="40"/>
      <c r="G25" s="40"/>
      <c r="H25" s="46"/>
    </row>
    <row r="26" s="2" customFormat="1" ht="16.8" customHeight="1">
      <c r="A26" s="40"/>
      <c r="B26" s="46"/>
      <c r="C26" s="300" t="s">
        <v>252</v>
      </c>
      <c r="D26" s="300" t="s">
        <v>730</v>
      </c>
      <c r="E26" s="19" t="s">
        <v>242</v>
      </c>
      <c r="F26" s="301">
        <v>2</v>
      </c>
      <c r="G26" s="40"/>
      <c r="H26" s="46"/>
    </row>
    <row r="27" s="8" customFormat="1" ht="16.8" customHeight="1">
      <c r="A27" s="150"/>
      <c r="B27" s="151"/>
      <c r="C27" s="297" t="s">
        <v>109</v>
      </c>
      <c r="D27" s="298" t="s">
        <v>110</v>
      </c>
      <c r="E27" s="298" t="s">
        <v>19</v>
      </c>
      <c r="F27" s="299">
        <v>1</v>
      </c>
      <c r="G27" s="150"/>
      <c r="H27" s="151"/>
    </row>
    <row r="28" s="2" customFormat="1" ht="16.8" customHeight="1">
      <c r="A28" s="40"/>
      <c r="B28" s="46"/>
      <c r="C28" s="300" t="s">
        <v>19</v>
      </c>
      <c r="D28" s="300" t="s">
        <v>727</v>
      </c>
      <c r="E28" s="19" t="s">
        <v>19</v>
      </c>
      <c r="F28" s="301">
        <v>1</v>
      </c>
      <c r="G28" s="40"/>
      <c r="H28" s="46"/>
    </row>
    <row r="29" s="2" customFormat="1" ht="16.8" customHeight="1">
      <c r="A29" s="40"/>
      <c r="B29" s="46"/>
      <c r="C29" s="302" t="s">
        <v>723</v>
      </c>
      <c r="D29" s="40"/>
      <c r="E29" s="40"/>
      <c r="F29" s="40"/>
      <c r="G29" s="40"/>
      <c r="H29" s="46"/>
    </row>
    <row r="30" s="2" customFormat="1" ht="16.8" customHeight="1">
      <c r="A30" s="40"/>
      <c r="B30" s="46"/>
      <c r="C30" s="300" t="s">
        <v>247</v>
      </c>
      <c r="D30" s="300" t="s">
        <v>731</v>
      </c>
      <c r="E30" s="19" t="s">
        <v>242</v>
      </c>
      <c r="F30" s="301">
        <v>1</v>
      </c>
      <c r="G30" s="40"/>
      <c r="H30" s="46"/>
    </row>
    <row r="31" s="8" customFormat="1" ht="16.8" customHeight="1">
      <c r="A31" s="150"/>
      <c r="B31" s="151"/>
      <c r="C31" s="297" t="s">
        <v>111</v>
      </c>
      <c r="D31" s="298" t="s">
        <v>112</v>
      </c>
      <c r="E31" s="298" t="s">
        <v>19</v>
      </c>
      <c r="F31" s="299">
        <v>1</v>
      </c>
      <c r="G31" s="150"/>
      <c r="H31" s="151"/>
    </row>
    <row r="32" s="2" customFormat="1" ht="16.8" customHeight="1">
      <c r="A32" s="40"/>
      <c r="B32" s="46"/>
      <c r="C32" s="300" t="s">
        <v>19</v>
      </c>
      <c r="D32" s="300" t="s">
        <v>727</v>
      </c>
      <c r="E32" s="19" t="s">
        <v>19</v>
      </c>
      <c r="F32" s="301">
        <v>1</v>
      </c>
      <c r="G32" s="40"/>
      <c r="H32" s="46"/>
    </row>
    <row r="33" s="2" customFormat="1" ht="16.8" customHeight="1">
      <c r="A33" s="40"/>
      <c r="B33" s="46"/>
      <c r="C33" s="302" t="s">
        <v>723</v>
      </c>
      <c r="D33" s="40"/>
      <c r="E33" s="40"/>
      <c r="F33" s="40"/>
      <c r="G33" s="40"/>
      <c r="H33" s="46"/>
    </row>
    <row r="34" s="2" customFormat="1" ht="16.8" customHeight="1">
      <c r="A34" s="40"/>
      <c r="B34" s="46"/>
      <c r="C34" s="300" t="s">
        <v>260</v>
      </c>
      <c r="D34" s="300" t="s">
        <v>732</v>
      </c>
      <c r="E34" s="19" t="s">
        <v>234</v>
      </c>
      <c r="F34" s="301">
        <v>1</v>
      </c>
      <c r="G34" s="40"/>
      <c r="H34" s="46"/>
    </row>
    <row r="35" s="8" customFormat="1" ht="16.8" customHeight="1">
      <c r="A35" s="150"/>
      <c r="B35" s="151"/>
      <c r="C35" s="297" t="s">
        <v>114</v>
      </c>
      <c r="D35" s="298" t="s">
        <v>115</v>
      </c>
      <c r="E35" s="298" t="s">
        <v>19</v>
      </c>
      <c r="F35" s="299">
        <v>41.020000000000003</v>
      </c>
      <c r="G35" s="150"/>
      <c r="H35" s="151"/>
    </row>
    <row r="36" s="2" customFormat="1" ht="16.8" customHeight="1">
      <c r="A36" s="40"/>
      <c r="B36" s="46"/>
      <c r="C36" s="300" t="s">
        <v>19</v>
      </c>
      <c r="D36" s="300" t="s">
        <v>722</v>
      </c>
      <c r="E36" s="19" t="s">
        <v>19</v>
      </c>
      <c r="F36" s="301">
        <v>41.020000000000003</v>
      </c>
      <c r="G36" s="40"/>
      <c r="H36" s="46"/>
    </row>
    <row r="37" s="2" customFormat="1" ht="16.8" customHeight="1">
      <c r="A37" s="40"/>
      <c r="B37" s="46"/>
      <c r="C37" s="302" t="s">
        <v>723</v>
      </c>
      <c r="D37" s="40"/>
      <c r="E37" s="40"/>
      <c r="F37" s="40"/>
      <c r="G37" s="40"/>
      <c r="H37" s="46"/>
    </row>
    <row r="38" s="2" customFormat="1" ht="16.8" customHeight="1">
      <c r="A38" s="40"/>
      <c r="B38" s="46"/>
      <c r="C38" s="300" t="s">
        <v>266</v>
      </c>
      <c r="D38" s="300" t="s">
        <v>733</v>
      </c>
      <c r="E38" s="19" t="s">
        <v>173</v>
      </c>
      <c r="F38" s="301">
        <v>41.020000000000003</v>
      </c>
      <c r="G38" s="40"/>
      <c r="H38" s="46"/>
    </row>
    <row r="39" s="8" customFormat="1" ht="16.8" customHeight="1">
      <c r="A39" s="150"/>
      <c r="B39" s="151"/>
      <c r="C39" s="297" t="s">
        <v>117</v>
      </c>
      <c r="D39" s="298" t="s">
        <v>118</v>
      </c>
      <c r="E39" s="298" t="s">
        <v>19</v>
      </c>
      <c r="F39" s="299">
        <v>36.799999999999997</v>
      </c>
      <c r="G39" s="150"/>
      <c r="H39" s="151"/>
    </row>
    <row r="40" s="2" customFormat="1" ht="16.8" customHeight="1">
      <c r="A40" s="40"/>
      <c r="B40" s="46"/>
      <c r="C40" s="300" t="s">
        <v>19</v>
      </c>
      <c r="D40" s="300" t="s">
        <v>734</v>
      </c>
      <c r="E40" s="19" t="s">
        <v>19</v>
      </c>
      <c r="F40" s="301">
        <v>36.799999999999997</v>
      </c>
      <c r="G40" s="40"/>
      <c r="H40" s="46"/>
    </row>
    <row r="41" s="2" customFormat="1" ht="16.8" customHeight="1">
      <c r="A41" s="40"/>
      <c r="B41" s="46"/>
      <c r="C41" s="302" t="s">
        <v>723</v>
      </c>
      <c r="D41" s="40"/>
      <c r="E41" s="40"/>
      <c r="F41" s="40"/>
      <c r="G41" s="40"/>
      <c r="H41" s="46"/>
    </row>
    <row r="42" s="2" customFormat="1" ht="16.8" customHeight="1">
      <c r="A42" s="40"/>
      <c r="B42" s="46"/>
      <c r="C42" s="300" t="s">
        <v>271</v>
      </c>
      <c r="D42" s="300" t="s">
        <v>735</v>
      </c>
      <c r="E42" s="19" t="s">
        <v>226</v>
      </c>
      <c r="F42" s="301">
        <v>36.799999999999997</v>
      </c>
      <c r="G42" s="40"/>
      <c r="H42" s="46"/>
    </row>
    <row r="43" s="8" customFormat="1" ht="16.8" customHeight="1">
      <c r="A43" s="150"/>
      <c r="B43" s="151"/>
      <c r="C43" s="297" t="s">
        <v>121</v>
      </c>
      <c r="D43" s="298" t="s">
        <v>122</v>
      </c>
      <c r="E43" s="298" t="s">
        <v>19</v>
      </c>
      <c r="F43" s="299">
        <v>8.7680000000000007</v>
      </c>
      <c r="G43" s="150"/>
      <c r="H43" s="151"/>
    </row>
    <row r="44" s="2" customFormat="1" ht="16.8" customHeight="1">
      <c r="A44" s="40"/>
      <c r="B44" s="46"/>
      <c r="C44" s="300" t="s">
        <v>19</v>
      </c>
      <c r="D44" s="300" t="s">
        <v>736</v>
      </c>
      <c r="E44" s="19" t="s">
        <v>19</v>
      </c>
      <c r="F44" s="301">
        <v>8.7680000000000007</v>
      </c>
      <c r="G44" s="40"/>
      <c r="H44" s="46"/>
    </row>
    <row r="45" s="2" customFormat="1" ht="16.8" customHeight="1">
      <c r="A45" s="40"/>
      <c r="B45" s="46"/>
      <c r="C45" s="302" t="s">
        <v>723</v>
      </c>
      <c r="D45" s="40"/>
      <c r="E45" s="40"/>
      <c r="F45" s="40"/>
      <c r="G45" s="40"/>
      <c r="H45" s="46"/>
    </row>
    <row r="46" s="2" customFormat="1" ht="16.8" customHeight="1">
      <c r="A46" s="40"/>
      <c r="B46" s="46"/>
      <c r="C46" s="300" t="s">
        <v>279</v>
      </c>
      <c r="D46" s="300" t="s">
        <v>737</v>
      </c>
      <c r="E46" s="19" t="s">
        <v>173</v>
      </c>
      <c r="F46" s="301">
        <v>8.7680000000000007</v>
      </c>
      <c r="G46" s="40"/>
      <c r="H46" s="46"/>
    </row>
    <row r="47" s="2" customFormat="1" ht="26.4" customHeight="1">
      <c r="A47" s="40"/>
      <c r="B47" s="46"/>
      <c r="C47" s="296" t="s">
        <v>738</v>
      </c>
      <c r="D47" s="296" t="s">
        <v>90</v>
      </c>
      <c r="E47" s="40"/>
      <c r="F47" s="40"/>
      <c r="G47" s="40"/>
      <c r="H47" s="46"/>
    </row>
    <row r="48" s="8" customFormat="1" ht="16.8" customHeight="1">
      <c r="A48" s="150"/>
      <c r="B48" s="151"/>
      <c r="C48" s="297" t="s">
        <v>98</v>
      </c>
      <c r="D48" s="298" t="s">
        <v>284</v>
      </c>
      <c r="E48" s="298" t="s">
        <v>19</v>
      </c>
      <c r="F48" s="299">
        <v>41.020000000000003</v>
      </c>
      <c r="G48" s="150"/>
      <c r="H48" s="151"/>
    </row>
    <row r="49" s="2" customFormat="1" ht="16.8" customHeight="1">
      <c r="A49" s="40"/>
      <c r="B49" s="46"/>
      <c r="C49" s="300" t="s">
        <v>19</v>
      </c>
      <c r="D49" s="300" t="s">
        <v>722</v>
      </c>
      <c r="E49" s="19" t="s">
        <v>19</v>
      </c>
      <c r="F49" s="301">
        <v>41.020000000000003</v>
      </c>
      <c r="G49" s="40"/>
      <c r="H49" s="46"/>
    </row>
    <row r="50" s="2" customFormat="1" ht="16.8" customHeight="1">
      <c r="A50" s="40"/>
      <c r="B50" s="46"/>
      <c r="C50" s="302" t="s">
        <v>723</v>
      </c>
      <c r="D50" s="40"/>
      <c r="E50" s="40"/>
      <c r="F50" s="40"/>
      <c r="G50" s="40"/>
      <c r="H50" s="46"/>
    </row>
    <row r="51" s="2" customFormat="1" ht="16.8" customHeight="1">
      <c r="A51" s="40"/>
      <c r="B51" s="46"/>
      <c r="C51" s="300" t="s">
        <v>350</v>
      </c>
      <c r="D51" s="300" t="s">
        <v>739</v>
      </c>
      <c r="E51" s="19" t="s">
        <v>173</v>
      </c>
      <c r="F51" s="301">
        <v>41.020000000000003</v>
      </c>
      <c r="G51" s="40"/>
      <c r="H51" s="46"/>
    </row>
    <row r="52" s="8" customFormat="1" ht="16.8" customHeight="1">
      <c r="A52" s="150"/>
      <c r="B52" s="151"/>
      <c r="C52" s="297" t="s">
        <v>102</v>
      </c>
      <c r="D52" s="298" t="s">
        <v>285</v>
      </c>
      <c r="E52" s="298" t="s">
        <v>19</v>
      </c>
      <c r="F52" s="299">
        <v>1</v>
      </c>
      <c r="G52" s="150"/>
      <c r="H52" s="151"/>
    </row>
    <row r="53" s="2" customFormat="1" ht="16.8" customHeight="1">
      <c r="A53" s="40"/>
      <c r="B53" s="46"/>
      <c r="C53" s="300" t="s">
        <v>19</v>
      </c>
      <c r="D53" s="300" t="s">
        <v>727</v>
      </c>
      <c r="E53" s="19" t="s">
        <v>19</v>
      </c>
      <c r="F53" s="301">
        <v>1</v>
      </c>
      <c r="G53" s="40"/>
      <c r="H53" s="46"/>
    </row>
    <row r="54" s="2" customFormat="1" ht="16.8" customHeight="1">
      <c r="A54" s="40"/>
      <c r="B54" s="46"/>
      <c r="C54" s="302" t="s">
        <v>723</v>
      </c>
      <c r="D54" s="40"/>
      <c r="E54" s="40"/>
      <c r="F54" s="40"/>
      <c r="G54" s="40"/>
      <c r="H54" s="46"/>
    </row>
    <row r="55" s="2" customFormat="1" ht="16.8" customHeight="1">
      <c r="A55" s="40"/>
      <c r="B55" s="46"/>
      <c r="C55" s="300" t="s">
        <v>399</v>
      </c>
      <c r="D55" s="300" t="s">
        <v>740</v>
      </c>
      <c r="E55" s="19" t="s">
        <v>234</v>
      </c>
      <c r="F55" s="301">
        <v>1</v>
      </c>
      <c r="G55" s="40"/>
      <c r="H55" s="46"/>
    </row>
    <row r="56" s="8" customFormat="1" ht="16.8" customHeight="1">
      <c r="A56" s="150"/>
      <c r="B56" s="151"/>
      <c r="C56" s="297" t="s">
        <v>105</v>
      </c>
      <c r="D56" s="298" t="s">
        <v>286</v>
      </c>
      <c r="E56" s="298" t="s">
        <v>19</v>
      </c>
      <c r="F56" s="299">
        <v>1</v>
      </c>
      <c r="G56" s="150"/>
      <c r="H56" s="151"/>
    </row>
    <row r="57" s="2" customFormat="1" ht="16.8" customHeight="1">
      <c r="A57" s="40"/>
      <c r="B57" s="46"/>
      <c r="C57" s="300" t="s">
        <v>19</v>
      </c>
      <c r="D57" s="300" t="s">
        <v>727</v>
      </c>
      <c r="E57" s="19" t="s">
        <v>19</v>
      </c>
      <c r="F57" s="301">
        <v>1</v>
      </c>
      <c r="G57" s="40"/>
      <c r="H57" s="46"/>
    </row>
    <row r="58" s="2" customFormat="1" ht="16.8" customHeight="1">
      <c r="A58" s="40"/>
      <c r="B58" s="46"/>
      <c r="C58" s="302" t="s">
        <v>723</v>
      </c>
      <c r="D58" s="40"/>
      <c r="E58" s="40"/>
      <c r="F58" s="40"/>
      <c r="G58" s="40"/>
      <c r="H58" s="46"/>
    </row>
    <row r="59" s="2" customFormat="1">
      <c r="A59" s="40"/>
      <c r="B59" s="46"/>
      <c r="C59" s="300" t="s">
        <v>404</v>
      </c>
      <c r="D59" s="300" t="s">
        <v>405</v>
      </c>
      <c r="E59" s="19" t="s">
        <v>234</v>
      </c>
      <c r="F59" s="301">
        <v>1</v>
      </c>
      <c r="G59" s="40"/>
      <c r="H59" s="46"/>
    </row>
    <row r="60" s="8" customFormat="1" ht="16.8" customHeight="1">
      <c r="A60" s="150"/>
      <c r="B60" s="151"/>
      <c r="C60" s="297" t="s">
        <v>107</v>
      </c>
      <c r="D60" s="298" t="s">
        <v>287</v>
      </c>
      <c r="E60" s="298" t="s">
        <v>19</v>
      </c>
      <c r="F60" s="299">
        <v>1</v>
      </c>
      <c r="G60" s="150"/>
      <c r="H60" s="151"/>
    </row>
    <row r="61" s="2" customFormat="1" ht="16.8" customHeight="1">
      <c r="A61" s="40"/>
      <c r="B61" s="46"/>
      <c r="C61" s="300" t="s">
        <v>19</v>
      </c>
      <c r="D61" s="300" t="s">
        <v>727</v>
      </c>
      <c r="E61" s="19" t="s">
        <v>19</v>
      </c>
      <c r="F61" s="301">
        <v>1</v>
      </c>
      <c r="G61" s="40"/>
      <c r="H61" s="46"/>
    </row>
    <row r="62" s="2" customFormat="1" ht="16.8" customHeight="1">
      <c r="A62" s="40"/>
      <c r="B62" s="46"/>
      <c r="C62" s="302" t="s">
        <v>723</v>
      </c>
      <c r="D62" s="40"/>
      <c r="E62" s="40"/>
      <c r="F62" s="40"/>
      <c r="G62" s="40"/>
      <c r="H62" s="46"/>
    </row>
    <row r="63" s="2" customFormat="1" ht="16.8" customHeight="1">
      <c r="A63" s="40"/>
      <c r="B63" s="46"/>
      <c r="C63" s="300" t="s">
        <v>408</v>
      </c>
      <c r="D63" s="300" t="s">
        <v>741</v>
      </c>
      <c r="E63" s="19" t="s">
        <v>234</v>
      </c>
      <c r="F63" s="301">
        <v>1</v>
      </c>
      <c r="G63" s="40"/>
      <c r="H63" s="46"/>
    </row>
    <row r="64" s="8" customFormat="1" ht="16.8" customHeight="1">
      <c r="A64" s="150"/>
      <c r="B64" s="151"/>
      <c r="C64" s="297" t="s">
        <v>109</v>
      </c>
      <c r="D64" s="298" t="s">
        <v>288</v>
      </c>
      <c r="E64" s="298" t="s">
        <v>19</v>
      </c>
      <c r="F64" s="299">
        <v>1</v>
      </c>
      <c r="G64" s="150"/>
      <c r="H64" s="151"/>
    </row>
    <row r="65" s="2" customFormat="1" ht="16.8" customHeight="1">
      <c r="A65" s="40"/>
      <c r="B65" s="46"/>
      <c r="C65" s="300" t="s">
        <v>19</v>
      </c>
      <c r="D65" s="300" t="s">
        <v>727</v>
      </c>
      <c r="E65" s="19" t="s">
        <v>19</v>
      </c>
      <c r="F65" s="301">
        <v>1</v>
      </c>
      <c r="G65" s="40"/>
      <c r="H65" s="46"/>
    </row>
    <row r="66" s="2" customFormat="1" ht="16.8" customHeight="1">
      <c r="A66" s="40"/>
      <c r="B66" s="46"/>
      <c r="C66" s="302" t="s">
        <v>723</v>
      </c>
      <c r="D66" s="40"/>
      <c r="E66" s="40"/>
      <c r="F66" s="40"/>
      <c r="G66" s="40"/>
      <c r="H66" s="46"/>
    </row>
    <row r="67" s="2" customFormat="1" ht="16.8" customHeight="1">
      <c r="A67" s="40"/>
      <c r="B67" s="46"/>
      <c r="C67" s="300" t="s">
        <v>413</v>
      </c>
      <c r="D67" s="300" t="s">
        <v>414</v>
      </c>
      <c r="E67" s="19" t="s">
        <v>234</v>
      </c>
      <c r="F67" s="301">
        <v>1</v>
      </c>
      <c r="G67" s="40"/>
      <c r="H67" s="46"/>
    </row>
    <row r="68" s="8" customFormat="1" ht="16.8" customHeight="1">
      <c r="A68" s="150"/>
      <c r="B68" s="151"/>
      <c r="C68" s="297" t="s">
        <v>111</v>
      </c>
      <c r="D68" s="298" t="s">
        <v>289</v>
      </c>
      <c r="E68" s="298" t="s">
        <v>19</v>
      </c>
      <c r="F68" s="299">
        <v>1</v>
      </c>
      <c r="G68" s="150"/>
      <c r="H68" s="151"/>
    </row>
    <row r="69" s="2" customFormat="1" ht="16.8" customHeight="1">
      <c r="A69" s="40"/>
      <c r="B69" s="46"/>
      <c r="C69" s="300" t="s">
        <v>19</v>
      </c>
      <c r="D69" s="300" t="s">
        <v>727</v>
      </c>
      <c r="E69" s="19" t="s">
        <v>19</v>
      </c>
      <c r="F69" s="301">
        <v>1</v>
      </c>
      <c r="G69" s="40"/>
      <c r="H69" s="46"/>
    </row>
    <row r="70" s="2" customFormat="1" ht="16.8" customHeight="1">
      <c r="A70" s="40"/>
      <c r="B70" s="46"/>
      <c r="C70" s="302" t="s">
        <v>723</v>
      </c>
      <c r="D70" s="40"/>
      <c r="E70" s="40"/>
      <c r="F70" s="40"/>
      <c r="G70" s="40"/>
      <c r="H70" s="46"/>
    </row>
    <row r="71" s="2" customFormat="1" ht="16.8" customHeight="1">
      <c r="A71" s="40"/>
      <c r="B71" s="46"/>
      <c r="C71" s="300" t="s">
        <v>420</v>
      </c>
      <c r="D71" s="300" t="s">
        <v>742</v>
      </c>
      <c r="E71" s="19" t="s">
        <v>234</v>
      </c>
      <c r="F71" s="301">
        <v>1</v>
      </c>
      <c r="G71" s="40"/>
      <c r="H71" s="46"/>
    </row>
    <row r="72" s="8" customFormat="1" ht="16.8" customHeight="1">
      <c r="A72" s="150"/>
      <c r="B72" s="151"/>
      <c r="C72" s="297" t="s">
        <v>114</v>
      </c>
      <c r="D72" s="298" t="s">
        <v>290</v>
      </c>
      <c r="E72" s="298" t="s">
        <v>19</v>
      </c>
      <c r="F72" s="299">
        <v>1</v>
      </c>
      <c r="G72" s="150"/>
      <c r="H72" s="151"/>
    </row>
    <row r="73" s="2" customFormat="1" ht="16.8" customHeight="1">
      <c r="A73" s="40"/>
      <c r="B73" s="46"/>
      <c r="C73" s="300" t="s">
        <v>19</v>
      </c>
      <c r="D73" s="300" t="s">
        <v>727</v>
      </c>
      <c r="E73" s="19" t="s">
        <v>19</v>
      </c>
      <c r="F73" s="301">
        <v>1</v>
      </c>
      <c r="G73" s="40"/>
      <c r="H73" s="46"/>
    </row>
    <row r="74" s="2" customFormat="1" ht="16.8" customHeight="1">
      <c r="A74" s="40"/>
      <c r="B74" s="46"/>
      <c r="C74" s="302" t="s">
        <v>723</v>
      </c>
      <c r="D74" s="40"/>
      <c r="E74" s="40"/>
      <c r="F74" s="40"/>
      <c r="G74" s="40"/>
      <c r="H74" s="46"/>
    </row>
    <row r="75" s="2" customFormat="1" ht="16.8" customHeight="1">
      <c r="A75" s="40"/>
      <c r="B75" s="46"/>
      <c r="C75" s="300" t="s">
        <v>425</v>
      </c>
      <c r="D75" s="300" t="s">
        <v>426</v>
      </c>
      <c r="E75" s="19" t="s">
        <v>234</v>
      </c>
      <c r="F75" s="301">
        <v>1</v>
      </c>
      <c r="G75" s="40"/>
      <c r="H75" s="46"/>
    </row>
    <row r="76" s="8" customFormat="1" ht="16.8" customHeight="1">
      <c r="A76" s="150"/>
      <c r="B76" s="151"/>
      <c r="C76" s="297" t="s">
        <v>117</v>
      </c>
      <c r="D76" s="298" t="s">
        <v>291</v>
      </c>
      <c r="E76" s="298" t="s">
        <v>19</v>
      </c>
      <c r="F76" s="299">
        <v>41.020000000000003</v>
      </c>
      <c r="G76" s="150"/>
      <c r="H76" s="151"/>
    </row>
    <row r="77" s="2" customFormat="1" ht="16.8" customHeight="1">
      <c r="A77" s="40"/>
      <c r="B77" s="46"/>
      <c r="C77" s="300" t="s">
        <v>19</v>
      </c>
      <c r="D77" s="300" t="s">
        <v>722</v>
      </c>
      <c r="E77" s="19" t="s">
        <v>19</v>
      </c>
      <c r="F77" s="301">
        <v>41.020000000000003</v>
      </c>
      <c r="G77" s="40"/>
      <c r="H77" s="46"/>
    </row>
    <row r="78" s="2" customFormat="1" ht="16.8" customHeight="1">
      <c r="A78" s="40"/>
      <c r="B78" s="46"/>
      <c r="C78" s="302" t="s">
        <v>723</v>
      </c>
      <c r="D78" s="40"/>
      <c r="E78" s="40"/>
      <c r="F78" s="40"/>
      <c r="G78" s="40"/>
      <c r="H78" s="46"/>
    </row>
    <row r="79" s="2" customFormat="1" ht="16.8" customHeight="1">
      <c r="A79" s="40"/>
      <c r="B79" s="46"/>
      <c r="C79" s="300" t="s">
        <v>487</v>
      </c>
      <c r="D79" s="300" t="s">
        <v>743</v>
      </c>
      <c r="E79" s="19" t="s">
        <v>173</v>
      </c>
      <c r="F79" s="301">
        <v>41.020000000000003</v>
      </c>
      <c r="G79" s="40"/>
      <c r="H79" s="46"/>
    </row>
    <row r="80" s="8" customFormat="1" ht="16.8" customHeight="1">
      <c r="A80" s="150"/>
      <c r="B80" s="151"/>
      <c r="C80" s="297" t="s">
        <v>121</v>
      </c>
      <c r="D80" s="298" t="s">
        <v>292</v>
      </c>
      <c r="E80" s="298" t="s">
        <v>19</v>
      </c>
      <c r="F80" s="299">
        <v>41.020000000000003</v>
      </c>
      <c r="G80" s="150"/>
      <c r="H80" s="151"/>
    </row>
    <row r="81" s="2" customFormat="1" ht="16.8" customHeight="1">
      <c r="A81" s="40"/>
      <c r="B81" s="46"/>
      <c r="C81" s="300" t="s">
        <v>19</v>
      </c>
      <c r="D81" s="300" t="s">
        <v>722</v>
      </c>
      <c r="E81" s="19" t="s">
        <v>19</v>
      </c>
      <c r="F81" s="301">
        <v>41.020000000000003</v>
      </c>
      <c r="G81" s="40"/>
      <c r="H81" s="46"/>
    </row>
    <row r="82" s="2" customFormat="1" ht="16.8" customHeight="1">
      <c r="A82" s="40"/>
      <c r="B82" s="46"/>
      <c r="C82" s="302" t="s">
        <v>723</v>
      </c>
      <c r="D82" s="40"/>
      <c r="E82" s="40"/>
      <c r="F82" s="40"/>
      <c r="G82" s="40"/>
      <c r="H82" s="46"/>
    </row>
    <row r="83" s="2" customFormat="1" ht="16.8" customHeight="1">
      <c r="A83" s="40"/>
      <c r="B83" s="46"/>
      <c r="C83" s="300" t="s">
        <v>492</v>
      </c>
      <c r="D83" s="300" t="s">
        <v>744</v>
      </c>
      <c r="E83" s="19" t="s">
        <v>173</v>
      </c>
      <c r="F83" s="301">
        <v>41.020000000000003</v>
      </c>
      <c r="G83" s="40"/>
      <c r="H83" s="46"/>
    </row>
    <row r="84" s="8" customFormat="1" ht="16.8" customHeight="1">
      <c r="A84" s="150"/>
      <c r="B84" s="151"/>
      <c r="C84" s="297" t="s">
        <v>294</v>
      </c>
      <c r="D84" s="298" t="s">
        <v>295</v>
      </c>
      <c r="E84" s="298" t="s">
        <v>19</v>
      </c>
      <c r="F84" s="299">
        <v>41.020000000000003</v>
      </c>
      <c r="G84" s="150"/>
      <c r="H84" s="151"/>
    </row>
    <row r="85" s="2" customFormat="1" ht="16.8" customHeight="1">
      <c r="A85" s="40"/>
      <c r="B85" s="46"/>
      <c r="C85" s="300" t="s">
        <v>19</v>
      </c>
      <c r="D85" s="300" t="s">
        <v>722</v>
      </c>
      <c r="E85" s="19" t="s">
        <v>19</v>
      </c>
      <c r="F85" s="301">
        <v>41.020000000000003</v>
      </c>
      <c r="G85" s="40"/>
      <c r="H85" s="46"/>
    </row>
    <row r="86" s="2" customFormat="1" ht="16.8" customHeight="1">
      <c r="A86" s="40"/>
      <c r="B86" s="46"/>
      <c r="C86" s="302" t="s">
        <v>723</v>
      </c>
      <c r="D86" s="40"/>
      <c r="E86" s="40"/>
      <c r="F86" s="40"/>
      <c r="G86" s="40"/>
      <c r="H86" s="46"/>
    </row>
    <row r="87" s="2" customFormat="1">
      <c r="A87" s="40"/>
      <c r="B87" s="46"/>
      <c r="C87" s="300" t="s">
        <v>497</v>
      </c>
      <c r="D87" s="300" t="s">
        <v>745</v>
      </c>
      <c r="E87" s="19" t="s">
        <v>173</v>
      </c>
      <c r="F87" s="301">
        <v>41.020000000000003</v>
      </c>
      <c r="G87" s="40"/>
      <c r="H87" s="46"/>
    </row>
    <row r="88" s="8" customFormat="1" ht="16.8" customHeight="1">
      <c r="A88" s="150"/>
      <c r="B88" s="151"/>
      <c r="C88" s="297" t="s">
        <v>296</v>
      </c>
      <c r="D88" s="298" t="s">
        <v>297</v>
      </c>
      <c r="E88" s="298" t="s">
        <v>19</v>
      </c>
      <c r="F88" s="299">
        <v>41.020000000000003</v>
      </c>
      <c r="G88" s="150"/>
      <c r="H88" s="151"/>
    </row>
    <row r="89" s="2" customFormat="1" ht="16.8" customHeight="1">
      <c r="A89" s="40"/>
      <c r="B89" s="46"/>
      <c r="C89" s="300" t="s">
        <v>19</v>
      </c>
      <c r="D89" s="300" t="s">
        <v>722</v>
      </c>
      <c r="E89" s="19" t="s">
        <v>19</v>
      </c>
      <c r="F89" s="301">
        <v>41.020000000000003</v>
      </c>
      <c r="G89" s="40"/>
      <c r="H89" s="46"/>
    </row>
    <row r="90" s="2" customFormat="1" ht="16.8" customHeight="1">
      <c r="A90" s="40"/>
      <c r="B90" s="46"/>
      <c r="C90" s="302" t="s">
        <v>723</v>
      </c>
      <c r="D90" s="40"/>
      <c r="E90" s="40"/>
      <c r="F90" s="40"/>
      <c r="G90" s="40"/>
      <c r="H90" s="46"/>
    </row>
    <row r="91" s="2" customFormat="1" ht="16.8" customHeight="1">
      <c r="A91" s="40"/>
      <c r="B91" s="46"/>
      <c r="C91" s="300" t="s">
        <v>502</v>
      </c>
      <c r="D91" s="300" t="s">
        <v>746</v>
      </c>
      <c r="E91" s="19" t="s">
        <v>173</v>
      </c>
      <c r="F91" s="301">
        <v>41.020000000000003</v>
      </c>
      <c r="G91" s="40"/>
      <c r="H91" s="46"/>
    </row>
    <row r="92" s="8" customFormat="1" ht="16.8" customHeight="1">
      <c r="A92" s="150"/>
      <c r="B92" s="151"/>
      <c r="C92" s="297" t="s">
        <v>298</v>
      </c>
      <c r="D92" s="298" t="s">
        <v>299</v>
      </c>
      <c r="E92" s="298" t="s">
        <v>19</v>
      </c>
      <c r="F92" s="299">
        <v>41.020000000000003</v>
      </c>
      <c r="G92" s="150"/>
      <c r="H92" s="151"/>
    </row>
    <row r="93" s="2" customFormat="1" ht="16.8" customHeight="1">
      <c r="A93" s="40"/>
      <c r="B93" s="46"/>
      <c r="C93" s="300" t="s">
        <v>19</v>
      </c>
      <c r="D93" s="300" t="s">
        <v>722</v>
      </c>
      <c r="E93" s="19" t="s">
        <v>19</v>
      </c>
      <c r="F93" s="301">
        <v>41.020000000000003</v>
      </c>
      <c r="G93" s="40"/>
      <c r="H93" s="46"/>
    </row>
    <row r="94" s="2" customFormat="1" ht="16.8" customHeight="1">
      <c r="A94" s="40"/>
      <c r="B94" s="46"/>
      <c r="C94" s="302" t="s">
        <v>723</v>
      </c>
      <c r="D94" s="40"/>
      <c r="E94" s="40"/>
      <c r="F94" s="40"/>
      <c r="G94" s="40"/>
      <c r="H94" s="46"/>
    </row>
    <row r="95" s="2" customFormat="1">
      <c r="A95" s="40"/>
      <c r="B95" s="46"/>
      <c r="C95" s="300" t="s">
        <v>507</v>
      </c>
      <c r="D95" s="300" t="s">
        <v>508</v>
      </c>
      <c r="E95" s="19" t="s">
        <v>173</v>
      </c>
      <c r="F95" s="301">
        <v>45.122</v>
      </c>
      <c r="G95" s="40"/>
      <c r="H95" s="46"/>
    </row>
    <row r="96" s="8" customFormat="1" ht="16.8" customHeight="1">
      <c r="A96" s="150"/>
      <c r="B96" s="151"/>
      <c r="C96" s="297" t="s">
        <v>300</v>
      </c>
      <c r="D96" s="298" t="s">
        <v>301</v>
      </c>
      <c r="E96" s="298" t="s">
        <v>19</v>
      </c>
      <c r="F96" s="299">
        <v>34.799999999999997</v>
      </c>
      <c r="G96" s="150"/>
      <c r="H96" s="151"/>
    </row>
    <row r="97" s="2" customFormat="1" ht="16.8" customHeight="1">
      <c r="A97" s="40"/>
      <c r="B97" s="46"/>
      <c r="C97" s="300" t="s">
        <v>19</v>
      </c>
      <c r="D97" s="300" t="s">
        <v>747</v>
      </c>
      <c r="E97" s="19" t="s">
        <v>19</v>
      </c>
      <c r="F97" s="301">
        <v>34.799999999999997</v>
      </c>
      <c r="G97" s="40"/>
      <c r="H97" s="46"/>
    </row>
    <row r="98" s="2" customFormat="1" ht="16.8" customHeight="1">
      <c r="A98" s="40"/>
      <c r="B98" s="46"/>
      <c r="C98" s="302" t="s">
        <v>723</v>
      </c>
      <c r="D98" s="40"/>
      <c r="E98" s="40"/>
      <c r="F98" s="40"/>
      <c r="G98" s="40"/>
      <c r="H98" s="46"/>
    </row>
    <row r="99" s="2" customFormat="1" ht="16.8" customHeight="1">
      <c r="A99" s="40"/>
      <c r="B99" s="46"/>
      <c r="C99" s="300" t="s">
        <v>518</v>
      </c>
      <c r="D99" s="300" t="s">
        <v>748</v>
      </c>
      <c r="E99" s="19" t="s">
        <v>226</v>
      </c>
      <c r="F99" s="301">
        <v>34.799999999999997</v>
      </c>
      <c r="G99" s="40"/>
      <c r="H99" s="46"/>
    </row>
    <row r="100" s="8" customFormat="1" ht="16.8" customHeight="1">
      <c r="A100" s="150"/>
      <c r="B100" s="151"/>
      <c r="C100" s="297" t="s">
        <v>303</v>
      </c>
      <c r="D100" s="298" t="s">
        <v>304</v>
      </c>
      <c r="E100" s="298" t="s">
        <v>19</v>
      </c>
      <c r="F100" s="299">
        <v>34.799999999999997</v>
      </c>
      <c r="G100" s="150"/>
      <c r="H100" s="151"/>
    </row>
    <row r="101" s="2" customFormat="1" ht="16.8" customHeight="1">
      <c r="A101" s="40"/>
      <c r="B101" s="46"/>
      <c r="C101" s="300" t="s">
        <v>19</v>
      </c>
      <c r="D101" s="300" t="s">
        <v>747</v>
      </c>
      <c r="E101" s="19" t="s">
        <v>19</v>
      </c>
      <c r="F101" s="301">
        <v>34.799999999999997</v>
      </c>
      <c r="G101" s="40"/>
      <c r="H101" s="46"/>
    </row>
    <row r="102" s="2" customFormat="1" ht="16.8" customHeight="1">
      <c r="A102" s="40"/>
      <c r="B102" s="46"/>
      <c r="C102" s="302" t="s">
        <v>723</v>
      </c>
      <c r="D102" s="40"/>
      <c r="E102" s="40"/>
      <c r="F102" s="40"/>
      <c r="G102" s="40"/>
      <c r="H102" s="46"/>
    </row>
    <row r="103" s="2" customFormat="1" ht="16.8" customHeight="1">
      <c r="A103" s="40"/>
      <c r="B103" s="46"/>
      <c r="C103" s="300" t="s">
        <v>524</v>
      </c>
      <c r="D103" s="300" t="s">
        <v>525</v>
      </c>
      <c r="E103" s="19" t="s">
        <v>226</v>
      </c>
      <c r="F103" s="301">
        <v>35.496000000000002</v>
      </c>
      <c r="G103" s="40"/>
      <c r="H103" s="46"/>
    </row>
    <row r="104" s="8" customFormat="1" ht="16.8" customHeight="1">
      <c r="A104" s="150"/>
      <c r="B104" s="151"/>
      <c r="C104" s="297" t="s">
        <v>305</v>
      </c>
      <c r="D104" s="298" t="s">
        <v>306</v>
      </c>
      <c r="E104" s="298" t="s">
        <v>19</v>
      </c>
      <c r="F104" s="299">
        <v>0.90000000000000002</v>
      </c>
      <c r="G104" s="150"/>
      <c r="H104" s="151"/>
    </row>
    <row r="105" s="2" customFormat="1" ht="16.8" customHeight="1">
      <c r="A105" s="40"/>
      <c r="B105" s="46"/>
      <c r="C105" s="300" t="s">
        <v>19</v>
      </c>
      <c r="D105" s="300" t="s">
        <v>749</v>
      </c>
      <c r="E105" s="19" t="s">
        <v>19</v>
      </c>
      <c r="F105" s="301">
        <v>0.90000000000000002</v>
      </c>
      <c r="G105" s="40"/>
      <c r="H105" s="46"/>
    </row>
    <row r="106" s="2" customFormat="1" ht="16.8" customHeight="1">
      <c r="A106" s="40"/>
      <c r="B106" s="46"/>
      <c r="C106" s="302" t="s">
        <v>723</v>
      </c>
      <c r="D106" s="40"/>
      <c r="E106" s="40"/>
      <c r="F106" s="40"/>
      <c r="G106" s="40"/>
      <c r="H106" s="46"/>
    </row>
    <row r="107" s="2" customFormat="1" ht="16.8" customHeight="1">
      <c r="A107" s="40"/>
      <c r="B107" s="46"/>
      <c r="C107" s="300" t="s">
        <v>529</v>
      </c>
      <c r="D107" s="300" t="s">
        <v>750</v>
      </c>
      <c r="E107" s="19" t="s">
        <v>226</v>
      </c>
      <c r="F107" s="301">
        <v>0.90000000000000002</v>
      </c>
      <c r="G107" s="40"/>
      <c r="H107" s="46"/>
    </row>
    <row r="108" s="8" customFormat="1" ht="16.8" customHeight="1">
      <c r="A108" s="150"/>
      <c r="B108" s="151"/>
      <c r="C108" s="297" t="s">
        <v>308</v>
      </c>
      <c r="D108" s="298" t="s">
        <v>309</v>
      </c>
      <c r="E108" s="298" t="s">
        <v>19</v>
      </c>
      <c r="F108" s="299">
        <v>0.90000000000000002</v>
      </c>
      <c r="G108" s="150"/>
      <c r="H108" s="151"/>
    </row>
    <row r="109" s="2" customFormat="1" ht="16.8" customHeight="1">
      <c r="A109" s="40"/>
      <c r="B109" s="46"/>
      <c r="C109" s="300" t="s">
        <v>19</v>
      </c>
      <c r="D109" s="300" t="s">
        <v>749</v>
      </c>
      <c r="E109" s="19" t="s">
        <v>19</v>
      </c>
      <c r="F109" s="301">
        <v>0.90000000000000002</v>
      </c>
      <c r="G109" s="40"/>
      <c r="H109" s="46"/>
    </row>
    <row r="110" s="2" customFormat="1" ht="16.8" customHeight="1">
      <c r="A110" s="40"/>
      <c r="B110" s="46"/>
      <c r="C110" s="302" t="s">
        <v>723</v>
      </c>
      <c r="D110" s="40"/>
      <c r="E110" s="40"/>
      <c r="F110" s="40"/>
      <c r="G110" s="40"/>
      <c r="H110" s="46"/>
    </row>
    <row r="111" s="2" customFormat="1" ht="16.8" customHeight="1">
      <c r="A111" s="40"/>
      <c r="B111" s="46"/>
      <c r="C111" s="300" t="s">
        <v>535</v>
      </c>
      <c r="D111" s="300" t="s">
        <v>536</v>
      </c>
      <c r="E111" s="19" t="s">
        <v>226</v>
      </c>
      <c r="F111" s="301">
        <v>0.90000000000000002</v>
      </c>
      <c r="G111" s="40"/>
      <c r="H111" s="46"/>
    </row>
    <row r="112" s="8" customFormat="1" ht="16.8" customHeight="1">
      <c r="A112" s="150"/>
      <c r="B112" s="151"/>
      <c r="C112" s="297" t="s">
        <v>310</v>
      </c>
      <c r="D112" s="298" t="s">
        <v>311</v>
      </c>
      <c r="E112" s="298" t="s">
        <v>19</v>
      </c>
      <c r="F112" s="299">
        <v>4.4100000000000001</v>
      </c>
      <c r="G112" s="150"/>
      <c r="H112" s="151"/>
    </row>
    <row r="113" s="2" customFormat="1" ht="16.8" customHeight="1">
      <c r="A113" s="40"/>
      <c r="B113" s="46"/>
      <c r="C113" s="300" t="s">
        <v>19</v>
      </c>
      <c r="D113" s="300" t="s">
        <v>751</v>
      </c>
      <c r="E113" s="19" t="s">
        <v>19</v>
      </c>
      <c r="F113" s="301">
        <v>4.4100000000000001</v>
      </c>
      <c r="G113" s="40"/>
      <c r="H113" s="46"/>
    </row>
    <row r="114" s="2" customFormat="1" ht="16.8" customHeight="1">
      <c r="A114" s="40"/>
      <c r="B114" s="46"/>
      <c r="C114" s="302" t="s">
        <v>723</v>
      </c>
      <c r="D114" s="40"/>
      <c r="E114" s="40"/>
      <c r="F114" s="40"/>
      <c r="G114" s="40"/>
      <c r="H114" s="46"/>
    </row>
    <row r="115" s="2" customFormat="1" ht="16.8" customHeight="1">
      <c r="A115" s="40"/>
      <c r="B115" s="46"/>
      <c r="C115" s="300" t="s">
        <v>544</v>
      </c>
      <c r="D115" s="300" t="s">
        <v>752</v>
      </c>
      <c r="E115" s="19" t="s">
        <v>173</v>
      </c>
      <c r="F115" s="301">
        <v>4.4100000000000001</v>
      </c>
      <c r="G115" s="40"/>
      <c r="H115" s="46"/>
    </row>
    <row r="116" s="8" customFormat="1" ht="16.8" customHeight="1">
      <c r="A116" s="150"/>
      <c r="B116" s="151"/>
      <c r="C116" s="297" t="s">
        <v>313</v>
      </c>
      <c r="D116" s="298" t="s">
        <v>314</v>
      </c>
      <c r="E116" s="298" t="s">
        <v>19</v>
      </c>
      <c r="F116" s="299">
        <v>4.4100000000000001</v>
      </c>
      <c r="G116" s="150"/>
      <c r="H116" s="151"/>
    </row>
    <row r="117" s="2" customFormat="1" ht="16.8" customHeight="1">
      <c r="A117" s="40"/>
      <c r="B117" s="46"/>
      <c r="C117" s="300" t="s">
        <v>19</v>
      </c>
      <c r="D117" s="300" t="s">
        <v>751</v>
      </c>
      <c r="E117" s="19" t="s">
        <v>19</v>
      </c>
      <c r="F117" s="301">
        <v>4.4100000000000001</v>
      </c>
      <c r="G117" s="40"/>
      <c r="H117" s="46"/>
    </row>
    <row r="118" s="2" customFormat="1" ht="16.8" customHeight="1">
      <c r="A118" s="40"/>
      <c r="B118" s="46"/>
      <c r="C118" s="302" t="s">
        <v>723</v>
      </c>
      <c r="D118" s="40"/>
      <c r="E118" s="40"/>
      <c r="F118" s="40"/>
      <c r="G118" s="40"/>
      <c r="H118" s="46"/>
    </row>
    <row r="119" s="2" customFormat="1">
      <c r="A119" s="40"/>
      <c r="B119" s="46"/>
      <c r="C119" s="300" t="s">
        <v>550</v>
      </c>
      <c r="D119" s="300" t="s">
        <v>753</v>
      </c>
      <c r="E119" s="19" t="s">
        <v>173</v>
      </c>
      <c r="F119" s="301">
        <v>4.4100000000000001</v>
      </c>
      <c r="G119" s="40"/>
      <c r="H119" s="46"/>
    </row>
    <row r="120" s="8" customFormat="1" ht="16.8" customHeight="1">
      <c r="A120" s="150"/>
      <c r="B120" s="151"/>
      <c r="C120" s="297" t="s">
        <v>315</v>
      </c>
      <c r="D120" s="298" t="s">
        <v>316</v>
      </c>
      <c r="E120" s="298" t="s">
        <v>19</v>
      </c>
      <c r="F120" s="299">
        <v>4.4100000000000001</v>
      </c>
      <c r="G120" s="150"/>
      <c r="H120" s="151"/>
    </row>
    <row r="121" s="2" customFormat="1" ht="16.8" customHeight="1">
      <c r="A121" s="40"/>
      <c r="B121" s="46"/>
      <c r="C121" s="300" t="s">
        <v>19</v>
      </c>
      <c r="D121" s="300" t="s">
        <v>751</v>
      </c>
      <c r="E121" s="19" t="s">
        <v>19</v>
      </c>
      <c r="F121" s="301">
        <v>4.4100000000000001</v>
      </c>
      <c r="G121" s="40"/>
      <c r="H121" s="46"/>
    </row>
    <row r="122" s="2" customFormat="1" ht="16.8" customHeight="1">
      <c r="A122" s="40"/>
      <c r="B122" s="46"/>
      <c r="C122" s="302" t="s">
        <v>723</v>
      </c>
      <c r="D122" s="40"/>
      <c r="E122" s="40"/>
      <c r="F122" s="40"/>
      <c r="G122" s="40"/>
      <c r="H122" s="46"/>
    </row>
    <row r="123" s="2" customFormat="1" ht="16.8" customHeight="1">
      <c r="A123" s="40"/>
      <c r="B123" s="46"/>
      <c r="C123" s="300" t="s">
        <v>555</v>
      </c>
      <c r="D123" s="300" t="s">
        <v>556</v>
      </c>
      <c r="E123" s="19" t="s">
        <v>173</v>
      </c>
      <c r="F123" s="301">
        <v>4.851</v>
      </c>
      <c r="G123" s="40"/>
      <c r="H123" s="46"/>
    </row>
    <row r="124" s="8" customFormat="1" ht="16.8" customHeight="1">
      <c r="A124" s="150"/>
      <c r="B124" s="151"/>
      <c r="C124" s="297" t="s">
        <v>317</v>
      </c>
      <c r="D124" s="298" t="s">
        <v>318</v>
      </c>
      <c r="E124" s="298" t="s">
        <v>19</v>
      </c>
      <c r="F124" s="299">
        <v>4.4100000000000001</v>
      </c>
      <c r="G124" s="150"/>
      <c r="H124" s="151"/>
    </row>
    <row r="125" s="2" customFormat="1" ht="16.8" customHeight="1">
      <c r="A125" s="40"/>
      <c r="B125" s="46"/>
      <c r="C125" s="300" t="s">
        <v>19</v>
      </c>
      <c r="D125" s="300" t="s">
        <v>751</v>
      </c>
      <c r="E125" s="19" t="s">
        <v>19</v>
      </c>
      <c r="F125" s="301">
        <v>4.4100000000000001</v>
      </c>
      <c r="G125" s="40"/>
      <c r="H125" s="46"/>
    </row>
    <row r="126" s="2" customFormat="1" ht="16.8" customHeight="1">
      <c r="A126" s="40"/>
      <c r="B126" s="46"/>
      <c r="C126" s="302" t="s">
        <v>723</v>
      </c>
      <c r="D126" s="40"/>
      <c r="E126" s="40"/>
      <c r="F126" s="40"/>
      <c r="G126" s="40"/>
      <c r="H126" s="46"/>
    </row>
    <row r="127" s="2" customFormat="1" ht="16.8" customHeight="1">
      <c r="A127" s="40"/>
      <c r="B127" s="46"/>
      <c r="C127" s="300" t="s">
        <v>577</v>
      </c>
      <c r="D127" s="300" t="s">
        <v>754</v>
      </c>
      <c r="E127" s="19" t="s">
        <v>173</v>
      </c>
      <c r="F127" s="301">
        <v>4.4100000000000001</v>
      </c>
      <c r="G127" s="40"/>
      <c r="H127" s="46"/>
    </row>
    <row r="128" s="8" customFormat="1" ht="16.8" customHeight="1">
      <c r="A128" s="150"/>
      <c r="B128" s="151"/>
      <c r="C128" s="297" t="s">
        <v>319</v>
      </c>
      <c r="D128" s="298" t="s">
        <v>320</v>
      </c>
      <c r="E128" s="298" t="s">
        <v>19</v>
      </c>
      <c r="F128" s="299">
        <v>119.09999999999999</v>
      </c>
      <c r="G128" s="150"/>
      <c r="H128" s="151"/>
    </row>
    <row r="129" s="2" customFormat="1" ht="16.8" customHeight="1">
      <c r="A129" s="40"/>
      <c r="B129" s="46"/>
      <c r="C129" s="300" t="s">
        <v>19</v>
      </c>
      <c r="D129" s="300" t="s">
        <v>755</v>
      </c>
      <c r="E129" s="19" t="s">
        <v>19</v>
      </c>
      <c r="F129" s="301">
        <v>119.09999999999999</v>
      </c>
      <c r="G129" s="40"/>
      <c r="H129" s="46"/>
    </row>
    <row r="130" s="2" customFormat="1" ht="16.8" customHeight="1">
      <c r="A130" s="40"/>
      <c r="B130" s="46"/>
      <c r="C130" s="302" t="s">
        <v>723</v>
      </c>
      <c r="D130" s="40"/>
      <c r="E130" s="40"/>
      <c r="F130" s="40"/>
      <c r="G130" s="40"/>
      <c r="H130" s="46"/>
    </row>
    <row r="131" s="2" customFormat="1" ht="16.8" customHeight="1">
      <c r="A131" s="40"/>
      <c r="B131" s="46"/>
      <c r="C131" s="300" t="s">
        <v>608</v>
      </c>
      <c r="D131" s="300" t="s">
        <v>756</v>
      </c>
      <c r="E131" s="19" t="s">
        <v>173</v>
      </c>
      <c r="F131" s="301">
        <v>119.09999999999999</v>
      </c>
      <c r="G131" s="40"/>
      <c r="H131" s="46"/>
    </row>
    <row r="132" s="8" customFormat="1" ht="16.8" customHeight="1">
      <c r="A132" s="150"/>
      <c r="B132" s="151"/>
      <c r="C132" s="297" t="s">
        <v>322</v>
      </c>
      <c r="D132" s="298" t="s">
        <v>323</v>
      </c>
      <c r="E132" s="298" t="s">
        <v>19</v>
      </c>
      <c r="F132" s="299">
        <v>119.09999999999999</v>
      </c>
      <c r="G132" s="150"/>
      <c r="H132" s="151"/>
    </row>
    <row r="133" s="2" customFormat="1" ht="16.8" customHeight="1">
      <c r="A133" s="40"/>
      <c r="B133" s="46"/>
      <c r="C133" s="300" t="s">
        <v>19</v>
      </c>
      <c r="D133" s="300" t="s">
        <v>755</v>
      </c>
      <c r="E133" s="19" t="s">
        <v>19</v>
      </c>
      <c r="F133" s="301">
        <v>119.09999999999999</v>
      </c>
      <c r="G133" s="40"/>
      <c r="H133" s="46"/>
    </row>
    <row r="134" s="2" customFormat="1" ht="16.8" customHeight="1">
      <c r="A134" s="40"/>
      <c r="B134" s="46"/>
      <c r="C134" s="302" t="s">
        <v>723</v>
      </c>
      <c r="D134" s="40"/>
      <c r="E134" s="40"/>
      <c r="F134" s="40"/>
      <c r="G134" s="40"/>
      <c r="H134" s="46"/>
    </row>
    <row r="135" s="2" customFormat="1" ht="16.8" customHeight="1">
      <c r="A135" s="40"/>
      <c r="B135" s="46"/>
      <c r="C135" s="300" t="s">
        <v>614</v>
      </c>
      <c r="D135" s="300" t="s">
        <v>757</v>
      </c>
      <c r="E135" s="19" t="s">
        <v>173</v>
      </c>
      <c r="F135" s="301">
        <v>119.09999999999999</v>
      </c>
      <c r="G135" s="40"/>
      <c r="H135" s="46"/>
    </row>
    <row r="136" s="8" customFormat="1" ht="16.8" customHeight="1">
      <c r="A136" s="150"/>
      <c r="B136" s="151"/>
      <c r="C136" s="297" t="s">
        <v>324</v>
      </c>
      <c r="D136" s="298" t="s">
        <v>325</v>
      </c>
      <c r="E136" s="298" t="s">
        <v>19</v>
      </c>
      <c r="F136" s="299">
        <v>119.09999999999999</v>
      </c>
      <c r="G136" s="150"/>
      <c r="H136" s="151"/>
    </row>
    <row r="137" s="2" customFormat="1" ht="16.8" customHeight="1">
      <c r="A137" s="40"/>
      <c r="B137" s="46"/>
      <c r="C137" s="300" t="s">
        <v>19</v>
      </c>
      <c r="D137" s="300" t="s">
        <v>755</v>
      </c>
      <c r="E137" s="19" t="s">
        <v>19</v>
      </c>
      <c r="F137" s="301">
        <v>119.09999999999999</v>
      </c>
      <c r="G137" s="40"/>
      <c r="H137" s="46"/>
    </row>
    <row r="138" s="2" customFormat="1" ht="16.8" customHeight="1">
      <c r="A138" s="40"/>
      <c r="B138" s="46"/>
      <c r="C138" s="302" t="s">
        <v>723</v>
      </c>
      <c r="D138" s="40"/>
      <c r="E138" s="40"/>
      <c r="F138" s="40"/>
      <c r="G138" s="40"/>
      <c r="H138" s="46"/>
    </row>
    <row r="139" s="2" customFormat="1">
      <c r="A139" s="40"/>
      <c r="B139" s="46"/>
      <c r="C139" s="300" t="s">
        <v>619</v>
      </c>
      <c r="D139" s="300" t="s">
        <v>758</v>
      </c>
      <c r="E139" s="19" t="s">
        <v>173</v>
      </c>
      <c r="F139" s="301">
        <v>119.09999999999999</v>
      </c>
      <c r="G139" s="40"/>
      <c r="H139" s="46"/>
    </row>
    <row r="140" s="8" customFormat="1" ht="16.8" customHeight="1">
      <c r="A140" s="150"/>
      <c r="B140" s="151"/>
      <c r="C140" s="297" t="s">
        <v>326</v>
      </c>
      <c r="D140" s="298" t="s">
        <v>327</v>
      </c>
      <c r="E140" s="298" t="s">
        <v>19</v>
      </c>
      <c r="F140" s="299">
        <v>1</v>
      </c>
      <c r="G140" s="150"/>
      <c r="H140" s="151"/>
    </row>
    <row r="141" s="2" customFormat="1" ht="16.8" customHeight="1">
      <c r="A141" s="40"/>
      <c r="B141" s="46"/>
      <c r="C141" s="300" t="s">
        <v>19</v>
      </c>
      <c r="D141" s="300" t="s">
        <v>727</v>
      </c>
      <c r="E141" s="19" t="s">
        <v>19</v>
      </c>
      <c r="F141" s="301">
        <v>1</v>
      </c>
      <c r="G141" s="40"/>
      <c r="H141" s="46"/>
    </row>
    <row r="142" s="2" customFormat="1" ht="16.8" customHeight="1">
      <c r="A142" s="40"/>
      <c r="B142" s="46"/>
      <c r="C142" s="302" t="s">
        <v>723</v>
      </c>
      <c r="D142" s="40"/>
      <c r="E142" s="40"/>
      <c r="F142" s="40"/>
      <c r="G142" s="40"/>
      <c r="H142" s="46"/>
    </row>
    <row r="143" s="2" customFormat="1">
      <c r="A143" s="40"/>
      <c r="B143" s="46"/>
      <c r="C143" s="300" t="s">
        <v>382</v>
      </c>
      <c r="D143" s="300" t="s">
        <v>759</v>
      </c>
      <c r="E143" s="19" t="s">
        <v>242</v>
      </c>
      <c r="F143" s="301">
        <v>1</v>
      </c>
      <c r="G143" s="40"/>
      <c r="H143" s="46"/>
    </row>
    <row r="144" s="8" customFormat="1" ht="16.8" customHeight="1">
      <c r="A144" s="150"/>
      <c r="B144" s="151"/>
      <c r="C144" s="297" t="s">
        <v>328</v>
      </c>
      <c r="D144" s="298" t="s">
        <v>329</v>
      </c>
      <c r="E144" s="298" t="s">
        <v>19</v>
      </c>
      <c r="F144" s="299">
        <v>1</v>
      </c>
      <c r="G144" s="150"/>
      <c r="H144" s="151"/>
    </row>
    <row r="145" s="2" customFormat="1" ht="16.8" customHeight="1">
      <c r="A145" s="40"/>
      <c r="B145" s="46"/>
      <c r="C145" s="300" t="s">
        <v>19</v>
      </c>
      <c r="D145" s="300" t="s">
        <v>727</v>
      </c>
      <c r="E145" s="19" t="s">
        <v>19</v>
      </c>
      <c r="F145" s="301">
        <v>1</v>
      </c>
      <c r="G145" s="40"/>
      <c r="H145" s="46"/>
    </row>
    <row r="146" s="2" customFormat="1" ht="16.8" customHeight="1">
      <c r="A146" s="40"/>
      <c r="B146" s="46"/>
      <c r="C146" s="302" t="s">
        <v>723</v>
      </c>
      <c r="D146" s="40"/>
      <c r="E146" s="40"/>
      <c r="F146" s="40"/>
      <c r="G146" s="40"/>
      <c r="H146" s="46"/>
    </row>
    <row r="147" s="2" customFormat="1" ht="16.8" customHeight="1">
      <c r="A147" s="40"/>
      <c r="B147" s="46"/>
      <c r="C147" s="300" t="s">
        <v>391</v>
      </c>
      <c r="D147" s="300" t="s">
        <v>760</v>
      </c>
      <c r="E147" s="19" t="s">
        <v>242</v>
      </c>
      <c r="F147" s="301">
        <v>1</v>
      </c>
      <c r="G147" s="40"/>
      <c r="H147" s="46"/>
    </row>
    <row r="148" s="2" customFormat="1" ht="7.44" customHeight="1">
      <c r="A148" s="40"/>
      <c r="B148" s="168"/>
      <c r="C148" s="169"/>
      <c r="D148" s="169"/>
      <c r="E148" s="169"/>
      <c r="F148" s="169"/>
      <c r="G148" s="169"/>
      <c r="H148" s="46"/>
    </row>
    <row r="149" s="2" customFormat="1">
      <c r="A149" s="40"/>
      <c r="B149" s="40"/>
      <c r="C149" s="40"/>
      <c r="D149" s="40"/>
      <c r="E149" s="40"/>
      <c r="F149" s="40"/>
      <c r="G149" s="40"/>
      <c r="H149" s="40"/>
    </row>
  </sheetData>
  <sheetProtection sheet="1" formatColumns="0" formatRows="0" objects="1" scenarios="1" spinCount="100000" saltValue="Vhv6yDGJ+RhKk/5LpXRBcDDEV32KcgErWrwfmTQNqgoL9RKD77/b3gf85o9K3hjzm55r4NxjSL+tyVJyCWOPiQ==" hashValue="vfypbVX/Zc8c18zItOB6CxWdLc+JMbOm5ntJ7MczELuWJTBFn6UTLWLtkwVnXEK2JXeTy3KGXXNI8ttIPdQF/w==" algorithmName="SHA-512" password="CC35"/>
  <mergeCells count="2">
    <mergeCell ref="D5:F5"/>
    <mergeCell ref="D6:F6"/>
  </mergeCells>
  <hyperlinks>
    <hyperlink ref="C11" r:id="rId1" display="VV0001"/>
    <hyperlink ref="C15" r:id="rId2" display="VV0002"/>
    <hyperlink ref="C19" r:id="rId3" display="VV0003"/>
    <hyperlink ref="C23" r:id="rId4" display="VV0004"/>
    <hyperlink ref="C27" r:id="rId5" display="VV0005"/>
    <hyperlink ref="C31" r:id="rId6" display="VV0006"/>
    <hyperlink ref="C35" r:id="rId7" display="VV0007"/>
    <hyperlink ref="C39" r:id="rId8" display="VV0008"/>
    <hyperlink ref="C43" r:id="rId9" display="VV0009"/>
    <hyperlink ref="C48" r:id="rId10" display="VV0001"/>
    <hyperlink ref="C52" r:id="rId11" display="VV0002"/>
    <hyperlink ref="C56" r:id="rId12" display="VV0003"/>
    <hyperlink ref="C60" r:id="rId13" display="VV0004"/>
    <hyperlink ref="C64" r:id="rId14" display="VV0005"/>
    <hyperlink ref="C68" r:id="rId15" display="VV0006"/>
    <hyperlink ref="C72" r:id="rId16" display="VV0007"/>
    <hyperlink ref="C76" r:id="rId17" display="VV0008"/>
    <hyperlink ref="C80" r:id="rId18" display="VV0009"/>
    <hyperlink ref="C84" r:id="rId19" display="VV0010"/>
    <hyperlink ref="C88" r:id="rId20" display="VV0011"/>
    <hyperlink ref="C92" r:id="rId21" display="VV0012"/>
    <hyperlink ref="C96" r:id="rId22" display="VV0013"/>
    <hyperlink ref="C100" r:id="rId23" display="VV0014"/>
    <hyperlink ref="C104" r:id="rId24" display="VV0015"/>
    <hyperlink ref="C108" r:id="rId25" display="VV0016"/>
    <hyperlink ref="C112" r:id="rId26" display="VV0017"/>
    <hyperlink ref="C116" r:id="rId27" display="VV0018"/>
    <hyperlink ref="C120" r:id="rId28" display="VV0019"/>
    <hyperlink ref="C124" r:id="rId29" display="VV0020"/>
    <hyperlink ref="C128" r:id="rId30" display="VV0021"/>
    <hyperlink ref="C132" r:id="rId31" display="VV0022"/>
    <hyperlink ref="C136" r:id="rId32" display="VV0023"/>
    <hyperlink ref="C140" r:id="rId33" display="VV0024"/>
    <hyperlink ref="C144" r:id="rId34" display="VV0025"/>
  </hyperlinks>
  <pageSetup paperSize="9" orientation="portrait" blackAndWhite="1" fitToHeight="100"/>
  <headerFooter>
    <oddFooter>&amp;CStrana &amp;P z &amp;N</oddFooter>
  </headerFooter>
  <drawing r:id="rId35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303" customWidth="1"/>
    <col min="2" max="2" width="1.667969" style="303" customWidth="1"/>
    <col min="3" max="4" width="5" style="303" customWidth="1"/>
    <col min="5" max="5" width="11.66016" style="303" customWidth="1"/>
    <col min="6" max="6" width="9.160156" style="303" customWidth="1"/>
    <col min="7" max="7" width="5" style="303" customWidth="1"/>
    <col min="8" max="8" width="77.83203" style="303" customWidth="1"/>
    <col min="9" max="10" width="20" style="303" customWidth="1"/>
    <col min="11" max="11" width="1.667969" style="303" customWidth="1"/>
  </cols>
  <sheetData>
    <row r="1" s="1" customFormat="1" ht="37.5" customHeight="1"/>
    <row r="2" s="1" customFormat="1" ht="7.5" customHeight="1">
      <c r="B2" s="304"/>
      <c r="C2" s="305"/>
      <c r="D2" s="305"/>
      <c r="E2" s="305"/>
      <c r="F2" s="305"/>
      <c r="G2" s="305"/>
      <c r="H2" s="305"/>
      <c r="I2" s="305"/>
      <c r="J2" s="305"/>
      <c r="K2" s="306"/>
    </row>
    <row r="3" s="16" customFormat="1" ht="45" customHeight="1">
      <c r="B3" s="307"/>
      <c r="C3" s="308" t="s">
        <v>761</v>
      </c>
      <c r="D3" s="308"/>
      <c r="E3" s="308"/>
      <c r="F3" s="308"/>
      <c r="G3" s="308"/>
      <c r="H3" s="308"/>
      <c r="I3" s="308"/>
      <c r="J3" s="308"/>
      <c r="K3" s="309"/>
    </row>
    <row r="4" s="1" customFormat="1" ht="25.5" customHeight="1">
      <c r="B4" s="310"/>
      <c r="C4" s="311" t="s">
        <v>762</v>
      </c>
      <c r="D4" s="311"/>
      <c r="E4" s="311"/>
      <c r="F4" s="311"/>
      <c r="G4" s="311"/>
      <c r="H4" s="311"/>
      <c r="I4" s="311"/>
      <c r="J4" s="311"/>
      <c r="K4" s="312"/>
    </row>
    <row r="5" s="1" customFormat="1" ht="5.25" customHeight="1">
      <c r="B5" s="310"/>
      <c r="C5" s="313"/>
      <c r="D5" s="313"/>
      <c r="E5" s="313"/>
      <c r="F5" s="313"/>
      <c r="G5" s="313"/>
      <c r="H5" s="313"/>
      <c r="I5" s="313"/>
      <c r="J5" s="313"/>
      <c r="K5" s="312"/>
    </row>
    <row r="6" s="1" customFormat="1" ht="15" customHeight="1">
      <c r="B6" s="310"/>
      <c r="C6" s="314" t="s">
        <v>763</v>
      </c>
      <c r="D6" s="314"/>
      <c r="E6" s="314"/>
      <c r="F6" s="314"/>
      <c r="G6" s="314"/>
      <c r="H6" s="314"/>
      <c r="I6" s="314"/>
      <c r="J6" s="314"/>
      <c r="K6" s="312"/>
    </row>
    <row r="7" s="1" customFormat="1" ht="15" customHeight="1">
      <c r="B7" s="315"/>
      <c r="C7" s="314" t="s">
        <v>764</v>
      </c>
      <c r="D7" s="314"/>
      <c r="E7" s="314"/>
      <c r="F7" s="314"/>
      <c r="G7" s="314"/>
      <c r="H7" s="314"/>
      <c r="I7" s="314"/>
      <c r="J7" s="314"/>
      <c r="K7" s="312"/>
    </row>
    <row r="8" s="1" customFormat="1" ht="12.75" customHeight="1">
      <c r="B8" s="315"/>
      <c r="C8" s="314"/>
      <c r="D8" s="314"/>
      <c r="E8" s="314"/>
      <c r="F8" s="314"/>
      <c r="G8" s="314"/>
      <c r="H8" s="314"/>
      <c r="I8" s="314"/>
      <c r="J8" s="314"/>
      <c r="K8" s="312"/>
    </row>
    <row r="9" s="1" customFormat="1" ht="15" customHeight="1">
      <c r="B9" s="315"/>
      <c r="C9" s="314" t="s">
        <v>765</v>
      </c>
      <c r="D9" s="314"/>
      <c r="E9" s="314"/>
      <c r="F9" s="314"/>
      <c r="G9" s="314"/>
      <c r="H9" s="314"/>
      <c r="I9" s="314"/>
      <c r="J9" s="314"/>
      <c r="K9" s="312"/>
    </row>
    <row r="10" s="1" customFormat="1" ht="15" customHeight="1">
      <c r="B10" s="315"/>
      <c r="C10" s="314"/>
      <c r="D10" s="314" t="s">
        <v>766</v>
      </c>
      <c r="E10" s="314"/>
      <c r="F10" s="314"/>
      <c r="G10" s="314"/>
      <c r="H10" s="314"/>
      <c r="I10" s="314"/>
      <c r="J10" s="314"/>
      <c r="K10" s="312"/>
    </row>
    <row r="11" s="1" customFormat="1" ht="15" customHeight="1">
      <c r="B11" s="315"/>
      <c r="C11" s="316"/>
      <c r="D11" s="314" t="s">
        <v>767</v>
      </c>
      <c r="E11" s="314"/>
      <c r="F11" s="314"/>
      <c r="G11" s="314"/>
      <c r="H11" s="314"/>
      <c r="I11" s="314"/>
      <c r="J11" s="314"/>
      <c r="K11" s="312"/>
    </row>
    <row r="12" s="1" customFormat="1" ht="15" customHeight="1">
      <c r="B12" s="315"/>
      <c r="C12" s="316"/>
      <c r="D12" s="314"/>
      <c r="E12" s="314"/>
      <c r="F12" s="314"/>
      <c r="G12" s="314"/>
      <c r="H12" s="314"/>
      <c r="I12" s="314"/>
      <c r="J12" s="314"/>
      <c r="K12" s="312"/>
    </row>
    <row r="13" s="1" customFormat="1" ht="15" customHeight="1">
      <c r="B13" s="315"/>
      <c r="C13" s="316"/>
      <c r="D13" s="317" t="s">
        <v>768</v>
      </c>
      <c r="E13" s="314"/>
      <c r="F13" s="314"/>
      <c r="G13" s="314"/>
      <c r="H13" s="314"/>
      <c r="I13" s="314"/>
      <c r="J13" s="314"/>
      <c r="K13" s="312"/>
    </row>
    <row r="14" s="1" customFormat="1" ht="12.75" customHeight="1">
      <c r="B14" s="315"/>
      <c r="C14" s="316"/>
      <c r="D14" s="316"/>
      <c r="E14" s="316"/>
      <c r="F14" s="316"/>
      <c r="G14" s="316"/>
      <c r="H14" s="316"/>
      <c r="I14" s="316"/>
      <c r="J14" s="316"/>
      <c r="K14" s="312"/>
    </row>
    <row r="15" s="1" customFormat="1" ht="15" customHeight="1">
      <c r="B15" s="315"/>
      <c r="C15" s="316"/>
      <c r="D15" s="314" t="s">
        <v>769</v>
      </c>
      <c r="E15" s="314"/>
      <c r="F15" s="314"/>
      <c r="G15" s="314"/>
      <c r="H15" s="314"/>
      <c r="I15" s="314"/>
      <c r="J15" s="314"/>
      <c r="K15" s="312"/>
    </row>
    <row r="16" s="1" customFormat="1" ht="15" customHeight="1">
      <c r="B16" s="315"/>
      <c r="C16" s="316"/>
      <c r="D16" s="314" t="s">
        <v>770</v>
      </c>
      <c r="E16" s="314"/>
      <c r="F16" s="314"/>
      <c r="G16" s="314"/>
      <c r="H16" s="314"/>
      <c r="I16" s="314"/>
      <c r="J16" s="314"/>
      <c r="K16" s="312"/>
    </row>
    <row r="17" s="1" customFormat="1" ht="15" customHeight="1">
      <c r="B17" s="315"/>
      <c r="C17" s="316"/>
      <c r="D17" s="314" t="s">
        <v>771</v>
      </c>
      <c r="E17" s="314"/>
      <c r="F17" s="314"/>
      <c r="G17" s="314"/>
      <c r="H17" s="314"/>
      <c r="I17" s="314"/>
      <c r="J17" s="314"/>
      <c r="K17" s="312"/>
    </row>
    <row r="18" s="1" customFormat="1" ht="15" customHeight="1">
      <c r="B18" s="315"/>
      <c r="C18" s="316"/>
      <c r="D18" s="316"/>
      <c r="E18" s="318" t="s">
        <v>80</v>
      </c>
      <c r="F18" s="314" t="s">
        <v>772</v>
      </c>
      <c r="G18" s="314"/>
      <c r="H18" s="314"/>
      <c r="I18" s="314"/>
      <c r="J18" s="314"/>
      <c r="K18" s="312"/>
    </row>
    <row r="19" s="1" customFormat="1" ht="15" customHeight="1">
      <c r="B19" s="315"/>
      <c r="C19" s="316"/>
      <c r="D19" s="316"/>
      <c r="E19" s="318" t="s">
        <v>773</v>
      </c>
      <c r="F19" s="314" t="s">
        <v>774</v>
      </c>
      <c r="G19" s="314"/>
      <c r="H19" s="314"/>
      <c r="I19" s="314"/>
      <c r="J19" s="314"/>
      <c r="K19" s="312"/>
    </row>
    <row r="20" s="1" customFormat="1" ht="15" customHeight="1">
      <c r="B20" s="315"/>
      <c r="C20" s="316"/>
      <c r="D20" s="316"/>
      <c r="E20" s="318" t="s">
        <v>775</v>
      </c>
      <c r="F20" s="314" t="s">
        <v>776</v>
      </c>
      <c r="G20" s="314"/>
      <c r="H20" s="314"/>
      <c r="I20" s="314"/>
      <c r="J20" s="314"/>
      <c r="K20" s="312"/>
    </row>
    <row r="21" s="1" customFormat="1" ht="15" customHeight="1">
      <c r="B21" s="315"/>
      <c r="C21" s="316"/>
      <c r="D21" s="316"/>
      <c r="E21" s="318" t="s">
        <v>777</v>
      </c>
      <c r="F21" s="314" t="s">
        <v>96</v>
      </c>
      <c r="G21" s="314"/>
      <c r="H21" s="314"/>
      <c r="I21" s="314"/>
      <c r="J21" s="314"/>
      <c r="K21" s="312"/>
    </row>
    <row r="22" s="1" customFormat="1" ht="15" customHeight="1">
      <c r="B22" s="315"/>
      <c r="C22" s="316"/>
      <c r="D22" s="316"/>
      <c r="E22" s="318" t="s">
        <v>778</v>
      </c>
      <c r="F22" s="314" t="s">
        <v>779</v>
      </c>
      <c r="G22" s="314"/>
      <c r="H22" s="314"/>
      <c r="I22" s="314"/>
      <c r="J22" s="314"/>
      <c r="K22" s="312"/>
    </row>
    <row r="23" s="1" customFormat="1" ht="15" customHeight="1">
      <c r="B23" s="315"/>
      <c r="C23" s="316"/>
      <c r="D23" s="316"/>
      <c r="E23" s="318" t="s">
        <v>87</v>
      </c>
      <c r="F23" s="314" t="s">
        <v>780</v>
      </c>
      <c r="G23" s="314"/>
      <c r="H23" s="314"/>
      <c r="I23" s="314"/>
      <c r="J23" s="314"/>
      <c r="K23" s="312"/>
    </row>
    <row r="24" s="1" customFormat="1" ht="12.75" customHeight="1">
      <c r="B24" s="315"/>
      <c r="C24" s="316"/>
      <c r="D24" s="316"/>
      <c r="E24" s="316"/>
      <c r="F24" s="316"/>
      <c r="G24" s="316"/>
      <c r="H24" s="316"/>
      <c r="I24" s="316"/>
      <c r="J24" s="316"/>
      <c r="K24" s="312"/>
    </row>
    <row r="25" s="1" customFormat="1" ht="15" customHeight="1">
      <c r="B25" s="315"/>
      <c r="C25" s="314" t="s">
        <v>781</v>
      </c>
      <c r="D25" s="314"/>
      <c r="E25" s="314"/>
      <c r="F25" s="314"/>
      <c r="G25" s="314"/>
      <c r="H25" s="314"/>
      <c r="I25" s="314"/>
      <c r="J25" s="314"/>
      <c r="K25" s="312"/>
    </row>
    <row r="26" s="1" customFormat="1" ht="15" customHeight="1">
      <c r="B26" s="315"/>
      <c r="C26" s="314" t="s">
        <v>782</v>
      </c>
      <c r="D26" s="314"/>
      <c r="E26" s="314"/>
      <c r="F26" s="314"/>
      <c r="G26" s="314"/>
      <c r="H26" s="314"/>
      <c r="I26" s="314"/>
      <c r="J26" s="314"/>
      <c r="K26" s="312"/>
    </row>
    <row r="27" s="1" customFormat="1" ht="15" customHeight="1">
      <c r="B27" s="315"/>
      <c r="C27" s="314"/>
      <c r="D27" s="314" t="s">
        <v>783</v>
      </c>
      <c r="E27" s="314"/>
      <c r="F27" s="314"/>
      <c r="G27" s="314"/>
      <c r="H27" s="314"/>
      <c r="I27" s="314"/>
      <c r="J27" s="314"/>
      <c r="K27" s="312"/>
    </row>
    <row r="28" s="1" customFormat="1" ht="15" customHeight="1">
      <c r="B28" s="315"/>
      <c r="C28" s="316"/>
      <c r="D28" s="314" t="s">
        <v>784</v>
      </c>
      <c r="E28" s="314"/>
      <c r="F28" s="314"/>
      <c r="G28" s="314"/>
      <c r="H28" s="314"/>
      <c r="I28" s="314"/>
      <c r="J28" s="314"/>
      <c r="K28" s="312"/>
    </row>
    <row r="29" s="1" customFormat="1" ht="12.75" customHeight="1">
      <c r="B29" s="315"/>
      <c r="C29" s="316"/>
      <c r="D29" s="316"/>
      <c r="E29" s="316"/>
      <c r="F29" s="316"/>
      <c r="G29" s="316"/>
      <c r="H29" s="316"/>
      <c r="I29" s="316"/>
      <c r="J29" s="316"/>
      <c r="K29" s="312"/>
    </row>
    <row r="30" s="1" customFormat="1" ht="15" customHeight="1">
      <c r="B30" s="315"/>
      <c r="C30" s="316"/>
      <c r="D30" s="314" t="s">
        <v>785</v>
      </c>
      <c r="E30" s="314"/>
      <c r="F30" s="314"/>
      <c r="G30" s="314"/>
      <c r="H30" s="314"/>
      <c r="I30" s="314"/>
      <c r="J30" s="314"/>
      <c r="K30" s="312"/>
    </row>
    <row r="31" s="1" customFormat="1" ht="15" customHeight="1">
      <c r="B31" s="315"/>
      <c r="C31" s="316"/>
      <c r="D31" s="314" t="s">
        <v>786</v>
      </c>
      <c r="E31" s="314"/>
      <c r="F31" s="314"/>
      <c r="G31" s="314"/>
      <c r="H31" s="314"/>
      <c r="I31" s="314"/>
      <c r="J31" s="314"/>
      <c r="K31" s="312"/>
    </row>
    <row r="32" s="1" customFormat="1" ht="12.75" customHeight="1">
      <c r="B32" s="315"/>
      <c r="C32" s="316"/>
      <c r="D32" s="316"/>
      <c r="E32" s="316"/>
      <c r="F32" s="316"/>
      <c r="G32" s="316"/>
      <c r="H32" s="316"/>
      <c r="I32" s="316"/>
      <c r="J32" s="316"/>
      <c r="K32" s="312"/>
    </row>
    <row r="33" s="1" customFormat="1" ht="15" customHeight="1">
      <c r="B33" s="315"/>
      <c r="C33" s="316"/>
      <c r="D33" s="314" t="s">
        <v>787</v>
      </c>
      <c r="E33" s="314"/>
      <c r="F33" s="314"/>
      <c r="G33" s="314"/>
      <c r="H33" s="314"/>
      <c r="I33" s="314"/>
      <c r="J33" s="314"/>
      <c r="K33" s="312"/>
    </row>
    <row r="34" s="1" customFormat="1" ht="15" customHeight="1">
      <c r="B34" s="315"/>
      <c r="C34" s="316"/>
      <c r="D34" s="314" t="s">
        <v>788</v>
      </c>
      <c r="E34" s="314"/>
      <c r="F34" s="314"/>
      <c r="G34" s="314"/>
      <c r="H34" s="314"/>
      <c r="I34" s="314"/>
      <c r="J34" s="314"/>
      <c r="K34" s="312"/>
    </row>
    <row r="35" s="1" customFormat="1" ht="15" customHeight="1">
      <c r="B35" s="315"/>
      <c r="C35" s="316"/>
      <c r="D35" s="314" t="s">
        <v>789</v>
      </c>
      <c r="E35" s="314"/>
      <c r="F35" s="314"/>
      <c r="G35" s="314"/>
      <c r="H35" s="314"/>
      <c r="I35" s="314"/>
      <c r="J35" s="314"/>
      <c r="K35" s="312"/>
    </row>
    <row r="36" s="1" customFormat="1" ht="15" customHeight="1">
      <c r="B36" s="315"/>
      <c r="C36" s="316"/>
      <c r="D36" s="314"/>
      <c r="E36" s="317" t="s">
        <v>141</v>
      </c>
      <c r="F36" s="314"/>
      <c r="G36" s="314" t="s">
        <v>790</v>
      </c>
      <c r="H36" s="314"/>
      <c r="I36" s="314"/>
      <c r="J36" s="314"/>
      <c r="K36" s="312"/>
    </row>
    <row r="37" s="1" customFormat="1" ht="30.75" customHeight="1">
      <c r="B37" s="315"/>
      <c r="C37" s="316"/>
      <c r="D37" s="314"/>
      <c r="E37" s="317" t="s">
        <v>791</v>
      </c>
      <c r="F37" s="314"/>
      <c r="G37" s="314" t="s">
        <v>792</v>
      </c>
      <c r="H37" s="314"/>
      <c r="I37" s="314"/>
      <c r="J37" s="314"/>
      <c r="K37" s="312"/>
    </row>
    <row r="38" s="1" customFormat="1" ht="15" customHeight="1">
      <c r="B38" s="315"/>
      <c r="C38" s="316"/>
      <c r="D38" s="314"/>
      <c r="E38" s="317" t="s">
        <v>55</v>
      </c>
      <c r="F38" s="314"/>
      <c r="G38" s="314" t="s">
        <v>793</v>
      </c>
      <c r="H38" s="314"/>
      <c r="I38" s="314"/>
      <c r="J38" s="314"/>
      <c r="K38" s="312"/>
    </row>
    <row r="39" s="1" customFormat="1" ht="15" customHeight="1">
      <c r="B39" s="315"/>
      <c r="C39" s="316"/>
      <c r="D39" s="314"/>
      <c r="E39" s="317" t="s">
        <v>56</v>
      </c>
      <c r="F39" s="314"/>
      <c r="G39" s="314" t="s">
        <v>794</v>
      </c>
      <c r="H39" s="314"/>
      <c r="I39" s="314"/>
      <c r="J39" s="314"/>
      <c r="K39" s="312"/>
    </row>
    <row r="40" s="1" customFormat="1" ht="15" customHeight="1">
      <c r="B40" s="315"/>
      <c r="C40" s="316"/>
      <c r="D40" s="314"/>
      <c r="E40" s="317" t="s">
        <v>142</v>
      </c>
      <c r="F40" s="314"/>
      <c r="G40" s="314" t="s">
        <v>795</v>
      </c>
      <c r="H40" s="314"/>
      <c r="I40" s="314"/>
      <c r="J40" s="314"/>
      <c r="K40" s="312"/>
    </row>
    <row r="41" s="1" customFormat="1" ht="15" customHeight="1">
      <c r="B41" s="315"/>
      <c r="C41" s="316"/>
      <c r="D41" s="314"/>
      <c r="E41" s="317" t="s">
        <v>143</v>
      </c>
      <c r="F41" s="314"/>
      <c r="G41" s="314" t="s">
        <v>796</v>
      </c>
      <c r="H41" s="314"/>
      <c r="I41" s="314"/>
      <c r="J41" s="314"/>
      <c r="K41" s="312"/>
    </row>
    <row r="42" s="1" customFormat="1" ht="15" customHeight="1">
      <c r="B42" s="315"/>
      <c r="C42" s="316"/>
      <c r="D42" s="314"/>
      <c r="E42" s="317" t="s">
        <v>797</v>
      </c>
      <c r="F42" s="314"/>
      <c r="G42" s="314" t="s">
        <v>798</v>
      </c>
      <c r="H42" s="314"/>
      <c r="I42" s="314"/>
      <c r="J42" s="314"/>
      <c r="K42" s="312"/>
    </row>
    <row r="43" s="1" customFormat="1" ht="15" customHeight="1">
      <c r="B43" s="315"/>
      <c r="C43" s="316"/>
      <c r="D43" s="314"/>
      <c r="E43" s="317"/>
      <c r="F43" s="314"/>
      <c r="G43" s="314" t="s">
        <v>799</v>
      </c>
      <c r="H43" s="314"/>
      <c r="I43" s="314"/>
      <c r="J43" s="314"/>
      <c r="K43" s="312"/>
    </row>
    <row r="44" s="1" customFormat="1" ht="15" customHeight="1">
      <c r="B44" s="315"/>
      <c r="C44" s="316"/>
      <c r="D44" s="314"/>
      <c r="E44" s="317" t="s">
        <v>800</v>
      </c>
      <c r="F44" s="314"/>
      <c r="G44" s="314" t="s">
        <v>801</v>
      </c>
      <c r="H44" s="314"/>
      <c r="I44" s="314"/>
      <c r="J44" s="314"/>
      <c r="K44" s="312"/>
    </row>
    <row r="45" s="1" customFormat="1" ht="15" customHeight="1">
      <c r="B45" s="315"/>
      <c r="C45" s="316"/>
      <c r="D45" s="314"/>
      <c r="E45" s="317" t="s">
        <v>145</v>
      </c>
      <c r="F45" s="314"/>
      <c r="G45" s="314" t="s">
        <v>802</v>
      </c>
      <c r="H45" s="314"/>
      <c r="I45" s="314"/>
      <c r="J45" s="314"/>
      <c r="K45" s="312"/>
    </row>
    <row r="46" s="1" customFormat="1" ht="12.75" customHeight="1">
      <c r="B46" s="315"/>
      <c r="C46" s="316"/>
      <c r="D46" s="314"/>
      <c r="E46" s="314"/>
      <c r="F46" s="314"/>
      <c r="G46" s="314"/>
      <c r="H46" s="314"/>
      <c r="I46" s="314"/>
      <c r="J46" s="314"/>
      <c r="K46" s="312"/>
    </row>
    <row r="47" s="1" customFormat="1" ht="15" customHeight="1">
      <c r="B47" s="315"/>
      <c r="C47" s="316"/>
      <c r="D47" s="314" t="s">
        <v>803</v>
      </c>
      <c r="E47" s="314"/>
      <c r="F47" s="314"/>
      <c r="G47" s="314"/>
      <c r="H47" s="314"/>
      <c r="I47" s="314"/>
      <c r="J47" s="314"/>
      <c r="K47" s="312"/>
    </row>
    <row r="48" s="1" customFormat="1" ht="15" customHeight="1">
      <c r="B48" s="315"/>
      <c r="C48" s="316"/>
      <c r="D48" s="316"/>
      <c r="E48" s="314" t="s">
        <v>804</v>
      </c>
      <c r="F48" s="314"/>
      <c r="G48" s="314"/>
      <c r="H48" s="314"/>
      <c r="I48" s="314"/>
      <c r="J48" s="314"/>
      <c r="K48" s="312"/>
    </row>
    <row r="49" s="1" customFormat="1" ht="15" customHeight="1">
      <c r="B49" s="315"/>
      <c r="C49" s="316"/>
      <c r="D49" s="316"/>
      <c r="E49" s="314" t="s">
        <v>805</v>
      </c>
      <c r="F49" s="314"/>
      <c r="G49" s="314"/>
      <c r="H49" s="314"/>
      <c r="I49" s="314"/>
      <c r="J49" s="314"/>
      <c r="K49" s="312"/>
    </row>
    <row r="50" s="1" customFormat="1" ht="15" customHeight="1">
      <c r="B50" s="315"/>
      <c r="C50" s="316"/>
      <c r="D50" s="316"/>
      <c r="E50" s="314" t="s">
        <v>806</v>
      </c>
      <c r="F50" s="314"/>
      <c r="G50" s="314"/>
      <c r="H50" s="314"/>
      <c r="I50" s="314"/>
      <c r="J50" s="314"/>
      <c r="K50" s="312"/>
    </row>
    <row r="51" s="1" customFormat="1" ht="15" customHeight="1">
      <c r="B51" s="315"/>
      <c r="C51" s="316"/>
      <c r="D51" s="314" t="s">
        <v>807</v>
      </c>
      <c r="E51" s="314"/>
      <c r="F51" s="314"/>
      <c r="G51" s="314"/>
      <c r="H51" s="314"/>
      <c r="I51" s="314"/>
      <c r="J51" s="314"/>
      <c r="K51" s="312"/>
    </row>
    <row r="52" s="1" customFormat="1" ht="25.5" customHeight="1">
      <c r="B52" s="310"/>
      <c r="C52" s="311" t="s">
        <v>808</v>
      </c>
      <c r="D52" s="311"/>
      <c r="E52" s="311"/>
      <c r="F52" s="311"/>
      <c r="G52" s="311"/>
      <c r="H52" s="311"/>
      <c r="I52" s="311"/>
      <c r="J52" s="311"/>
      <c r="K52" s="312"/>
    </row>
    <row r="53" s="1" customFormat="1" ht="5.25" customHeight="1">
      <c r="B53" s="310"/>
      <c r="C53" s="313"/>
      <c r="D53" s="313"/>
      <c r="E53" s="313"/>
      <c r="F53" s="313"/>
      <c r="G53" s="313"/>
      <c r="H53" s="313"/>
      <c r="I53" s="313"/>
      <c r="J53" s="313"/>
      <c r="K53" s="312"/>
    </row>
    <row r="54" s="1" customFormat="1" ht="15" customHeight="1">
      <c r="B54" s="310"/>
      <c r="C54" s="314" t="s">
        <v>809</v>
      </c>
      <c r="D54" s="314"/>
      <c r="E54" s="314"/>
      <c r="F54" s="314"/>
      <c r="G54" s="314"/>
      <c r="H54" s="314"/>
      <c r="I54" s="314"/>
      <c r="J54" s="314"/>
      <c r="K54" s="312"/>
    </row>
    <row r="55" s="1" customFormat="1" ht="15" customHeight="1">
      <c r="B55" s="310"/>
      <c r="C55" s="314" t="s">
        <v>810</v>
      </c>
      <c r="D55" s="314"/>
      <c r="E55" s="314"/>
      <c r="F55" s="314"/>
      <c r="G55" s="314"/>
      <c r="H55" s="314"/>
      <c r="I55" s="314"/>
      <c r="J55" s="314"/>
      <c r="K55" s="312"/>
    </row>
    <row r="56" s="1" customFormat="1" ht="12.75" customHeight="1">
      <c r="B56" s="310"/>
      <c r="C56" s="314"/>
      <c r="D56" s="314"/>
      <c r="E56" s="314"/>
      <c r="F56" s="314"/>
      <c r="G56" s="314"/>
      <c r="H56" s="314"/>
      <c r="I56" s="314"/>
      <c r="J56" s="314"/>
      <c r="K56" s="312"/>
    </row>
    <row r="57" s="1" customFormat="1" ht="15" customHeight="1">
      <c r="B57" s="310"/>
      <c r="C57" s="314" t="s">
        <v>811</v>
      </c>
      <c r="D57" s="314"/>
      <c r="E57" s="314"/>
      <c r="F57" s="314"/>
      <c r="G57" s="314"/>
      <c r="H57" s="314"/>
      <c r="I57" s="314"/>
      <c r="J57" s="314"/>
      <c r="K57" s="312"/>
    </row>
    <row r="58" s="1" customFormat="1" ht="15" customHeight="1">
      <c r="B58" s="310"/>
      <c r="C58" s="316"/>
      <c r="D58" s="314" t="s">
        <v>812</v>
      </c>
      <c r="E58" s="314"/>
      <c r="F58" s="314"/>
      <c r="G58" s="314"/>
      <c r="H58" s="314"/>
      <c r="I58" s="314"/>
      <c r="J58" s="314"/>
      <c r="K58" s="312"/>
    </row>
    <row r="59" s="1" customFormat="1" ht="15" customHeight="1">
      <c r="B59" s="310"/>
      <c r="C59" s="316"/>
      <c r="D59" s="314" t="s">
        <v>813</v>
      </c>
      <c r="E59" s="314"/>
      <c r="F59" s="314"/>
      <c r="G59" s="314"/>
      <c r="H59" s="314"/>
      <c r="I59" s="314"/>
      <c r="J59" s="314"/>
      <c r="K59" s="312"/>
    </row>
    <row r="60" s="1" customFormat="1" ht="15" customHeight="1">
      <c r="B60" s="310"/>
      <c r="C60" s="316"/>
      <c r="D60" s="314" t="s">
        <v>814</v>
      </c>
      <c r="E60" s="314"/>
      <c r="F60" s="314"/>
      <c r="G60" s="314"/>
      <c r="H60" s="314"/>
      <c r="I60" s="314"/>
      <c r="J60" s="314"/>
      <c r="K60" s="312"/>
    </row>
    <row r="61" s="1" customFormat="1" ht="15" customHeight="1">
      <c r="B61" s="310"/>
      <c r="C61" s="316"/>
      <c r="D61" s="314" t="s">
        <v>815</v>
      </c>
      <c r="E61" s="314"/>
      <c r="F61" s="314"/>
      <c r="G61" s="314"/>
      <c r="H61" s="314"/>
      <c r="I61" s="314"/>
      <c r="J61" s="314"/>
      <c r="K61" s="312"/>
    </row>
    <row r="62" s="1" customFormat="1" ht="15" customHeight="1">
      <c r="B62" s="310"/>
      <c r="C62" s="316"/>
      <c r="D62" s="319" t="s">
        <v>816</v>
      </c>
      <c r="E62" s="319"/>
      <c r="F62" s="319"/>
      <c r="G62" s="319"/>
      <c r="H62" s="319"/>
      <c r="I62" s="319"/>
      <c r="J62" s="319"/>
      <c r="K62" s="312"/>
    </row>
    <row r="63" s="1" customFormat="1" ht="15" customHeight="1">
      <c r="B63" s="310"/>
      <c r="C63" s="316"/>
      <c r="D63" s="314" t="s">
        <v>817</v>
      </c>
      <c r="E63" s="314"/>
      <c r="F63" s="314"/>
      <c r="G63" s="314"/>
      <c r="H63" s="314"/>
      <c r="I63" s="314"/>
      <c r="J63" s="314"/>
      <c r="K63" s="312"/>
    </row>
    <row r="64" s="1" customFormat="1" ht="12.75" customHeight="1">
      <c r="B64" s="310"/>
      <c r="C64" s="316"/>
      <c r="D64" s="316"/>
      <c r="E64" s="320"/>
      <c r="F64" s="316"/>
      <c r="G64" s="316"/>
      <c r="H64" s="316"/>
      <c r="I64" s="316"/>
      <c r="J64" s="316"/>
      <c r="K64" s="312"/>
    </row>
    <row r="65" s="1" customFormat="1" ht="15" customHeight="1">
      <c r="B65" s="310"/>
      <c r="C65" s="316"/>
      <c r="D65" s="314" t="s">
        <v>818</v>
      </c>
      <c r="E65" s="314"/>
      <c r="F65" s="314"/>
      <c r="G65" s="314"/>
      <c r="H65" s="314"/>
      <c r="I65" s="314"/>
      <c r="J65" s="314"/>
      <c r="K65" s="312"/>
    </row>
    <row r="66" s="1" customFormat="1" ht="15" customHeight="1">
      <c r="B66" s="310"/>
      <c r="C66" s="316"/>
      <c r="D66" s="319" t="s">
        <v>819</v>
      </c>
      <c r="E66" s="319"/>
      <c r="F66" s="319"/>
      <c r="G66" s="319"/>
      <c r="H66" s="319"/>
      <c r="I66" s="319"/>
      <c r="J66" s="319"/>
      <c r="K66" s="312"/>
    </row>
    <row r="67" s="1" customFormat="1" ht="15" customHeight="1">
      <c r="B67" s="310"/>
      <c r="C67" s="316"/>
      <c r="D67" s="314" t="s">
        <v>820</v>
      </c>
      <c r="E67" s="314"/>
      <c r="F67" s="314"/>
      <c r="G67" s="314"/>
      <c r="H67" s="314"/>
      <c r="I67" s="314"/>
      <c r="J67" s="314"/>
      <c r="K67" s="312"/>
    </row>
    <row r="68" s="1" customFormat="1" ht="15" customHeight="1">
      <c r="B68" s="310"/>
      <c r="C68" s="316"/>
      <c r="D68" s="314" t="s">
        <v>821</v>
      </c>
      <c r="E68" s="314"/>
      <c r="F68" s="314"/>
      <c r="G68" s="314"/>
      <c r="H68" s="314"/>
      <c r="I68" s="314"/>
      <c r="J68" s="314"/>
      <c r="K68" s="312"/>
    </row>
    <row r="69" s="1" customFormat="1" ht="15" customHeight="1">
      <c r="B69" s="310"/>
      <c r="C69" s="316"/>
      <c r="D69" s="314" t="s">
        <v>822</v>
      </c>
      <c r="E69" s="314"/>
      <c r="F69" s="314"/>
      <c r="G69" s="314"/>
      <c r="H69" s="314"/>
      <c r="I69" s="314"/>
      <c r="J69" s="314"/>
      <c r="K69" s="312"/>
    </row>
    <row r="70" s="1" customFormat="1" ht="15" customHeight="1">
      <c r="B70" s="310"/>
      <c r="C70" s="316"/>
      <c r="D70" s="314" t="s">
        <v>823</v>
      </c>
      <c r="E70" s="314"/>
      <c r="F70" s="314"/>
      <c r="G70" s="314"/>
      <c r="H70" s="314"/>
      <c r="I70" s="314"/>
      <c r="J70" s="314"/>
      <c r="K70" s="312"/>
    </row>
    <row r="71" s="1" customFormat="1" ht="12.75" customHeight="1">
      <c r="B71" s="321"/>
      <c r="C71" s="322"/>
      <c r="D71" s="322"/>
      <c r="E71" s="322"/>
      <c r="F71" s="322"/>
      <c r="G71" s="322"/>
      <c r="H71" s="322"/>
      <c r="I71" s="322"/>
      <c r="J71" s="322"/>
      <c r="K71" s="323"/>
    </row>
    <row r="72" s="1" customFormat="1" ht="18.75" customHeight="1">
      <c r="B72" s="324"/>
      <c r="C72" s="324"/>
      <c r="D72" s="324"/>
      <c r="E72" s="324"/>
      <c r="F72" s="324"/>
      <c r="G72" s="324"/>
      <c r="H72" s="324"/>
      <c r="I72" s="324"/>
      <c r="J72" s="324"/>
      <c r="K72" s="325"/>
    </row>
    <row r="73" s="1" customFormat="1" ht="18.75" customHeight="1">
      <c r="B73" s="325"/>
      <c r="C73" s="325"/>
      <c r="D73" s="325"/>
      <c r="E73" s="325"/>
      <c r="F73" s="325"/>
      <c r="G73" s="325"/>
      <c r="H73" s="325"/>
      <c r="I73" s="325"/>
      <c r="J73" s="325"/>
      <c r="K73" s="325"/>
    </row>
    <row r="74" s="1" customFormat="1" ht="7.5" customHeight="1">
      <c r="B74" s="326"/>
      <c r="C74" s="327"/>
      <c r="D74" s="327"/>
      <c r="E74" s="327"/>
      <c r="F74" s="327"/>
      <c r="G74" s="327"/>
      <c r="H74" s="327"/>
      <c r="I74" s="327"/>
      <c r="J74" s="327"/>
      <c r="K74" s="328"/>
    </row>
    <row r="75" s="1" customFormat="1" ht="45" customHeight="1">
      <c r="B75" s="329"/>
      <c r="C75" s="330" t="s">
        <v>824</v>
      </c>
      <c r="D75" s="330"/>
      <c r="E75" s="330"/>
      <c r="F75" s="330"/>
      <c r="G75" s="330"/>
      <c r="H75" s="330"/>
      <c r="I75" s="330"/>
      <c r="J75" s="330"/>
      <c r="K75" s="331"/>
    </row>
    <row r="76" s="1" customFormat="1" ht="17.25" customHeight="1">
      <c r="B76" s="329"/>
      <c r="C76" s="332" t="s">
        <v>825</v>
      </c>
      <c r="D76" s="332"/>
      <c r="E76" s="332"/>
      <c r="F76" s="332" t="s">
        <v>826</v>
      </c>
      <c r="G76" s="333"/>
      <c r="H76" s="332" t="s">
        <v>56</v>
      </c>
      <c r="I76" s="332" t="s">
        <v>59</v>
      </c>
      <c r="J76" s="332" t="s">
        <v>827</v>
      </c>
      <c r="K76" s="331"/>
    </row>
    <row r="77" s="1" customFormat="1" ht="17.25" customHeight="1">
      <c r="B77" s="329"/>
      <c r="C77" s="334" t="s">
        <v>828</v>
      </c>
      <c r="D77" s="334"/>
      <c r="E77" s="334"/>
      <c r="F77" s="335" t="s">
        <v>829</v>
      </c>
      <c r="G77" s="336"/>
      <c r="H77" s="334"/>
      <c r="I77" s="334"/>
      <c r="J77" s="334" t="s">
        <v>830</v>
      </c>
      <c r="K77" s="331"/>
    </row>
    <row r="78" s="1" customFormat="1" ht="5.25" customHeight="1">
      <c r="B78" s="329"/>
      <c r="C78" s="337"/>
      <c r="D78" s="337"/>
      <c r="E78" s="337"/>
      <c r="F78" s="337"/>
      <c r="G78" s="338"/>
      <c r="H78" s="337"/>
      <c r="I78" s="337"/>
      <c r="J78" s="337"/>
      <c r="K78" s="331"/>
    </row>
    <row r="79" s="1" customFormat="1" ht="15" customHeight="1">
      <c r="B79" s="329"/>
      <c r="C79" s="317" t="s">
        <v>55</v>
      </c>
      <c r="D79" s="339"/>
      <c r="E79" s="339"/>
      <c r="F79" s="340" t="s">
        <v>831</v>
      </c>
      <c r="G79" s="341"/>
      <c r="H79" s="317" t="s">
        <v>832</v>
      </c>
      <c r="I79" s="317" t="s">
        <v>833</v>
      </c>
      <c r="J79" s="317">
        <v>20</v>
      </c>
      <c r="K79" s="331"/>
    </row>
    <row r="80" s="1" customFormat="1" ht="15" customHeight="1">
      <c r="B80" s="329"/>
      <c r="C80" s="317" t="s">
        <v>834</v>
      </c>
      <c r="D80" s="317"/>
      <c r="E80" s="317"/>
      <c r="F80" s="340" t="s">
        <v>831</v>
      </c>
      <c r="G80" s="341"/>
      <c r="H80" s="317" t="s">
        <v>835</v>
      </c>
      <c r="I80" s="317" t="s">
        <v>833</v>
      </c>
      <c r="J80" s="317">
        <v>120</v>
      </c>
      <c r="K80" s="331"/>
    </row>
    <row r="81" s="1" customFormat="1" ht="15" customHeight="1">
      <c r="B81" s="342"/>
      <c r="C81" s="317" t="s">
        <v>836</v>
      </c>
      <c r="D81" s="317"/>
      <c r="E81" s="317"/>
      <c r="F81" s="340" t="s">
        <v>837</v>
      </c>
      <c r="G81" s="341"/>
      <c r="H81" s="317" t="s">
        <v>838</v>
      </c>
      <c r="I81" s="317" t="s">
        <v>833</v>
      </c>
      <c r="J81" s="317">
        <v>50</v>
      </c>
      <c r="K81" s="331"/>
    </row>
    <row r="82" s="1" customFormat="1" ht="15" customHeight="1">
      <c r="B82" s="342"/>
      <c r="C82" s="317" t="s">
        <v>839</v>
      </c>
      <c r="D82" s="317"/>
      <c r="E82" s="317"/>
      <c r="F82" s="340" t="s">
        <v>831</v>
      </c>
      <c r="G82" s="341"/>
      <c r="H82" s="317" t="s">
        <v>840</v>
      </c>
      <c r="I82" s="317" t="s">
        <v>841</v>
      </c>
      <c r="J82" s="317"/>
      <c r="K82" s="331"/>
    </row>
    <row r="83" s="1" customFormat="1" ht="15" customHeight="1">
      <c r="B83" s="342"/>
      <c r="C83" s="343" t="s">
        <v>842</v>
      </c>
      <c r="D83" s="343"/>
      <c r="E83" s="343"/>
      <c r="F83" s="344" t="s">
        <v>837</v>
      </c>
      <c r="G83" s="343"/>
      <c r="H83" s="343" t="s">
        <v>843</v>
      </c>
      <c r="I83" s="343" t="s">
        <v>833</v>
      </c>
      <c r="J83" s="343">
        <v>15</v>
      </c>
      <c r="K83" s="331"/>
    </row>
    <row r="84" s="1" customFormat="1" ht="15" customHeight="1">
      <c r="B84" s="342"/>
      <c r="C84" s="343" t="s">
        <v>844</v>
      </c>
      <c r="D84" s="343"/>
      <c r="E84" s="343"/>
      <c r="F84" s="344" t="s">
        <v>837</v>
      </c>
      <c r="G84" s="343"/>
      <c r="H84" s="343" t="s">
        <v>845</v>
      </c>
      <c r="I84" s="343" t="s">
        <v>833</v>
      </c>
      <c r="J84" s="343">
        <v>15</v>
      </c>
      <c r="K84" s="331"/>
    </row>
    <row r="85" s="1" customFormat="1" ht="15" customHeight="1">
      <c r="B85" s="342"/>
      <c r="C85" s="343" t="s">
        <v>846</v>
      </c>
      <c r="D85" s="343"/>
      <c r="E85" s="343"/>
      <c r="F85" s="344" t="s">
        <v>837</v>
      </c>
      <c r="G85" s="343"/>
      <c r="H85" s="343" t="s">
        <v>847</v>
      </c>
      <c r="I85" s="343" t="s">
        <v>833</v>
      </c>
      <c r="J85" s="343">
        <v>20</v>
      </c>
      <c r="K85" s="331"/>
    </row>
    <row r="86" s="1" customFormat="1" ht="15" customHeight="1">
      <c r="B86" s="342"/>
      <c r="C86" s="343" t="s">
        <v>848</v>
      </c>
      <c r="D86" s="343"/>
      <c r="E86" s="343"/>
      <c r="F86" s="344" t="s">
        <v>837</v>
      </c>
      <c r="G86" s="343"/>
      <c r="H86" s="343" t="s">
        <v>849</v>
      </c>
      <c r="I86" s="343" t="s">
        <v>833</v>
      </c>
      <c r="J86" s="343">
        <v>20</v>
      </c>
      <c r="K86" s="331"/>
    </row>
    <row r="87" s="1" customFormat="1" ht="15" customHeight="1">
      <c r="B87" s="342"/>
      <c r="C87" s="317" t="s">
        <v>850</v>
      </c>
      <c r="D87" s="317"/>
      <c r="E87" s="317"/>
      <c r="F87" s="340" t="s">
        <v>837</v>
      </c>
      <c r="G87" s="341"/>
      <c r="H87" s="317" t="s">
        <v>851</v>
      </c>
      <c r="I87" s="317" t="s">
        <v>833</v>
      </c>
      <c r="J87" s="317">
        <v>50</v>
      </c>
      <c r="K87" s="331"/>
    </row>
    <row r="88" s="1" customFormat="1" ht="15" customHeight="1">
      <c r="B88" s="342"/>
      <c r="C88" s="317" t="s">
        <v>852</v>
      </c>
      <c r="D88" s="317"/>
      <c r="E88" s="317"/>
      <c r="F88" s="340" t="s">
        <v>837</v>
      </c>
      <c r="G88" s="341"/>
      <c r="H88" s="317" t="s">
        <v>853</v>
      </c>
      <c r="I88" s="317" t="s">
        <v>833</v>
      </c>
      <c r="J88" s="317">
        <v>20</v>
      </c>
      <c r="K88" s="331"/>
    </row>
    <row r="89" s="1" customFormat="1" ht="15" customHeight="1">
      <c r="B89" s="342"/>
      <c r="C89" s="317" t="s">
        <v>854</v>
      </c>
      <c r="D89" s="317"/>
      <c r="E89" s="317"/>
      <c r="F89" s="340" t="s">
        <v>837</v>
      </c>
      <c r="G89" s="341"/>
      <c r="H89" s="317" t="s">
        <v>855</v>
      </c>
      <c r="I89" s="317" t="s">
        <v>833</v>
      </c>
      <c r="J89" s="317">
        <v>20</v>
      </c>
      <c r="K89" s="331"/>
    </row>
    <row r="90" s="1" customFormat="1" ht="15" customHeight="1">
      <c r="B90" s="342"/>
      <c r="C90" s="317" t="s">
        <v>856</v>
      </c>
      <c r="D90" s="317"/>
      <c r="E90" s="317"/>
      <c r="F90" s="340" t="s">
        <v>837</v>
      </c>
      <c r="G90" s="341"/>
      <c r="H90" s="317" t="s">
        <v>857</v>
      </c>
      <c r="I90" s="317" t="s">
        <v>833</v>
      </c>
      <c r="J90" s="317">
        <v>50</v>
      </c>
      <c r="K90" s="331"/>
    </row>
    <row r="91" s="1" customFormat="1" ht="15" customHeight="1">
      <c r="B91" s="342"/>
      <c r="C91" s="317" t="s">
        <v>858</v>
      </c>
      <c r="D91" s="317"/>
      <c r="E91" s="317"/>
      <c r="F91" s="340" t="s">
        <v>837</v>
      </c>
      <c r="G91" s="341"/>
      <c r="H91" s="317" t="s">
        <v>858</v>
      </c>
      <c r="I91" s="317" t="s">
        <v>833</v>
      </c>
      <c r="J91" s="317">
        <v>50</v>
      </c>
      <c r="K91" s="331"/>
    </row>
    <row r="92" s="1" customFormat="1" ht="15" customHeight="1">
      <c r="B92" s="342"/>
      <c r="C92" s="317" t="s">
        <v>859</v>
      </c>
      <c r="D92" s="317"/>
      <c r="E92" s="317"/>
      <c r="F92" s="340" t="s">
        <v>837</v>
      </c>
      <c r="G92" s="341"/>
      <c r="H92" s="317" t="s">
        <v>860</v>
      </c>
      <c r="I92" s="317" t="s">
        <v>833</v>
      </c>
      <c r="J92" s="317">
        <v>255</v>
      </c>
      <c r="K92" s="331"/>
    </row>
    <row r="93" s="1" customFormat="1" ht="15" customHeight="1">
      <c r="B93" s="342"/>
      <c r="C93" s="317" t="s">
        <v>861</v>
      </c>
      <c r="D93" s="317"/>
      <c r="E93" s="317"/>
      <c r="F93" s="340" t="s">
        <v>831</v>
      </c>
      <c r="G93" s="341"/>
      <c r="H93" s="317" t="s">
        <v>862</v>
      </c>
      <c r="I93" s="317" t="s">
        <v>863</v>
      </c>
      <c r="J93" s="317"/>
      <c r="K93" s="331"/>
    </row>
    <row r="94" s="1" customFormat="1" ht="15" customHeight="1">
      <c r="B94" s="342"/>
      <c r="C94" s="317" t="s">
        <v>864</v>
      </c>
      <c r="D94" s="317"/>
      <c r="E94" s="317"/>
      <c r="F94" s="340" t="s">
        <v>831</v>
      </c>
      <c r="G94" s="341"/>
      <c r="H94" s="317" t="s">
        <v>865</v>
      </c>
      <c r="I94" s="317" t="s">
        <v>866</v>
      </c>
      <c r="J94" s="317"/>
      <c r="K94" s="331"/>
    </row>
    <row r="95" s="1" customFormat="1" ht="15" customHeight="1">
      <c r="B95" s="342"/>
      <c r="C95" s="317" t="s">
        <v>867</v>
      </c>
      <c r="D95" s="317"/>
      <c r="E95" s="317"/>
      <c r="F95" s="340" t="s">
        <v>831</v>
      </c>
      <c r="G95" s="341"/>
      <c r="H95" s="317" t="s">
        <v>867</v>
      </c>
      <c r="I95" s="317" t="s">
        <v>866</v>
      </c>
      <c r="J95" s="317"/>
      <c r="K95" s="331"/>
    </row>
    <row r="96" s="1" customFormat="1" ht="15" customHeight="1">
      <c r="B96" s="342"/>
      <c r="C96" s="317" t="s">
        <v>40</v>
      </c>
      <c r="D96" s="317"/>
      <c r="E96" s="317"/>
      <c r="F96" s="340" t="s">
        <v>831</v>
      </c>
      <c r="G96" s="341"/>
      <c r="H96" s="317" t="s">
        <v>868</v>
      </c>
      <c r="I96" s="317" t="s">
        <v>866</v>
      </c>
      <c r="J96" s="317"/>
      <c r="K96" s="331"/>
    </row>
    <row r="97" s="1" customFormat="1" ht="15" customHeight="1">
      <c r="B97" s="342"/>
      <c r="C97" s="317" t="s">
        <v>50</v>
      </c>
      <c r="D97" s="317"/>
      <c r="E97" s="317"/>
      <c r="F97" s="340" t="s">
        <v>831</v>
      </c>
      <c r="G97" s="341"/>
      <c r="H97" s="317" t="s">
        <v>869</v>
      </c>
      <c r="I97" s="317" t="s">
        <v>866</v>
      </c>
      <c r="J97" s="317"/>
      <c r="K97" s="331"/>
    </row>
    <row r="98" s="1" customFormat="1" ht="15" customHeight="1">
      <c r="B98" s="345"/>
      <c r="C98" s="346"/>
      <c r="D98" s="346"/>
      <c r="E98" s="346"/>
      <c r="F98" s="346"/>
      <c r="G98" s="346"/>
      <c r="H98" s="346"/>
      <c r="I98" s="346"/>
      <c r="J98" s="346"/>
      <c r="K98" s="347"/>
    </row>
    <row r="99" s="1" customFormat="1" ht="18.75" customHeight="1">
      <c r="B99" s="348"/>
      <c r="C99" s="349"/>
      <c r="D99" s="349"/>
      <c r="E99" s="349"/>
      <c r="F99" s="349"/>
      <c r="G99" s="349"/>
      <c r="H99" s="349"/>
      <c r="I99" s="349"/>
      <c r="J99" s="349"/>
      <c r="K99" s="348"/>
    </row>
    <row r="100" s="1" customFormat="1" ht="18.75" customHeight="1">
      <c r="B100" s="325"/>
      <c r="C100" s="325"/>
      <c r="D100" s="325"/>
      <c r="E100" s="325"/>
      <c r="F100" s="325"/>
      <c r="G100" s="325"/>
      <c r="H100" s="325"/>
      <c r="I100" s="325"/>
      <c r="J100" s="325"/>
      <c r="K100" s="325"/>
    </row>
    <row r="101" s="1" customFormat="1" ht="7.5" customHeight="1">
      <c r="B101" s="326"/>
      <c r="C101" s="327"/>
      <c r="D101" s="327"/>
      <c r="E101" s="327"/>
      <c r="F101" s="327"/>
      <c r="G101" s="327"/>
      <c r="H101" s="327"/>
      <c r="I101" s="327"/>
      <c r="J101" s="327"/>
      <c r="K101" s="328"/>
    </row>
    <row r="102" s="1" customFormat="1" ht="45" customHeight="1">
      <c r="B102" s="329"/>
      <c r="C102" s="330" t="s">
        <v>870</v>
      </c>
      <c r="D102" s="330"/>
      <c r="E102" s="330"/>
      <c r="F102" s="330"/>
      <c r="G102" s="330"/>
      <c r="H102" s="330"/>
      <c r="I102" s="330"/>
      <c r="J102" s="330"/>
      <c r="K102" s="331"/>
    </row>
    <row r="103" s="1" customFormat="1" ht="17.25" customHeight="1">
      <c r="B103" s="329"/>
      <c r="C103" s="332" t="s">
        <v>825</v>
      </c>
      <c r="D103" s="332"/>
      <c r="E103" s="332"/>
      <c r="F103" s="332" t="s">
        <v>826</v>
      </c>
      <c r="G103" s="333"/>
      <c r="H103" s="332" t="s">
        <v>56</v>
      </c>
      <c r="I103" s="332" t="s">
        <v>59</v>
      </c>
      <c r="J103" s="332" t="s">
        <v>827</v>
      </c>
      <c r="K103" s="331"/>
    </row>
    <row r="104" s="1" customFormat="1" ht="17.25" customHeight="1">
      <c r="B104" s="329"/>
      <c r="C104" s="334" t="s">
        <v>828</v>
      </c>
      <c r="D104" s="334"/>
      <c r="E104" s="334"/>
      <c r="F104" s="335" t="s">
        <v>829</v>
      </c>
      <c r="G104" s="336"/>
      <c r="H104" s="334"/>
      <c r="I104" s="334"/>
      <c r="J104" s="334" t="s">
        <v>830</v>
      </c>
      <c r="K104" s="331"/>
    </row>
    <row r="105" s="1" customFormat="1" ht="5.25" customHeight="1">
      <c r="B105" s="329"/>
      <c r="C105" s="332"/>
      <c r="D105" s="332"/>
      <c r="E105" s="332"/>
      <c r="F105" s="332"/>
      <c r="G105" s="350"/>
      <c r="H105" s="332"/>
      <c r="I105" s="332"/>
      <c r="J105" s="332"/>
      <c r="K105" s="331"/>
    </row>
    <row r="106" s="1" customFormat="1" ht="15" customHeight="1">
      <c r="B106" s="329"/>
      <c r="C106" s="317" t="s">
        <v>55</v>
      </c>
      <c r="D106" s="339"/>
      <c r="E106" s="339"/>
      <c r="F106" s="340" t="s">
        <v>831</v>
      </c>
      <c r="G106" s="317"/>
      <c r="H106" s="317" t="s">
        <v>871</v>
      </c>
      <c r="I106" s="317" t="s">
        <v>833</v>
      </c>
      <c r="J106" s="317">
        <v>20</v>
      </c>
      <c r="K106" s="331"/>
    </row>
    <row r="107" s="1" customFormat="1" ht="15" customHeight="1">
      <c r="B107" s="329"/>
      <c r="C107" s="317" t="s">
        <v>834</v>
      </c>
      <c r="D107" s="317"/>
      <c r="E107" s="317"/>
      <c r="F107" s="340" t="s">
        <v>831</v>
      </c>
      <c r="G107" s="317"/>
      <c r="H107" s="317" t="s">
        <v>871</v>
      </c>
      <c r="I107" s="317" t="s">
        <v>833</v>
      </c>
      <c r="J107" s="317">
        <v>120</v>
      </c>
      <c r="K107" s="331"/>
    </row>
    <row r="108" s="1" customFormat="1" ht="15" customHeight="1">
      <c r="B108" s="342"/>
      <c r="C108" s="317" t="s">
        <v>836</v>
      </c>
      <c r="D108" s="317"/>
      <c r="E108" s="317"/>
      <c r="F108" s="340" t="s">
        <v>837</v>
      </c>
      <c r="G108" s="317"/>
      <c r="H108" s="317" t="s">
        <v>871</v>
      </c>
      <c r="I108" s="317" t="s">
        <v>833</v>
      </c>
      <c r="J108" s="317">
        <v>50</v>
      </c>
      <c r="K108" s="331"/>
    </row>
    <row r="109" s="1" customFormat="1" ht="15" customHeight="1">
      <c r="B109" s="342"/>
      <c r="C109" s="317" t="s">
        <v>839</v>
      </c>
      <c r="D109" s="317"/>
      <c r="E109" s="317"/>
      <c r="F109" s="340" t="s">
        <v>831</v>
      </c>
      <c r="G109" s="317"/>
      <c r="H109" s="317" t="s">
        <v>871</v>
      </c>
      <c r="I109" s="317" t="s">
        <v>841</v>
      </c>
      <c r="J109" s="317"/>
      <c r="K109" s="331"/>
    </row>
    <row r="110" s="1" customFormat="1" ht="15" customHeight="1">
      <c r="B110" s="342"/>
      <c r="C110" s="317" t="s">
        <v>850</v>
      </c>
      <c r="D110" s="317"/>
      <c r="E110" s="317"/>
      <c r="F110" s="340" t="s">
        <v>837</v>
      </c>
      <c r="G110" s="317"/>
      <c r="H110" s="317" t="s">
        <v>871</v>
      </c>
      <c r="I110" s="317" t="s">
        <v>833</v>
      </c>
      <c r="J110" s="317">
        <v>50</v>
      </c>
      <c r="K110" s="331"/>
    </row>
    <row r="111" s="1" customFormat="1" ht="15" customHeight="1">
      <c r="B111" s="342"/>
      <c r="C111" s="317" t="s">
        <v>858</v>
      </c>
      <c r="D111" s="317"/>
      <c r="E111" s="317"/>
      <c r="F111" s="340" t="s">
        <v>837</v>
      </c>
      <c r="G111" s="317"/>
      <c r="H111" s="317" t="s">
        <v>871</v>
      </c>
      <c r="I111" s="317" t="s">
        <v>833</v>
      </c>
      <c r="J111" s="317">
        <v>50</v>
      </c>
      <c r="K111" s="331"/>
    </row>
    <row r="112" s="1" customFormat="1" ht="15" customHeight="1">
      <c r="B112" s="342"/>
      <c r="C112" s="317" t="s">
        <v>856</v>
      </c>
      <c r="D112" s="317"/>
      <c r="E112" s="317"/>
      <c r="F112" s="340" t="s">
        <v>837</v>
      </c>
      <c r="G112" s="317"/>
      <c r="H112" s="317" t="s">
        <v>871</v>
      </c>
      <c r="I112" s="317" t="s">
        <v>833</v>
      </c>
      <c r="J112" s="317">
        <v>50</v>
      </c>
      <c r="K112" s="331"/>
    </row>
    <row r="113" s="1" customFormat="1" ht="15" customHeight="1">
      <c r="B113" s="342"/>
      <c r="C113" s="317" t="s">
        <v>55</v>
      </c>
      <c r="D113" s="317"/>
      <c r="E113" s="317"/>
      <c r="F113" s="340" t="s">
        <v>831</v>
      </c>
      <c r="G113" s="317"/>
      <c r="H113" s="317" t="s">
        <v>872</v>
      </c>
      <c r="I113" s="317" t="s">
        <v>833</v>
      </c>
      <c r="J113" s="317">
        <v>20</v>
      </c>
      <c r="K113" s="331"/>
    </row>
    <row r="114" s="1" customFormat="1" ht="15" customHeight="1">
      <c r="B114" s="342"/>
      <c r="C114" s="317" t="s">
        <v>873</v>
      </c>
      <c r="D114" s="317"/>
      <c r="E114" s="317"/>
      <c r="F114" s="340" t="s">
        <v>831</v>
      </c>
      <c r="G114" s="317"/>
      <c r="H114" s="317" t="s">
        <v>874</v>
      </c>
      <c r="I114" s="317" t="s">
        <v>833</v>
      </c>
      <c r="J114" s="317">
        <v>120</v>
      </c>
      <c r="K114" s="331"/>
    </row>
    <row r="115" s="1" customFormat="1" ht="15" customHeight="1">
      <c r="B115" s="342"/>
      <c r="C115" s="317" t="s">
        <v>40</v>
      </c>
      <c r="D115" s="317"/>
      <c r="E115" s="317"/>
      <c r="F115" s="340" t="s">
        <v>831</v>
      </c>
      <c r="G115" s="317"/>
      <c r="H115" s="317" t="s">
        <v>875</v>
      </c>
      <c r="I115" s="317" t="s">
        <v>866</v>
      </c>
      <c r="J115" s="317"/>
      <c r="K115" s="331"/>
    </row>
    <row r="116" s="1" customFormat="1" ht="15" customHeight="1">
      <c r="B116" s="342"/>
      <c r="C116" s="317" t="s">
        <v>50</v>
      </c>
      <c r="D116" s="317"/>
      <c r="E116" s="317"/>
      <c r="F116" s="340" t="s">
        <v>831</v>
      </c>
      <c r="G116" s="317"/>
      <c r="H116" s="317" t="s">
        <v>876</v>
      </c>
      <c r="I116" s="317" t="s">
        <v>866</v>
      </c>
      <c r="J116" s="317"/>
      <c r="K116" s="331"/>
    </row>
    <row r="117" s="1" customFormat="1" ht="15" customHeight="1">
      <c r="B117" s="342"/>
      <c r="C117" s="317" t="s">
        <v>59</v>
      </c>
      <c r="D117" s="317"/>
      <c r="E117" s="317"/>
      <c r="F117" s="340" t="s">
        <v>831</v>
      </c>
      <c r="G117" s="317"/>
      <c r="H117" s="317" t="s">
        <v>877</v>
      </c>
      <c r="I117" s="317" t="s">
        <v>878</v>
      </c>
      <c r="J117" s="317"/>
      <c r="K117" s="331"/>
    </row>
    <row r="118" s="1" customFormat="1" ht="15" customHeight="1">
      <c r="B118" s="345"/>
      <c r="C118" s="351"/>
      <c r="D118" s="351"/>
      <c r="E118" s="351"/>
      <c r="F118" s="351"/>
      <c r="G118" s="351"/>
      <c r="H118" s="351"/>
      <c r="I118" s="351"/>
      <c r="J118" s="351"/>
      <c r="K118" s="347"/>
    </row>
    <row r="119" s="1" customFormat="1" ht="18.75" customHeight="1">
      <c r="B119" s="352"/>
      <c r="C119" s="353"/>
      <c r="D119" s="353"/>
      <c r="E119" s="353"/>
      <c r="F119" s="354"/>
      <c r="G119" s="353"/>
      <c r="H119" s="353"/>
      <c r="I119" s="353"/>
      <c r="J119" s="353"/>
      <c r="K119" s="352"/>
    </row>
    <row r="120" s="1" customFormat="1" ht="18.75" customHeight="1">
      <c r="B120" s="325"/>
      <c r="C120" s="325"/>
      <c r="D120" s="325"/>
      <c r="E120" s="325"/>
      <c r="F120" s="325"/>
      <c r="G120" s="325"/>
      <c r="H120" s="325"/>
      <c r="I120" s="325"/>
      <c r="J120" s="325"/>
      <c r="K120" s="325"/>
    </row>
    <row r="121" s="1" customFormat="1" ht="7.5" customHeight="1">
      <c r="B121" s="355"/>
      <c r="C121" s="356"/>
      <c r="D121" s="356"/>
      <c r="E121" s="356"/>
      <c r="F121" s="356"/>
      <c r="G121" s="356"/>
      <c r="H121" s="356"/>
      <c r="I121" s="356"/>
      <c r="J121" s="356"/>
      <c r="K121" s="357"/>
    </row>
    <row r="122" s="1" customFormat="1" ht="45" customHeight="1">
      <c r="B122" s="358"/>
      <c r="C122" s="308" t="s">
        <v>879</v>
      </c>
      <c r="D122" s="308"/>
      <c r="E122" s="308"/>
      <c r="F122" s="308"/>
      <c r="G122" s="308"/>
      <c r="H122" s="308"/>
      <c r="I122" s="308"/>
      <c r="J122" s="308"/>
      <c r="K122" s="359"/>
    </row>
    <row r="123" s="1" customFormat="1" ht="17.25" customHeight="1">
      <c r="B123" s="360"/>
      <c r="C123" s="332" t="s">
        <v>825</v>
      </c>
      <c r="D123" s="332"/>
      <c r="E123" s="332"/>
      <c r="F123" s="332" t="s">
        <v>826</v>
      </c>
      <c r="G123" s="333"/>
      <c r="H123" s="332" t="s">
        <v>56</v>
      </c>
      <c r="I123" s="332" t="s">
        <v>59</v>
      </c>
      <c r="J123" s="332" t="s">
        <v>827</v>
      </c>
      <c r="K123" s="361"/>
    </row>
    <row r="124" s="1" customFormat="1" ht="17.25" customHeight="1">
      <c r="B124" s="360"/>
      <c r="C124" s="334" t="s">
        <v>828</v>
      </c>
      <c r="D124" s="334"/>
      <c r="E124" s="334"/>
      <c r="F124" s="335" t="s">
        <v>829</v>
      </c>
      <c r="G124" s="336"/>
      <c r="H124" s="334"/>
      <c r="I124" s="334"/>
      <c r="J124" s="334" t="s">
        <v>830</v>
      </c>
      <c r="K124" s="361"/>
    </row>
    <row r="125" s="1" customFormat="1" ht="5.25" customHeight="1">
      <c r="B125" s="362"/>
      <c r="C125" s="337"/>
      <c r="D125" s="337"/>
      <c r="E125" s="337"/>
      <c r="F125" s="337"/>
      <c r="G125" s="363"/>
      <c r="H125" s="337"/>
      <c r="I125" s="337"/>
      <c r="J125" s="337"/>
      <c r="K125" s="364"/>
    </row>
    <row r="126" s="1" customFormat="1" ht="15" customHeight="1">
      <c r="B126" s="362"/>
      <c r="C126" s="317" t="s">
        <v>834</v>
      </c>
      <c r="D126" s="339"/>
      <c r="E126" s="339"/>
      <c r="F126" s="340" t="s">
        <v>831</v>
      </c>
      <c r="G126" s="317"/>
      <c r="H126" s="317" t="s">
        <v>871</v>
      </c>
      <c r="I126" s="317" t="s">
        <v>833</v>
      </c>
      <c r="J126" s="317">
        <v>120</v>
      </c>
      <c r="K126" s="365"/>
    </row>
    <row r="127" s="1" customFormat="1" ht="15" customHeight="1">
      <c r="B127" s="362"/>
      <c r="C127" s="317" t="s">
        <v>880</v>
      </c>
      <c r="D127" s="317"/>
      <c r="E127" s="317"/>
      <c r="F127" s="340" t="s">
        <v>831</v>
      </c>
      <c r="G127" s="317"/>
      <c r="H127" s="317" t="s">
        <v>881</v>
      </c>
      <c r="I127" s="317" t="s">
        <v>833</v>
      </c>
      <c r="J127" s="317" t="s">
        <v>882</v>
      </c>
      <c r="K127" s="365"/>
    </row>
    <row r="128" s="1" customFormat="1" ht="15" customHeight="1">
      <c r="B128" s="362"/>
      <c r="C128" s="317" t="s">
        <v>87</v>
      </c>
      <c r="D128" s="317"/>
      <c r="E128" s="317"/>
      <c r="F128" s="340" t="s">
        <v>831</v>
      </c>
      <c r="G128" s="317"/>
      <c r="H128" s="317" t="s">
        <v>883</v>
      </c>
      <c r="I128" s="317" t="s">
        <v>833</v>
      </c>
      <c r="J128" s="317" t="s">
        <v>882</v>
      </c>
      <c r="K128" s="365"/>
    </row>
    <row r="129" s="1" customFormat="1" ht="15" customHeight="1">
      <c r="B129" s="362"/>
      <c r="C129" s="317" t="s">
        <v>842</v>
      </c>
      <c r="D129" s="317"/>
      <c r="E129" s="317"/>
      <c r="F129" s="340" t="s">
        <v>837</v>
      </c>
      <c r="G129" s="317"/>
      <c r="H129" s="317" t="s">
        <v>843</v>
      </c>
      <c r="I129" s="317" t="s">
        <v>833</v>
      </c>
      <c r="J129" s="317">
        <v>15</v>
      </c>
      <c r="K129" s="365"/>
    </row>
    <row r="130" s="1" customFormat="1" ht="15" customHeight="1">
      <c r="B130" s="362"/>
      <c r="C130" s="343" t="s">
        <v>844</v>
      </c>
      <c r="D130" s="343"/>
      <c r="E130" s="343"/>
      <c r="F130" s="344" t="s">
        <v>837</v>
      </c>
      <c r="G130" s="343"/>
      <c r="H130" s="343" t="s">
        <v>845</v>
      </c>
      <c r="I130" s="343" t="s">
        <v>833</v>
      </c>
      <c r="J130" s="343">
        <v>15</v>
      </c>
      <c r="K130" s="365"/>
    </row>
    <row r="131" s="1" customFormat="1" ht="15" customHeight="1">
      <c r="B131" s="362"/>
      <c r="C131" s="343" t="s">
        <v>846</v>
      </c>
      <c r="D131" s="343"/>
      <c r="E131" s="343"/>
      <c r="F131" s="344" t="s">
        <v>837</v>
      </c>
      <c r="G131" s="343"/>
      <c r="H131" s="343" t="s">
        <v>847</v>
      </c>
      <c r="I131" s="343" t="s">
        <v>833</v>
      </c>
      <c r="J131" s="343">
        <v>20</v>
      </c>
      <c r="K131" s="365"/>
    </row>
    <row r="132" s="1" customFormat="1" ht="15" customHeight="1">
      <c r="B132" s="362"/>
      <c r="C132" s="343" t="s">
        <v>848</v>
      </c>
      <c r="D132" s="343"/>
      <c r="E132" s="343"/>
      <c r="F132" s="344" t="s">
        <v>837</v>
      </c>
      <c r="G132" s="343"/>
      <c r="H132" s="343" t="s">
        <v>849</v>
      </c>
      <c r="I132" s="343" t="s">
        <v>833</v>
      </c>
      <c r="J132" s="343">
        <v>20</v>
      </c>
      <c r="K132" s="365"/>
    </row>
    <row r="133" s="1" customFormat="1" ht="15" customHeight="1">
      <c r="B133" s="362"/>
      <c r="C133" s="317" t="s">
        <v>836</v>
      </c>
      <c r="D133" s="317"/>
      <c r="E133" s="317"/>
      <c r="F133" s="340" t="s">
        <v>837</v>
      </c>
      <c r="G133" s="317"/>
      <c r="H133" s="317" t="s">
        <v>871</v>
      </c>
      <c r="I133" s="317" t="s">
        <v>833</v>
      </c>
      <c r="J133" s="317">
        <v>50</v>
      </c>
      <c r="K133" s="365"/>
    </row>
    <row r="134" s="1" customFormat="1" ht="15" customHeight="1">
      <c r="B134" s="362"/>
      <c r="C134" s="317" t="s">
        <v>850</v>
      </c>
      <c r="D134" s="317"/>
      <c r="E134" s="317"/>
      <c r="F134" s="340" t="s">
        <v>837</v>
      </c>
      <c r="G134" s="317"/>
      <c r="H134" s="317" t="s">
        <v>871</v>
      </c>
      <c r="I134" s="317" t="s">
        <v>833</v>
      </c>
      <c r="J134" s="317">
        <v>50</v>
      </c>
      <c r="K134" s="365"/>
    </row>
    <row r="135" s="1" customFormat="1" ht="15" customHeight="1">
      <c r="B135" s="362"/>
      <c r="C135" s="317" t="s">
        <v>856</v>
      </c>
      <c r="D135" s="317"/>
      <c r="E135" s="317"/>
      <c r="F135" s="340" t="s">
        <v>837</v>
      </c>
      <c r="G135" s="317"/>
      <c r="H135" s="317" t="s">
        <v>871</v>
      </c>
      <c r="I135" s="317" t="s">
        <v>833</v>
      </c>
      <c r="J135" s="317">
        <v>50</v>
      </c>
      <c r="K135" s="365"/>
    </row>
    <row r="136" s="1" customFormat="1" ht="15" customHeight="1">
      <c r="B136" s="362"/>
      <c r="C136" s="317" t="s">
        <v>858</v>
      </c>
      <c r="D136" s="317"/>
      <c r="E136" s="317"/>
      <c r="F136" s="340" t="s">
        <v>837</v>
      </c>
      <c r="G136" s="317"/>
      <c r="H136" s="317" t="s">
        <v>871</v>
      </c>
      <c r="I136" s="317" t="s">
        <v>833</v>
      </c>
      <c r="J136" s="317">
        <v>50</v>
      </c>
      <c r="K136" s="365"/>
    </row>
    <row r="137" s="1" customFormat="1" ht="15" customHeight="1">
      <c r="B137" s="362"/>
      <c r="C137" s="317" t="s">
        <v>859</v>
      </c>
      <c r="D137" s="317"/>
      <c r="E137" s="317"/>
      <c r="F137" s="340" t="s">
        <v>837</v>
      </c>
      <c r="G137" s="317"/>
      <c r="H137" s="317" t="s">
        <v>884</v>
      </c>
      <c r="I137" s="317" t="s">
        <v>833</v>
      </c>
      <c r="J137" s="317">
        <v>255</v>
      </c>
      <c r="K137" s="365"/>
    </row>
    <row r="138" s="1" customFormat="1" ht="15" customHeight="1">
      <c r="B138" s="362"/>
      <c r="C138" s="317" t="s">
        <v>861</v>
      </c>
      <c r="D138" s="317"/>
      <c r="E138" s="317"/>
      <c r="F138" s="340" t="s">
        <v>831</v>
      </c>
      <c r="G138" s="317"/>
      <c r="H138" s="317" t="s">
        <v>885</v>
      </c>
      <c r="I138" s="317" t="s">
        <v>863</v>
      </c>
      <c r="J138" s="317"/>
      <c r="K138" s="365"/>
    </row>
    <row r="139" s="1" customFormat="1" ht="15" customHeight="1">
      <c r="B139" s="362"/>
      <c r="C139" s="317" t="s">
        <v>864</v>
      </c>
      <c r="D139" s="317"/>
      <c r="E139" s="317"/>
      <c r="F139" s="340" t="s">
        <v>831</v>
      </c>
      <c r="G139" s="317"/>
      <c r="H139" s="317" t="s">
        <v>886</v>
      </c>
      <c r="I139" s="317" t="s">
        <v>866</v>
      </c>
      <c r="J139" s="317"/>
      <c r="K139" s="365"/>
    </row>
    <row r="140" s="1" customFormat="1" ht="15" customHeight="1">
      <c r="B140" s="362"/>
      <c r="C140" s="317" t="s">
        <v>867</v>
      </c>
      <c r="D140" s="317"/>
      <c r="E140" s="317"/>
      <c r="F140" s="340" t="s">
        <v>831</v>
      </c>
      <c r="G140" s="317"/>
      <c r="H140" s="317" t="s">
        <v>867</v>
      </c>
      <c r="I140" s="317" t="s">
        <v>866</v>
      </c>
      <c r="J140" s="317"/>
      <c r="K140" s="365"/>
    </row>
    <row r="141" s="1" customFormat="1" ht="15" customHeight="1">
      <c r="B141" s="362"/>
      <c r="C141" s="317" t="s">
        <v>40</v>
      </c>
      <c r="D141" s="317"/>
      <c r="E141" s="317"/>
      <c r="F141" s="340" t="s">
        <v>831</v>
      </c>
      <c r="G141" s="317"/>
      <c r="H141" s="317" t="s">
        <v>887</v>
      </c>
      <c r="I141" s="317" t="s">
        <v>866</v>
      </c>
      <c r="J141" s="317"/>
      <c r="K141" s="365"/>
    </row>
    <row r="142" s="1" customFormat="1" ht="15" customHeight="1">
      <c r="B142" s="362"/>
      <c r="C142" s="317" t="s">
        <v>888</v>
      </c>
      <c r="D142" s="317"/>
      <c r="E142" s="317"/>
      <c r="F142" s="340" t="s">
        <v>831</v>
      </c>
      <c r="G142" s="317"/>
      <c r="H142" s="317" t="s">
        <v>889</v>
      </c>
      <c r="I142" s="317" t="s">
        <v>866</v>
      </c>
      <c r="J142" s="317"/>
      <c r="K142" s="365"/>
    </row>
    <row r="143" s="1" customFormat="1" ht="15" customHeight="1">
      <c r="B143" s="366"/>
      <c r="C143" s="367"/>
      <c r="D143" s="367"/>
      <c r="E143" s="367"/>
      <c r="F143" s="367"/>
      <c r="G143" s="367"/>
      <c r="H143" s="367"/>
      <c r="I143" s="367"/>
      <c r="J143" s="367"/>
      <c r="K143" s="368"/>
    </row>
    <row r="144" s="1" customFormat="1" ht="18.75" customHeight="1">
      <c r="B144" s="353"/>
      <c r="C144" s="353"/>
      <c r="D144" s="353"/>
      <c r="E144" s="353"/>
      <c r="F144" s="354"/>
      <c r="G144" s="353"/>
      <c r="H144" s="353"/>
      <c r="I144" s="353"/>
      <c r="J144" s="353"/>
      <c r="K144" s="353"/>
    </row>
    <row r="145" s="1" customFormat="1" ht="18.75" customHeight="1">
      <c r="B145" s="325"/>
      <c r="C145" s="325"/>
      <c r="D145" s="325"/>
      <c r="E145" s="325"/>
      <c r="F145" s="325"/>
      <c r="G145" s="325"/>
      <c r="H145" s="325"/>
      <c r="I145" s="325"/>
      <c r="J145" s="325"/>
      <c r="K145" s="325"/>
    </row>
    <row r="146" s="1" customFormat="1" ht="7.5" customHeight="1">
      <c r="B146" s="326"/>
      <c r="C146" s="327"/>
      <c r="D146" s="327"/>
      <c r="E146" s="327"/>
      <c r="F146" s="327"/>
      <c r="G146" s="327"/>
      <c r="H146" s="327"/>
      <c r="I146" s="327"/>
      <c r="J146" s="327"/>
      <c r="K146" s="328"/>
    </row>
    <row r="147" s="1" customFormat="1" ht="45" customHeight="1">
      <c r="B147" s="329"/>
      <c r="C147" s="330" t="s">
        <v>890</v>
      </c>
      <c r="D147" s="330"/>
      <c r="E147" s="330"/>
      <c r="F147" s="330"/>
      <c r="G147" s="330"/>
      <c r="H147" s="330"/>
      <c r="I147" s="330"/>
      <c r="J147" s="330"/>
      <c r="K147" s="331"/>
    </row>
    <row r="148" s="1" customFormat="1" ht="17.25" customHeight="1">
      <c r="B148" s="329"/>
      <c r="C148" s="332" t="s">
        <v>825</v>
      </c>
      <c r="D148" s="332"/>
      <c r="E148" s="332"/>
      <c r="F148" s="332" t="s">
        <v>826</v>
      </c>
      <c r="G148" s="333"/>
      <c r="H148" s="332" t="s">
        <v>56</v>
      </c>
      <c r="I148" s="332" t="s">
        <v>59</v>
      </c>
      <c r="J148" s="332" t="s">
        <v>827</v>
      </c>
      <c r="K148" s="331"/>
    </row>
    <row r="149" s="1" customFormat="1" ht="17.25" customHeight="1">
      <c r="B149" s="329"/>
      <c r="C149" s="334" t="s">
        <v>828</v>
      </c>
      <c r="D149" s="334"/>
      <c r="E149" s="334"/>
      <c r="F149" s="335" t="s">
        <v>829</v>
      </c>
      <c r="G149" s="336"/>
      <c r="H149" s="334"/>
      <c r="I149" s="334"/>
      <c r="J149" s="334" t="s">
        <v>830</v>
      </c>
      <c r="K149" s="331"/>
    </row>
    <row r="150" s="1" customFormat="1" ht="5.25" customHeight="1">
      <c r="B150" s="342"/>
      <c r="C150" s="337"/>
      <c r="D150" s="337"/>
      <c r="E150" s="337"/>
      <c r="F150" s="337"/>
      <c r="G150" s="338"/>
      <c r="H150" s="337"/>
      <c r="I150" s="337"/>
      <c r="J150" s="337"/>
      <c r="K150" s="365"/>
    </row>
    <row r="151" s="1" customFormat="1" ht="15" customHeight="1">
      <c r="B151" s="342"/>
      <c r="C151" s="369" t="s">
        <v>834</v>
      </c>
      <c r="D151" s="317"/>
      <c r="E151" s="317"/>
      <c r="F151" s="370" t="s">
        <v>831</v>
      </c>
      <c r="G151" s="317"/>
      <c r="H151" s="369" t="s">
        <v>871</v>
      </c>
      <c r="I151" s="369" t="s">
        <v>833</v>
      </c>
      <c r="J151" s="369">
        <v>120</v>
      </c>
      <c r="K151" s="365"/>
    </row>
    <row r="152" s="1" customFormat="1" ht="15" customHeight="1">
      <c r="B152" s="342"/>
      <c r="C152" s="369" t="s">
        <v>880</v>
      </c>
      <c r="D152" s="317"/>
      <c r="E152" s="317"/>
      <c r="F152" s="370" t="s">
        <v>831</v>
      </c>
      <c r="G152" s="317"/>
      <c r="H152" s="369" t="s">
        <v>891</v>
      </c>
      <c r="I152" s="369" t="s">
        <v>833</v>
      </c>
      <c r="J152" s="369" t="s">
        <v>882</v>
      </c>
      <c r="K152" s="365"/>
    </row>
    <row r="153" s="1" customFormat="1" ht="15" customHeight="1">
      <c r="B153" s="342"/>
      <c r="C153" s="369" t="s">
        <v>87</v>
      </c>
      <c r="D153" s="317"/>
      <c r="E153" s="317"/>
      <c r="F153" s="370" t="s">
        <v>831</v>
      </c>
      <c r="G153" s="317"/>
      <c r="H153" s="369" t="s">
        <v>892</v>
      </c>
      <c r="I153" s="369" t="s">
        <v>833</v>
      </c>
      <c r="J153" s="369" t="s">
        <v>882</v>
      </c>
      <c r="K153" s="365"/>
    </row>
    <row r="154" s="1" customFormat="1" ht="15" customHeight="1">
      <c r="B154" s="342"/>
      <c r="C154" s="369" t="s">
        <v>836</v>
      </c>
      <c r="D154" s="317"/>
      <c r="E154" s="317"/>
      <c r="F154" s="370" t="s">
        <v>837</v>
      </c>
      <c r="G154" s="317"/>
      <c r="H154" s="369" t="s">
        <v>871</v>
      </c>
      <c r="I154" s="369" t="s">
        <v>833</v>
      </c>
      <c r="J154" s="369">
        <v>50</v>
      </c>
      <c r="K154" s="365"/>
    </row>
    <row r="155" s="1" customFormat="1" ht="15" customHeight="1">
      <c r="B155" s="342"/>
      <c r="C155" s="369" t="s">
        <v>839</v>
      </c>
      <c r="D155" s="317"/>
      <c r="E155" s="317"/>
      <c r="F155" s="370" t="s">
        <v>831</v>
      </c>
      <c r="G155" s="317"/>
      <c r="H155" s="369" t="s">
        <v>871</v>
      </c>
      <c r="I155" s="369" t="s">
        <v>841</v>
      </c>
      <c r="J155" s="369"/>
      <c r="K155" s="365"/>
    </row>
    <row r="156" s="1" customFormat="1" ht="15" customHeight="1">
      <c r="B156" s="342"/>
      <c r="C156" s="369" t="s">
        <v>850</v>
      </c>
      <c r="D156" s="317"/>
      <c r="E156" s="317"/>
      <c r="F156" s="370" t="s">
        <v>837</v>
      </c>
      <c r="G156" s="317"/>
      <c r="H156" s="369" t="s">
        <v>871</v>
      </c>
      <c r="I156" s="369" t="s">
        <v>833</v>
      </c>
      <c r="J156" s="369">
        <v>50</v>
      </c>
      <c r="K156" s="365"/>
    </row>
    <row r="157" s="1" customFormat="1" ht="15" customHeight="1">
      <c r="B157" s="342"/>
      <c r="C157" s="369" t="s">
        <v>858</v>
      </c>
      <c r="D157" s="317"/>
      <c r="E157" s="317"/>
      <c r="F157" s="370" t="s">
        <v>837</v>
      </c>
      <c r="G157" s="317"/>
      <c r="H157" s="369" t="s">
        <v>871</v>
      </c>
      <c r="I157" s="369" t="s">
        <v>833</v>
      </c>
      <c r="J157" s="369">
        <v>50</v>
      </c>
      <c r="K157" s="365"/>
    </row>
    <row r="158" s="1" customFormat="1" ht="15" customHeight="1">
      <c r="B158" s="342"/>
      <c r="C158" s="369" t="s">
        <v>856</v>
      </c>
      <c r="D158" s="317"/>
      <c r="E158" s="317"/>
      <c r="F158" s="370" t="s">
        <v>837</v>
      </c>
      <c r="G158" s="317"/>
      <c r="H158" s="369" t="s">
        <v>871</v>
      </c>
      <c r="I158" s="369" t="s">
        <v>833</v>
      </c>
      <c r="J158" s="369">
        <v>50</v>
      </c>
      <c r="K158" s="365"/>
    </row>
    <row r="159" s="1" customFormat="1" ht="15" customHeight="1">
      <c r="B159" s="342"/>
      <c r="C159" s="369" t="s">
        <v>126</v>
      </c>
      <c r="D159" s="317"/>
      <c r="E159" s="317"/>
      <c r="F159" s="370" t="s">
        <v>831</v>
      </c>
      <c r="G159" s="317"/>
      <c r="H159" s="369" t="s">
        <v>893</v>
      </c>
      <c r="I159" s="369" t="s">
        <v>833</v>
      </c>
      <c r="J159" s="369" t="s">
        <v>894</v>
      </c>
      <c r="K159" s="365"/>
    </row>
    <row r="160" s="1" customFormat="1" ht="15" customHeight="1">
      <c r="B160" s="342"/>
      <c r="C160" s="369" t="s">
        <v>895</v>
      </c>
      <c r="D160" s="317"/>
      <c r="E160" s="317"/>
      <c r="F160" s="370" t="s">
        <v>831</v>
      </c>
      <c r="G160" s="317"/>
      <c r="H160" s="369" t="s">
        <v>896</v>
      </c>
      <c r="I160" s="369" t="s">
        <v>866</v>
      </c>
      <c r="J160" s="369"/>
      <c r="K160" s="365"/>
    </row>
    <row r="161" s="1" customFormat="1" ht="15" customHeight="1">
      <c r="B161" s="371"/>
      <c r="C161" s="351"/>
      <c r="D161" s="351"/>
      <c r="E161" s="351"/>
      <c r="F161" s="351"/>
      <c r="G161" s="351"/>
      <c r="H161" s="351"/>
      <c r="I161" s="351"/>
      <c r="J161" s="351"/>
      <c r="K161" s="372"/>
    </row>
    <row r="162" s="1" customFormat="1" ht="18.75" customHeight="1">
      <c r="B162" s="353"/>
      <c r="C162" s="363"/>
      <c r="D162" s="363"/>
      <c r="E162" s="363"/>
      <c r="F162" s="373"/>
      <c r="G162" s="363"/>
      <c r="H162" s="363"/>
      <c r="I162" s="363"/>
      <c r="J162" s="363"/>
      <c r="K162" s="353"/>
    </row>
    <row r="163" s="1" customFormat="1" ht="18.75" customHeight="1">
      <c r="B163" s="325"/>
      <c r="C163" s="325"/>
      <c r="D163" s="325"/>
      <c r="E163" s="325"/>
      <c r="F163" s="325"/>
      <c r="G163" s="325"/>
      <c r="H163" s="325"/>
      <c r="I163" s="325"/>
      <c r="J163" s="325"/>
      <c r="K163" s="325"/>
    </row>
    <row r="164" s="1" customFormat="1" ht="7.5" customHeight="1">
      <c r="B164" s="304"/>
      <c r="C164" s="305"/>
      <c r="D164" s="305"/>
      <c r="E164" s="305"/>
      <c r="F164" s="305"/>
      <c r="G164" s="305"/>
      <c r="H164" s="305"/>
      <c r="I164" s="305"/>
      <c r="J164" s="305"/>
      <c r="K164" s="306"/>
    </row>
    <row r="165" s="1" customFormat="1" ht="45" customHeight="1">
      <c r="B165" s="307"/>
      <c r="C165" s="308" t="s">
        <v>897</v>
      </c>
      <c r="D165" s="308"/>
      <c r="E165" s="308"/>
      <c r="F165" s="308"/>
      <c r="G165" s="308"/>
      <c r="H165" s="308"/>
      <c r="I165" s="308"/>
      <c r="J165" s="308"/>
      <c r="K165" s="309"/>
    </row>
    <row r="166" s="1" customFormat="1" ht="17.25" customHeight="1">
      <c r="B166" s="307"/>
      <c r="C166" s="332" t="s">
        <v>825</v>
      </c>
      <c r="D166" s="332"/>
      <c r="E166" s="332"/>
      <c r="F166" s="332" t="s">
        <v>826</v>
      </c>
      <c r="G166" s="374"/>
      <c r="H166" s="375" t="s">
        <v>56</v>
      </c>
      <c r="I166" s="375" t="s">
        <v>59</v>
      </c>
      <c r="J166" s="332" t="s">
        <v>827</v>
      </c>
      <c r="K166" s="309"/>
    </row>
    <row r="167" s="1" customFormat="1" ht="17.25" customHeight="1">
      <c r="B167" s="310"/>
      <c r="C167" s="334" t="s">
        <v>828</v>
      </c>
      <c r="D167" s="334"/>
      <c r="E167" s="334"/>
      <c r="F167" s="335" t="s">
        <v>829</v>
      </c>
      <c r="G167" s="376"/>
      <c r="H167" s="377"/>
      <c r="I167" s="377"/>
      <c r="J167" s="334" t="s">
        <v>830</v>
      </c>
      <c r="K167" s="312"/>
    </row>
    <row r="168" s="1" customFormat="1" ht="5.25" customHeight="1">
      <c r="B168" s="342"/>
      <c r="C168" s="337"/>
      <c r="D168" s="337"/>
      <c r="E168" s="337"/>
      <c r="F168" s="337"/>
      <c r="G168" s="338"/>
      <c r="H168" s="337"/>
      <c r="I168" s="337"/>
      <c r="J168" s="337"/>
      <c r="K168" s="365"/>
    </row>
    <row r="169" s="1" customFormat="1" ht="15" customHeight="1">
      <c r="B169" s="342"/>
      <c r="C169" s="317" t="s">
        <v>834</v>
      </c>
      <c r="D169" s="317"/>
      <c r="E169" s="317"/>
      <c r="F169" s="340" t="s">
        <v>831</v>
      </c>
      <c r="G169" s="317"/>
      <c r="H169" s="317" t="s">
        <v>871</v>
      </c>
      <c r="I169" s="317" t="s">
        <v>833</v>
      </c>
      <c r="J169" s="317">
        <v>120</v>
      </c>
      <c r="K169" s="365"/>
    </row>
    <row r="170" s="1" customFormat="1" ht="15" customHeight="1">
      <c r="B170" s="342"/>
      <c r="C170" s="317" t="s">
        <v>880</v>
      </c>
      <c r="D170" s="317"/>
      <c r="E170" s="317"/>
      <c r="F170" s="340" t="s">
        <v>831</v>
      </c>
      <c r="G170" s="317"/>
      <c r="H170" s="317" t="s">
        <v>881</v>
      </c>
      <c r="I170" s="317" t="s">
        <v>833</v>
      </c>
      <c r="J170" s="317" t="s">
        <v>882</v>
      </c>
      <c r="K170" s="365"/>
    </row>
    <row r="171" s="1" customFormat="1" ht="15" customHeight="1">
      <c r="B171" s="342"/>
      <c r="C171" s="317" t="s">
        <v>87</v>
      </c>
      <c r="D171" s="317"/>
      <c r="E171" s="317"/>
      <c r="F171" s="340" t="s">
        <v>831</v>
      </c>
      <c r="G171" s="317"/>
      <c r="H171" s="317" t="s">
        <v>898</v>
      </c>
      <c r="I171" s="317" t="s">
        <v>833</v>
      </c>
      <c r="J171" s="317" t="s">
        <v>882</v>
      </c>
      <c r="K171" s="365"/>
    </row>
    <row r="172" s="1" customFormat="1" ht="15" customHeight="1">
      <c r="B172" s="342"/>
      <c r="C172" s="317" t="s">
        <v>836</v>
      </c>
      <c r="D172" s="317"/>
      <c r="E172" s="317"/>
      <c r="F172" s="340" t="s">
        <v>837</v>
      </c>
      <c r="G172" s="317"/>
      <c r="H172" s="317" t="s">
        <v>898</v>
      </c>
      <c r="I172" s="317" t="s">
        <v>833</v>
      </c>
      <c r="J172" s="317">
        <v>50</v>
      </c>
      <c r="K172" s="365"/>
    </row>
    <row r="173" s="1" customFormat="1" ht="15" customHeight="1">
      <c r="B173" s="342"/>
      <c r="C173" s="317" t="s">
        <v>839</v>
      </c>
      <c r="D173" s="317"/>
      <c r="E173" s="317"/>
      <c r="F173" s="340" t="s">
        <v>831</v>
      </c>
      <c r="G173" s="317"/>
      <c r="H173" s="317" t="s">
        <v>898</v>
      </c>
      <c r="I173" s="317" t="s">
        <v>841</v>
      </c>
      <c r="J173" s="317"/>
      <c r="K173" s="365"/>
    </row>
    <row r="174" s="1" customFormat="1" ht="15" customHeight="1">
      <c r="B174" s="342"/>
      <c r="C174" s="317" t="s">
        <v>850</v>
      </c>
      <c r="D174" s="317"/>
      <c r="E174" s="317"/>
      <c r="F174" s="340" t="s">
        <v>837</v>
      </c>
      <c r="G174" s="317"/>
      <c r="H174" s="317" t="s">
        <v>898</v>
      </c>
      <c r="I174" s="317" t="s">
        <v>833</v>
      </c>
      <c r="J174" s="317">
        <v>50</v>
      </c>
      <c r="K174" s="365"/>
    </row>
    <row r="175" s="1" customFormat="1" ht="15" customHeight="1">
      <c r="B175" s="342"/>
      <c r="C175" s="317" t="s">
        <v>858</v>
      </c>
      <c r="D175" s="317"/>
      <c r="E175" s="317"/>
      <c r="F175" s="340" t="s">
        <v>837</v>
      </c>
      <c r="G175" s="317"/>
      <c r="H175" s="317" t="s">
        <v>898</v>
      </c>
      <c r="I175" s="317" t="s">
        <v>833</v>
      </c>
      <c r="J175" s="317">
        <v>50</v>
      </c>
      <c r="K175" s="365"/>
    </row>
    <row r="176" s="1" customFormat="1" ht="15" customHeight="1">
      <c r="B176" s="342"/>
      <c r="C176" s="317" t="s">
        <v>856</v>
      </c>
      <c r="D176" s="317"/>
      <c r="E176" s="317"/>
      <c r="F176" s="340" t="s">
        <v>837</v>
      </c>
      <c r="G176" s="317"/>
      <c r="H176" s="317" t="s">
        <v>898</v>
      </c>
      <c r="I176" s="317" t="s">
        <v>833</v>
      </c>
      <c r="J176" s="317">
        <v>50</v>
      </c>
      <c r="K176" s="365"/>
    </row>
    <row r="177" s="1" customFormat="1" ht="15" customHeight="1">
      <c r="B177" s="342"/>
      <c r="C177" s="317" t="s">
        <v>141</v>
      </c>
      <c r="D177" s="317"/>
      <c r="E177" s="317"/>
      <c r="F177" s="340" t="s">
        <v>831</v>
      </c>
      <c r="G177" s="317"/>
      <c r="H177" s="317" t="s">
        <v>899</v>
      </c>
      <c r="I177" s="317" t="s">
        <v>900</v>
      </c>
      <c r="J177" s="317"/>
      <c r="K177" s="365"/>
    </row>
    <row r="178" s="1" customFormat="1" ht="15" customHeight="1">
      <c r="B178" s="342"/>
      <c r="C178" s="317" t="s">
        <v>59</v>
      </c>
      <c r="D178" s="317"/>
      <c r="E178" s="317"/>
      <c r="F178" s="340" t="s">
        <v>831</v>
      </c>
      <c r="G178" s="317"/>
      <c r="H178" s="317" t="s">
        <v>901</v>
      </c>
      <c r="I178" s="317" t="s">
        <v>902</v>
      </c>
      <c r="J178" s="317">
        <v>1</v>
      </c>
      <c r="K178" s="365"/>
    </row>
    <row r="179" s="1" customFormat="1" ht="15" customHeight="1">
      <c r="B179" s="342"/>
      <c r="C179" s="317" t="s">
        <v>55</v>
      </c>
      <c r="D179" s="317"/>
      <c r="E179" s="317"/>
      <c r="F179" s="340" t="s">
        <v>831</v>
      </c>
      <c r="G179" s="317"/>
      <c r="H179" s="317" t="s">
        <v>903</v>
      </c>
      <c r="I179" s="317" t="s">
        <v>833</v>
      </c>
      <c r="J179" s="317">
        <v>20</v>
      </c>
      <c r="K179" s="365"/>
    </row>
    <row r="180" s="1" customFormat="1" ht="15" customHeight="1">
      <c r="B180" s="342"/>
      <c r="C180" s="317" t="s">
        <v>56</v>
      </c>
      <c r="D180" s="317"/>
      <c r="E180" s="317"/>
      <c r="F180" s="340" t="s">
        <v>831</v>
      </c>
      <c r="G180" s="317"/>
      <c r="H180" s="317" t="s">
        <v>904</v>
      </c>
      <c r="I180" s="317" t="s">
        <v>833</v>
      </c>
      <c r="J180" s="317">
        <v>255</v>
      </c>
      <c r="K180" s="365"/>
    </row>
    <row r="181" s="1" customFormat="1" ht="15" customHeight="1">
      <c r="B181" s="342"/>
      <c r="C181" s="317" t="s">
        <v>142</v>
      </c>
      <c r="D181" s="317"/>
      <c r="E181" s="317"/>
      <c r="F181" s="340" t="s">
        <v>831</v>
      </c>
      <c r="G181" s="317"/>
      <c r="H181" s="317" t="s">
        <v>795</v>
      </c>
      <c r="I181" s="317" t="s">
        <v>833</v>
      </c>
      <c r="J181" s="317">
        <v>10</v>
      </c>
      <c r="K181" s="365"/>
    </row>
    <row r="182" s="1" customFormat="1" ht="15" customHeight="1">
      <c r="B182" s="342"/>
      <c r="C182" s="317" t="s">
        <v>143</v>
      </c>
      <c r="D182" s="317"/>
      <c r="E182" s="317"/>
      <c r="F182" s="340" t="s">
        <v>831</v>
      </c>
      <c r="G182" s="317"/>
      <c r="H182" s="317" t="s">
        <v>905</v>
      </c>
      <c r="I182" s="317" t="s">
        <v>866</v>
      </c>
      <c r="J182" s="317"/>
      <c r="K182" s="365"/>
    </row>
    <row r="183" s="1" customFormat="1" ht="15" customHeight="1">
      <c r="B183" s="342"/>
      <c r="C183" s="317" t="s">
        <v>906</v>
      </c>
      <c r="D183" s="317"/>
      <c r="E183" s="317"/>
      <c r="F183" s="340" t="s">
        <v>831</v>
      </c>
      <c r="G183" s="317"/>
      <c r="H183" s="317" t="s">
        <v>907</v>
      </c>
      <c r="I183" s="317" t="s">
        <v>866</v>
      </c>
      <c r="J183" s="317"/>
      <c r="K183" s="365"/>
    </row>
    <row r="184" s="1" customFormat="1" ht="15" customHeight="1">
      <c r="B184" s="342"/>
      <c r="C184" s="317" t="s">
        <v>895</v>
      </c>
      <c r="D184" s="317"/>
      <c r="E184" s="317"/>
      <c r="F184" s="340" t="s">
        <v>831</v>
      </c>
      <c r="G184" s="317"/>
      <c r="H184" s="317" t="s">
        <v>908</v>
      </c>
      <c r="I184" s="317" t="s">
        <v>866</v>
      </c>
      <c r="J184" s="317"/>
      <c r="K184" s="365"/>
    </row>
    <row r="185" s="1" customFormat="1" ht="15" customHeight="1">
      <c r="B185" s="342"/>
      <c r="C185" s="317" t="s">
        <v>145</v>
      </c>
      <c r="D185" s="317"/>
      <c r="E185" s="317"/>
      <c r="F185" s="340" t="s">
        <v>837</v>
      </c>
      <c r="G185" s="317"/>
      <c r="H185" s="317" t="s">
        <v>909</v>
      </c>
      <c r="I185" s="317" t="s">
        <v>833</v>
      </c>
      <c r="J185" s="317">
        <v>50</v>
      </c>
      <c r="K185" s="365"/>
    </row>
    <row r="186" s="1" customFormat="1" ht="15" customHeight="1">
      <c r="B186" s="342"/>
      <c r="C186" s="317" t="s">
        <v>910</v>
      </c>
      <c r="D186" s="317"/>
      <c r="E186" s="317"/>
      <c r="F186" s="340" t="s">
        <v>837</v>
      </c>
      <c r="G186" s="317"/>
      <c r="H186" s="317" t="s">
        <v>911</v>
      </c>
      <c r="I186" s="317" t="s">
        <v>912</v>
      </c>
      <c r="J186" s="317"/>
      <c r="K186" s="365"/>
    </row>
    <row r="187" s="1" customFormat="1" ht="15" customHeight="1">
      <c r="B187" s="342"/>
      <c r="C187" s="317" t="s">
        <v>913</v>
      </c>
      <c r="D187" s="317"/>
      <c r="E187" s="317"/>
      <c r="F187" s="340" t="s">
        <v>837</v>
      </c>
      <c r="G187" s="317"/>
      <c r="H187" s="317" t="s">
        <v>914</v>
      </c>
      <c r="I187" s="317" t="s">
        <v>912</v>
      </c>
      <c r="J187" s="317"/>
      <c r="K187" s="365"/>
    </row>
    <row r="188" s="1" customFormat="1" ht="15" customHeight="1">
      <c r="B188" s="342"/>
      <c r="C188" s="317" t="s">
        <v>915</v>
      </c>
      <c r="D188" s="317"/>
      <c r="E188" s="317"/>
      <c r="F188" s="340" t="s">
        <v>837</v>
      </c>
      <c r="G188" s="317"/>
      <c r="H188" s="317" t="s">
        <v>916</v>
      </c>
      <c r="I188" s="317" t="s">
        <v>912</v>
      </c>
      <c r="J188" s="317"/>
      <c r="K188" s="365"/>
    </row>
    <row r="189" s="1" customFormat="1" ht="15" customHeight="1">
      <c r="B189" s="342"/>
      <c r="C189" s="378" t="s">
        <v>917</v>
      </c>
      <c r="D189" s="317"/>
      <c r="E189" s="317"/>
      <c r="F189" s="340" t="s">
        <v>837</v>
      </c>
      <c r="G189" s="317"/>
      <c r="H189" s="317" t="s">
        <v>918</v>
      </c>
      <c r="I189" s="317" t="s">
        <v>919</v>
      </c>
      <c r="J189" s="379" t="s">
        <v>920</v>
      </c>
      <c r="K189" s="365"/>
    </row>
    <row r="190" s="17" customFormat="1" ht="15" customHeight="1">
      <c r="B190" s="380"/>
      <c r="C190" s="381" t="s">
        <v>921</v>
      </c>
      <c r="D190" s="382"/>
      <c r="E190" s="382"/>
      <c r="F190" s="383" t="s">
        <v>837</v>
      </c>
      <c r="G190" s="382"/>
      <c r="H190" s="382" t="s">
        <v>922</v>
      </c>
      <c r="I190" s="382" t="s">
        <v>919</v>
      </c>
      <c r="J190" s="384" t="s">
        <v>920</v>
      </c>
      <c r="K190" s="385"/>
    </row>
    <row r="191" s="1" customFormat="1" ht="15" customHeight="1">
      <c r="B191" s="342"/>
      <c r="C191" s="378" t="s">
        <v>44</v>
      </c>
      <c r="D191" s="317"/>
      <c r="E191" s="317"/>
      <c r="F191" s="340" t="s">
        <v>831</v>
      </c>
      <c r="G191" s="317"/>
      <c r="H191" s="314" t="s">
        <v>923</v>
      </c>
      <c r="I191" s="317" t="s">
        <v>924</v>
      </c>
      <c r="J191" s="317"/>
      <c r="K191" s="365"/>
    </row>
    <row r="192" s="1" customFormat="1" ht="15" customHeight="1">
      <c r="B192" s="342"/>
      <c r="C192" s="378" t="s">
        <v>925</v>
      </c>
      <c r="D192" s="317"/>
      <c r="E192" s="317"/>
      <c r="F192" s="340" t="s">
        <v>831</v>
      </c>
      <c r="G192" s="317"/>
      <c r="H192" s="317" t="s">
        <v>926</v>
      </c>
      <c r="I192" s="317" t="s">
        <v>866</v>
      </c>
      <c r="J192" s="317"/>
      <c r="K192" s="365"/>
    </row>
    <row r="193" s="1" customFormat="1" ht="15" customHeight="1">
      <c r="B193" s="342"/>
      <c r="C193" s="378" t="s">
        <v>927</v>
      </c>
      <c r="D193" s="317"/>
      <c r="E193" s="317"/>
      <c r="F193" s="340" t="s">
        <v>831</v>
      </c>
      <c r="G193" s="317"/>
      <c r="H193" s="317" t="s">
        <v>928</v>
      </c>
      <c r="I193" s="317" t="s">
        <v>866</v>
      </c>
      <c r="J193" s="317"/>
      <c r="K193" s="365"/>
    </row>
    <row r="194" s="1" customFormat="1" ht="15" customHeight="1">
      <c r="B194" s="342"/>
      <c r="C194" s="378" t="s">
        <v>929</v>
      </c>
      <c r="D194" s="317"/>
      <c r="E194" s="317"/>
      <c r="F194" s="340" t="s">
        <v>837</v>
      </c>
      <c r="G194" s="317"/>
      <c r="H194" s="317" t="s">
        <v>930</v>
      </c>
      <c r="I194" s="317" t="s">
        <v>866</v>
      </c>
      <c r="J194" s="317"/>
      <c r="K194" s="365"/>
    </row>
    <row r="195" s="1" customFormat="1" ht="15" customHeight="1">
      <c r="B195" s="371"/>
      <c r="C195" s="386"/>
      <c r="D195" s="351"/>
      <c r="E195" s="351"/>
      <c r="F195" s="351"/>
      <c r="G195" s="351"/>
      <c r="H195" s="351"/>
      <c r="I195" s="351"/>
      <c r="J195" s="351"/>
      <c r="K195" s="372"/>
    </row>
    <row r="196" s="1" customFormat="1" ht="18.75" customHeight="1">
      <c r="B196" s="353"/>
      <c r="C196" s="363"/>
      <c r="D196" s="363"/>
      <c r="E196" s="363"/>
      <c r="F196" s="373"/>
      <c r="G196" s="363"/>
      <c r="H196" s="363"/>
      <c r="I196" s="363"/>
      <c r="J196" s="363"/>
      <c r="K196" s="353"/>
    </row>
    <row r="197" s="1" customFormat="1" ht="18.75" customHeight="1">
      <c r="B197" s="353"/>
      <c r="C197" s="363"/>
      <c r="D197" s="363"/>
      <c r="E197" s="363"/>
      <c r="F197" s="373"/>
      <c r="G197" s="363"/>
      <c r="H197" s="363"/>
      <c r="I197" s="363"/>
      <c r="J197" s="363"/>
      <c r="K197" s="353"/>
    </row>
    <row r="198" s="1" customFormat="1" ht="18.75" customHeight="1">
      <c r="B198" s="325"/>
      <c r="C198" s="325"/>
      <c r="D198" s="325"/>
      <c r="E198" s="325"/>
      <c r="F198" s="325"/>
      <c r="G198" s="325"/>
      <c r="H198" s="325"/>
      <c r="I198" s="325"/>
      <c r="J198" s="325"/>
      <c r="K198" s="325"/>
    </row>
    <row r="199" s="1" customFormat="1" ht="13.5">
      <c r="B199" s="304"/>
      <c r="C199" s="305"/>
      <c r="D199" s="305"/>
      <c r="E199" s="305"/>
      <c r="F199" s="305"/>
      <c r="G199" s="305"/>
      <c r="H199" s="305"/>
      <c r="I199" s="305"/>
      <c r="J199" s="305"/>
      <c r="K199" s="306"/>
    </row>
    <row r="200" s="1" customFormat="1" ht="21">
      <c r="B200" s="307"/>
      <c r="C200" s="308" t="s">
        <v>931</v>
      </c>
      <c r="D200" s="308"/>
      <c r="E200" s="308"/>
      <c r="F200" s="308"/>
      <c r="G200" s="308"/>
      <c r="H200" s="308"/>
      <c r="I200" s="308"/>
      <c r="J200" s="308"/>
      <c r="K200" s="309"/>
    </row>
    <row r="201" s="1" customFormat="1" ht="25.5" customHeight="1">
      <c r="B201" s="307"/>
      <c r="C201" s="387" t="s">
        <v>932</v>
      </c>
      <c r="D201" s="387"/>
      <c r="E201" s="387"/>
      <c r="F201" s="387" t="s">
        <v>933</v>
      </c>
      <c r="G201" s="388"/>
      <c r="H201" s="387" t="s">
        <v>934</v>
      </c>
      <c r="I201" s="387"/>
      <c r="J201" s="387"/>
      <c r="K201" s="309"/>
    </row>
    <row r="202" s="1" customFormat="1" ht="5.25" customHeight="1">
      <c r="B202" s="342"/>
      <c r="C202" s="337"/>
      <c r="D202" s="337"/>
      <c r="E202" s="337"/>
      <c r="F202" s="337"/>
      <c r="G202" s="363"/>
      <c r="H202" s="337"/>
      <c r="I202" s="337"/>
      <c r="J202" s="337"/>
      <c r="K202" s="365"/>
    </row>
    <row r="203" s="1" customFormat="1" ht="15" customHeight="1">
      <c r="B203" s="342"/>
      <c r="C203" s="317" t="s">
        <v>924</v>
      </c>
      <c r="D203" s="317"/>
      <c r="E203" s="317"/>
      <c r="F203" s="340" t="s">
        <v>45</v>
      </c>
      <c r="G203" s="317"/>
      <c r="H203" s="317" t="s">
        <v>935</v>
      </c>
      <c r="I203" s="317"/>
      <c r="J203" s="317"/>
      <c r="K203" s="365"/>
    </row>
    <row r="204" s="1" customFormat="1" ht="15" customHeight="1">
      <c r="B204" s="342"/>
      <c r="C204" s="317"/>
      <c r="D204" s="317"/>
      <c r="E204" s="317"/>
      <c r="F204" s="340" t="s">
        <v>46</v>
      </c>
      <c r="G204" s="317"/>
      <c r="H204" s="317" t="s">
        <v>936</v>
      </c>
      <c r="I204" s="317"/>
      <c r="J204" s="317"/>
      <c r="K204" s="365"/>
    </row>
    <row r="205" s="1" customFormat="1" ht="15" customHeight="1">
      <c r="B205" s="342"/>
      <c r="C205" s="317"/>
      <c r="D205" s="317"/>
      <c r="E205" s="317"/>
      <c r="F205" s="340" t="s">
        <v>49</v>
      </c>
      <c r="G205" s="317"/>
      <c r="H205" s="317" t="s">
        <v>937</v>
      </c>
      <c r="I205" s="317"/>
      <c r="J205" s="317"/>
      <c r="K205" s="365"/>
    </row>
    <row r="206" s="1" customFormat="1" ht="15" customHeight="1">
      <c r="B206" s="342"/>
      <c r="C206" s="317"/>
      <c r="D206" s="317"/>
      <c r="E206" s="317"/>
      <c r="F206" s="340" t="s">
        <v>47</v>
      </c>
      <c r="G206" s="317"/>
      <c r="H206" s="317" t="s">
        <v>938</v>
      </c>
      <c r="I206" s="317"/>
      <c r="J206" s="317"/>
      <c r="K206" s="365"/>
    </row>
    <row r="207" s="1" customFormat="1" ht="15" customHeight="1">
      <c r="B207" s="342"/>
      <c r="C207" s="317"/>
      <c r="D207" s="317"/>
      <c r="E207" s="317"/>
      <c r="F207" s="340" t="s">
        <v>48</v>
      </c>
      <c r="G207" s="317"/>
      <c r="H207" s="317" t="s">
        <v>939</v>
      </c>
      <c r="I207" s="317"/>
      <c r="J207" s="317"/>
      <c r="K207" s="365"/>
    </row>
    <row r="208" s="1" customFormat="1" ht="15" customHeight="1">
      <c r="B208" s="342"/>
      <c r="C208" s="317"/>
      <c r="D208" s="317"/>
      <c r="E208" s="317"/>
      <c r="F208" s="340"/>
      <c r="G208" s="317"/>
      <c r="H208" s="317"/>
      <c r="I208" s="317"/>
      <c r="J208" s="317"/>
      <c r="K208" s="365"/>
    </row>
    <row r="209" s="1" customFormat="1" ht="15" customHeight="1">
      <c r="B209" s="342"/>
      <c r="C209" s="317" t="s">
        <v>878</v>
      </c>
      <c r="D209" s="317"/>
      <c r="E209" s="317"/>
      <c r="F209" s="340" t="s">
        <v>80</v>
      </c>
      <c r="G209" s="317"/>
      <c r="H209" s="317" t="s">
        <v>940</v>
      </c>
      <c r="I209" s="317"/>
      <c r="J209" s="317"/>
      <c r="K209" s="365"/>
    </row>
    <row r="210" s="1" customFormat="1" ht="15" customHeight="1">
      <c r="B210" s="342"/>
      <c r="C210" s="317"/>
      <c r="D210" s="317"/>
      <c r="E210" s="317"/>
      <c r="F210" s="340" t="s">
        <v>775</v>
      </c>
      <c r="G210" s="317"/>
      <c r="H210" s="317" t="s">
        <v>776</v>
      </c>
      <c r="I210" s="317"/>
      <c r="J210" s="317"/>
      <c r="K210" s="365"/>
    </row>
    <row r="211" s="1" customFormat="1" ht="15" customHeight="1">
      <c r="B211" s="342"/>
      <c r="C211" s="317"/>
      <c r="D211" s="317"/>
      <c r="E211" s="317"/>
      <c r="F211" s="340" t="s">
        <v>773</v>
      </c>
      <c r="G211" s="317"/>
      <c r="H211" s="317" t="s">
        <v>941</v>
      </c>
      <c r="I211" s="317"/>
      <c r="J211" s="317"/>
      <c r="K211" s="365"/>
    </row>
    <row r="212" s="1" customFormat="1" ht="15" customHeight="1">
      <c r="B212" s="389"/>
      <c r="C212" s="317"/>
      <c r="D212" s="317"/>
      <c r="E212" s="317"/>
      <c r="F212" s="340" t="s">
        <v>777</v>
      </c>
      <c r="G212" s="378"/>
      <c r="H212" s="369" t="s">
        <v>96</v>
      </c>
      <c r="I212" s="369"/>
      <c r="J212" s="369"/>
      <c r="K212" s="390"/>
    </row>
    <row r="213" s="1" customFormat="1" ht="15" customHeight="1">
      <c r="B213" s="389"/>
      <c r="C213" s="317"/>
      <c r="D213" s="317"/>
      <c r="E213" s="317"/>
      <c r="F213" s="340" t="s">
        <v>778</v>
      </c>
      <c r="G213" s="378"/>
      <c r="H213" s="369" t="s">
        <v>942</v>
      </c>
      <c r="I213" s="369"/>
      <c r="J213" s="369"/>
      <c r="K213" s="390"/>
    </row>
    <row r="214" s="1" customFormat="1" ht="15" customHeight="1">
      <c r="B214" s="389"/>
      <c r="C214" s="317"/>
      <c r="D214" s="317"/>
      <c r="E214" s="317"/>
      <c r="F214" s="340"/>
      <c r="G214" s="378"/>
      <c r="H214" s="369"/>
      <c r="I214" s="369"/>
      <c r="J214" s="369"/>
      <c r="K214" s="390"/>
    </row>
    <row r="215" s="1" customFormat="1" ht="15" customHeight="1">
      <c r="B215" s="389"/>
      <c r="C215" s="317" t="s">
        <v>902</v>
      </c>
      <c r="D215" s="317"/>
      <c r="E215" s="317"/>
      <c r="F215" s="340">
        <v>1</v>
      </c>
      <c r="G215" s="378"/>
      <c r="H215" s="369" t="s">
        <v>943</v>
      </c>
      <c r="I215" s="369"/>
      <c r="J215" s="369"/>
      <c r="K215" s="390"/>
    </row>
    <row r="216" s="1" customFormat="1" ht="15" customHeight="1">
      <c r="B216" s="389"/>
      <c r="C216" s="317"/>
      <c r="D216" s="317"/>
      <c r="E216" s="317"/>
      <c r="F216" s="340">
        <v>2</v>
      </c>
      <c r="G216" s="378"/>
      <c r="H216" s="369" t="s">
        <v>944</v>
      </c>
      <c r="I216" s="369"/>
      <c r="J216" s="369"/>
      <c r="K216" s="390"/>
    </row>
    <row r="217" s="1" customFormat="1" ht="15" customHeight="1">
      <c r="B217" s="389"/>
      <c r="C217" s="317"/>
      <c r="D217" s="317"/>
      <c r="E217" s="317"/>
      <c r="F217" s="340">
        <v>3</v>
      </c>
      <c r="G217" s="378"/>
      <c r="H217" s="369" t="s">
        <v>945</v>
      </c>
      <c r="I217" s="369"/>
      <c r="J217" s="369"/>
      <c r="K217" s="390"/>
    </row>
    <row r="218" s="1" customFormat="1" ht="15" customHeight="1">
      <c r="B218" s="389"/>
      <c r="C218" s="317"/>
      <c r="D218" s="317"/>
      <c r="E218" s="317"/>
      <c r="F218" s="340">
        <v>4</v>
      </c>
      <c r="G218" s="378"/>
      <c r="H218" s="369" t="s">
        <v>946</v>
      </c>
      <c r="I218" s="369"/>
      <c r="J218" s="369"/>
      <c r="K218" s="390"/>
    </row>
    <row r="219" s="1" customFormat="1" ht="12.75" customHeight="1">
      <c r="B219" s="391"/>
      <c r="C219" s="392"/>
      <c r="D219" s="392"/>
      <c r="E219" s="392"/>
      <c r="F219" s="392"/>
      <c r="G219" s="392"/>
      <c r="H219" s="392"/>
      <c r="I219" s="392"/>
      <c r="J219" s="392"/>
      <c r="K219" s="393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Křehla Milan</dc:creator>
  <cp:lastModifiedBy>Křehla Milan</cp:lastModifiedBy>
  <dcterms:created xsi:type="dcterms:W3CDTF">2024-07-15T12:03:22Z</dcterms:created>
  <dcterms:modified xsi:type="dcterms:W3CDTF">2024-07-15T12:03:30Z</dcterms:modified>
</cp:coreProperties>
</file>