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gmar.slavikova\Desktop\"/>
    </mc:Choice>
  </mc:AlternateContent>
  <bookViews>
    <workbookView xWindow="0" yWindow="0" windowWidth="28770" windowHeight="11940"/>
  </bookViews>
  <sheets>
    <sheet name="Rekapitulace stavby" sheetId="1" r:id="rId1"/>
    <sheet name="2024_28 - Oprava oken - b..." sheetId="2" r:id="rId2"/>
  </sheets>
  <definedNames>
    <definedName name="_xlnm._FilterDatabase" localSheetId="1" hidden="1">'2024_28 - Oprava oken - b...'!$C$131:$K$822</definedName>
    <definedName name="_xlnm.Print_Titles" localSheetId="1">'2024_28 - Oprava oken - b...'!$131:$131</definedName>
    <definedName name="_xlnm.Print_Titles" localSheetId="0">'Rekapitulace stavby'!$92:$92</definedName>
    <definedName name="_xlnm.Print_Area" localSheetId="1">'2024_28 - Oprava oken - b...'!$C$4:$J$76,'2024_28 - Oprava oken - b...'!$C$121:$J$822</definedName>
    <definedName name="_xlnm.Print_Area" localSheetId="0">'Rekapitulace stavby'!$D$4:$AO$76,'Rekapitulace stavby'!$C$82:$AQ$96</definedName>
  </definedNames>
  <calcPr calcId="162913"/>
</workbook>
</file>

<file path=xl/calcChain.xml><?xml version="1.0" encoding="utf-8"?>
<calcChain xmlns="http://schemas.openxmlformats.org/spreadsheetml/2006/main">
  <c r="J35" i="2" l="1"/>
  <c r="J34" i="2"/>
  <c r="AY95" i="1"/>
  <c r="J33" i="2"/>
  <c r="AX95" i="1"/>
  <c r="BI822" i="2"/>
  <c r="BH822" i="2"/>
  <c r="BG822" i="2"/>
  <c r="BF822" i="2"/>
  <c r="T822" i="2"/>
  <c r="T821" i="2"/>
  <c r="R822" i="2"/>
  <c r="R821" i="2"/>
  <c r="P822" i="2"/>
  <c r="P821" i="2" s="1"/>
  <c r="BI820" i="2"/>
  <c r="BH820" i="2"/>
  <c r="BG820" i="2"/>
  <c r="BF820" i="2"/>
  <c r="T820" i="2"/>
  <c r="R820" i="2"/>
  <c r="P820" i="2"/>
  <c r="BI819" i="2"/>
  <c r="BH819" i="2"/>
  <c r="BG819" i="2"/>
  <c r="BF819" i="2"/>
  <c r="T819" i="2"/>
  <c r="R819" i="2"/>
  <c r="P819" i="2"/>
  <c r="BI818" i="2"/>
  <c r="BH818" i="2"/>
  <c r="BG818" i="2"/>
  <c r="BF818" i="2"/>
  <c r="T818" i="2"/>
  <c r="R818" i="2"/>
  <c r="P818" i="2"/>
  <c r="BI815" i="2"/>
  <c r="BH815" i="2"/>
  <c r="BG815" i="2"/>
  <c r="BF815" i="2"/>
  <c r="T815" i="2"/>
  <c r="R815" i="2"/>
  <c r="P815" i="2"/>
  <c r="BI805" i="2"/>
  <c r="BH805" i="2"/>
  <c r="BG805" i="2"/>
  <c r="BF805" i="2"/>
  <c r="T805" i="2"/>
  <c r="R805" i="2"/>
  <c r="P805" i="2"/>
  <c r="BI803" i="2"/>
  <c r="BH803" i="2"/>
  <c r="BG803" i="2"/>
  <c r="BF803" i="2"/>
  <c r="T803" i="2"/>
  <c r="R803" i="2"/>
  <c r="P803" i="2"/>
  <c r="BI802" i="2"/>
  <c r="BH802" i="2"/>
  <c r="BG802" i="2"/>
  <c r="BF802" i="2"/>
  <c r="T802" i="2"/>
  <c r="R802" i="2"/>
  <c r="P802" i="2"/>
  <c r="BI800" i="2"/>
  <c r="BH800" i="2"/>
  <c r="BG800" i="2"/>
  <c r="BF800" i="2"/>
  <c r="T800" i="2"/>
  <c r="R800" i="2"/>
  <c r="P800" i="2"/>
  <c r="BI788" i="2"/>
  <c r="BH788" i="2"/>
  <c r="BG788" i="2"/>
  <c r="BF788" i="2"/>
  <c r="T788" i="2"/>
  <c r="R788" i="2"/>
  <c r="P788" i="2"/>
  <c r="BI750" i="2"/>
  <c r="BH750" i="2"/>
  <c r="BG750" i="2"/>
  <c r="BF750" i="2"/>
  <c r="T750" i="2"/>
  <c r="R750" i="2"/>
  <c r="P750" i="2"/>
  <c r="BI748" i="2"/>
  <c r="BH748" i="2"/>
  <c r="BG748" i="2"/>
  <c r="BF748" i="2"/>
  <c r="T748" i="2"/>
  <c r="R748" i="2"/>
  <c r="P748" i="2"/>
  <c r="BI747" i="2"/>
  <c r="BH747" i="2"/>
  <c r="BG747" i="2"/>
  <c r="BF747" i="2"/>
  <c r="T747" i="2"/>
  <c r="R747" i="2"/>
  <c r="P747" i="2"/>
  <c r="BI745" i="2"/>
  <c r="BH745" i="2"/>
  <c r="BG745" i="2"/>
  <c r="BF745" i="2"/>
  <c r="T745" i="2"/>
  <c r="R745" i="2"/>
  <c r="P745" i="2"/>
  <c r="BI743" i="2"/>
  <c r="BH743" i="2"/>
  <c r="BG743" i="2"/>
  <c r="BF743" i="2"/>
  <c r="T743" i="2"/>
  <c r="R743" i="2"/>
  <c r="P743" i="2"/>
  <c r="BI741" i="2"/>
  <c r="BH741" i="2"/>
  <c r="BG741" i="2"/>
  <c r="BF741" i="2"/>
  <c r="T741" i="2"/>
  <c r="R741" i="2"/>
  <c r="P741" i="2"/>
  <c r="BI738" i="2"/>
  <c r="BH738" i="2"/>
  <c r="BG738" i="2"/>
  <c r="BF738" i="2"/>
  <c r="T738" i="2"/>
  <c r="R738" i="2"/>
  <c r="P738" i="2"/>
  <c r="BI736" i="2"/>
  <c r="BH736" i="2"/>
  <c r="BG736" i="2"/>
  <c r="BF736" i="2"/>
  <c r="T736" i="2"/>
  <c r="R736" i="2"/>
  <c r="P736" i="2"/>
  <c r="BI726" i="2"/>
  <c r="BH726" i="2"/>
  <c r="BG726" i="2"/>
  <c r="BF726" i="2"/>
  <c r="T726" i="2"/>
  <c r="R726" i="2"/>
  <c r="P726" i="2"/>
  <c r="BI724" i="2"/>
  <c r="BH724" i="2"/>
  <c r="BG724" i="2"/>
  <c r="BF724" i="2"/>
  <c r="T724" i="2"/>
  <c r="R724" i="2"/>
  <c r="P724" i="2"/>
  <c r="BI712" i="2"/>
  <c r="BH712" i="2"/>
  <c r="BG712" i="2"/>
  <c r="BF712" i="2"/>
  <c r="T712" i="2"/>
  <c r="R712" i="2"/>
  <c r="P712" i="2"/>
  <c r="BI706" i="2"/>
  <c r="BH706" i="2"/>
  <c r="BG706" i="2"/>
  <c r="BF706" i="2"/>
  <c r="T706" i="2"/>
  <c r="R706" i="2"/>
  <c r="P706" i="2"/>
  <c r="BI696" i="2"/>
  <c r="BH696" i="2"/>
  <c r="BG696" i="2"/>
  <c r="BF696" i="2"/>
  <c r="T696" i="2"/>
  <c r="R696" i="2"/>
  <c r="P696" i="2"/>
  <c r="BI694" i="2"/>
  <c r="BH694" i="2"/>
  <c r="BG694" i="2"/>
  <c r="BF694" i="2"/>
  <c r="T694" i="2"/>
  <c r="R694" i="2"/>
  <c r="P694" i="2"/>
  <c r="BI689" i="2"/>
  <c r="BH689" i="2"/>
  <c r="BG689" i="2"/>
  <c r="BF689" i="2"/>
  <c r="T689" i="2"/>
  <c r="R689" i="2"/>
  <c r="P689" i="2"/>
  <c r="BI687" i="2"/>
  <c r="BH687" i="2"/>
  <c r="BG687" i="2"/>
  <c r="BF687" i="2"/>
  <c r="T687" i="2"/>
  <c r="R687" i="2"/>
  <c r="P687" i="2"/>
  <c r="BI686" i="2"/>
  <c r="BH686" i="2"/>
  <c r="BG686" i="2"/>
  <c r="BF686" i="2"/>
  <c r="T686" i="2"/>
  <c r="R686" i="2"/>
  <c r="P686" i="2"/>
  <c r="BI673" i="2"/>
  <c r="BH673" i="2"/>
  <c r="BG673" i="2"/>
  <c r="BF673" i="2"/>
  <c r="T673" i="2"/>
  <c r="R673" i="2"/>
  <c r="P673" i="2"/>
  <c r="BI660" i="2"/>
  <c r="BH660" i="2"/>
  <c r="BG660" i="2"/>
  <c r="BF660" i="2"/>
  <c r="T660" i="2"/>
  <c r="R660" i="2"/>
  <c r="P660" i="2"/>
  <c r="BI659" i="2"/>
  <c r="BH659" i="2"/>
  <c r="BG659" i="2"/>
  <c r="BF659" i="2"/>
  <c r="T659" i="2"/>
  <c r="R659" i="2"/>
  <c r="P659" i="2"/>
  <c r="BI657" i="2"/>
  <c r="BH657" i="2"/>
  <c r="BG657" i="2"/>
  <c r="BF657" i="2"/>
  <c r="T657" i="2"/>
  <c r="R657" i="2"/>
  <c r="P657" i="2"/>
  <c r="BI656" i="2"/>
  <c r="BH656" i="2"/>
  <c r="BG656" i="2"/>
  <c r="BF656" i="2"/>
  <c r="T656" i="2"/>
  <c r="R656" i="2"/>
  <c r="P656" i="2"/>
  <c r="BI655" i="2"/>
  <c r="BH655" i="2"/>
  <c r="BG655" i="2"/>
  <c r="BF655" i="2"/>
  <c r="T655" i="2"/>
  <c r="R655" i="2"/>
  <c r="P655" i="2"/>
  <c r="BI646" i="2"/>
  <c r="BH646" i="2"/>
  <c r="BG646" i="2"/>
  <c r="BF646" i="2"/>
  <c r="T646" i="2"/>
  <c r="R646" i="2"/>
  <c r="P646" i="2"/>
  <c r="BI638" i="2"/>
  <c r="BH638" i="2"/>
  <c r="BG638" i="2"/>
  <c r="BF638" i="2"/>
  <c r="T638" i="2"/>
  <c r="R638" i="2"/>
  <c r="P638" i="2"/>
  <c r="BI630" i="2"/>
  <c r="BH630" i="2"/>
  <c r="BG630" i="2"/>
  <c r="BF630" i="2"/>
  <c r="T630" i="2"/>
  <c r="R630" i="2"/>
  <c r="P630" i="2"/>
  <c r="BI622" i="2"/>
  <c r="BH622" i="2"/>
  <c r="BG622" i="2"/>
  <c r="BF622" i="2"/>
  <c r="T622" i="2"/>
  <c r="R622" i="2"/>
  <c r="P622" i="2"/>
  <c r="BI614" i="2"/>
  <c r="BH614" i="2"/>
  <c r="BG614" i="2"/>
  <c r="BF614" i="2"/>
  <c r="T614" i="2"/>
  <c r="R614" i="2"/>
  <c r="P614" i="2"/>
  <c r="BI606" i="2"/>
  <c r="BH606" i="2"/>
  <c r="BG606" i="2"/>
  <c r="BF606" i="2"/>
  <c r="T606" i="2"/>
  <c r="R606" i="2"/>
  <c r="P606" i="2"/>
  <c r="BI598" i="2"/>
  <c r="BH598" i="2"/>
  <c r="BG598" i="2"/>
  <c r="BF598" i="2"/>
  <c r="T598" i="2"/>
  <c r="R598" i="2"/>
  <c r="P598" i="2"/>
  <c r="BI590" i="2"/>
  <c r="BH590" i="2"/>
  <c r="BG590" i="2"/>
  <c r="BF590" i="2"/>
  <c r="T590" i="2"/>
  <c r="R590" i="2"/>
  <c r="P590" i="2"/>
  <c r="BI582" i="2"/>
  <c r="BH582" i="2"/>
  <c r="BG582" i="2"/>
  <c r="BF582" i="2"/>
  <c r="T582" i="2"/>
  <c r="R582" i="2"/>
  <c r="P582" i="2"/>
  <c r="BI574" i="2"/>
  <c r="BH574" i="2"/>
  <c r="BG574" i="2"/>
  <c r="BF574" i="2"/>
  <c r="T574" i="2"/>
  <c r="R574" i="2"/>
  <c r="P574" i="2"/>
  <c r="BI566" i="2"/>
  <c r="BH566" i="2"/>
  <c r="BG566" i="2"/>
  <c r="BF566" i="2"/>
  <c r="T566" i="2"/>
  <c r="R566" i="2"/>
  <c r="P566" i="2"/>
  <c r="BI553" i="2"/>
  <c r="BH553" i="2"/>
  <c r="BG553" i="2"/>
  <c r="BF553" i="2"/>
  <c r="T553" i="2"/>
  <c r="R553" i="2"/>
  <c r="P553" i="2"/>
  <c r="BI545" i="2"/>
  <c r="BH545" i="2"/>
  <c r="BG545" i="2"/>
  <c r="BF545" i="2"/>
  <c r="T545" i="2"/>
  <c r="R545" i="2"/>
  <c r="P545" i="2"/>
  <c r="BI543" i="2"/>
  <c r="BH543" i="2"/>
  <c r="BG543" i="2"/>
  <c r="BF543" i="2"/>
  <c r="T543" i="2"/>
  <c r="R543" i="2"/>
  <c r="P543" i="2"/>
  <c r="BI541" i="2"/>
  <c r="BH541" i="2"/>
  <c r="BG541" i="2"/>
  <c r="BF541" i="2"/>
  <c r="T541" i="2"/>
  <c r="R541" i="2"/>
  <c r="P541" i="2"/>
  <c r="BI526" i="2"/>
  <c r="BH526" i="2"/>
  <c r="BG526" i="2"/>
  <c r="BF526" i="2"/>
  <c r="T526" i="2"/>
  <c r="R526" i="2"/>
  <c r="P526" i="2"/>
  <c r="BI525" i="2"/>
  <c r="BH525" i="2"/>
  <c r="BG525" i="2"/>
  <c r="BF525" i="2"/>
  <c r="T525" i="2"/>
  <c r="R525" i="2"/>
  <c r="P525" i="2"/>
  <c r="BI510" i="2"/>
  <c r="BH510" i="2"/>
  <c r="BG510" i="2"/>
  <c r="BF510" i="2"/>
  <c r="T510" i="2"/>
  <c r="R510" i="2"/>
  <c r="P510" i="2"/>
  <c r="BI508" i="2"/>
  <c r="BH508" i="2"/>
  <c r="BG508" i="2"/>
  <c r="BF508" i="2"/>
  <c r="T508" i="2"/>
  <c r="R508" i="2"/>
  <c r="P508" i="2"/>
  <c r="BI506" i="2"/>
  <c r="BH506" i="2"/>
  <c r="BG506" i="2"/>
  <c r="BF506" i="2"/>
  <c r="T506" i="2"/>
  <c r="R506" i="2"/>
  <c r="P506" i="2"/>
  <c r="BI505" i="2"/>
  <c r="BH505" i="2"/>
  <c r="BG505" i="2"/>
  <c r="BF505" i="2"/>
  <c r="T505" i="2"/>
  <c r="R505" i="2"/>
  <c r="P505" i="2"/>
  <c r="BI504" i="2"/>
  <c r="BH504" i="2"/>
  <c r="BG504" i="2"/>
  <c r="BF504" i="2"/>
  <c r="T504" i="2"/>
  <c r="R504" i="2"/>
  <c r="P504" i="2"/>
  <c r="BI501" i="2"/>
  <c r="BH501" i="2"/>
  <c r="BG501" i="2"/>
  <c r="BF501" i="2"/>
  <c r="T501" i="2"/>
  <c r="R501" i="2"/>
  <c r="P501" i="2"/>
  <c r="BI492" i="2"/>
  <c r="BH492" i="2"/>
  <c r="BG492" i="2"/>
  <c r="BF492" i="2"/>
  <c r="T492" i="2"/>
  <c r="R492" i="2"/>
  <c r="P492" i="2"/>
  <c r="BI483" i="2"/>
  <c r="BH483" i="2"/>
  <c r="BG483" i="2"/>
  <c r="BF483" i="2"/>
  <c r="T483" i="2"/>
  <c r="R483" i="2"/>
  <c r="P483" i="2"/>
  <c r="BI480" i="2"/>
  <c r="BH480" i="2"/>
  <c r="BG480" i="2"/>
  <c r="BF480" i="2"/>
  <c r="T480" i="2"/>
  <c r="T479" i="2" s="1"/>
  <c r="R480" i="2"/>
  <c r="R479" i="2" s="1"/>
  <c r="P480" i="2"/>
  <c r="P479" i="2" s="1"/>
  <c r="BI468" i="2"/>
  <c r="BH468" i="2"/>
  <c r="BG468" i="2"/>
  <c r="BF468" i="2"/>
  <c r="T468" i="2"/>
  <c r="R468" i="2"/>
  <c r="P468" i="2"/>
  <c r="BI460" i="2"/>
  <c r="BH460" i="2"/>
  <c r="BG460" i="2"/>
  <c r="BF460" i="2"/>
  <c r="T460" i="2"/>
  <c r="R460" i="2"/>
  <c r="P460" i="2"/>
  <c r="BI457" i="2"/>
  <c r="BH457" i="2"/>
  <c r="BG457" i="2"/>
  <c r="BF457" i="2"/>
  <c r="T457" i="2"/>
  <c r="R457" i="2"/>
  <c r="P457" i="2"/>
  <c r="BI455" i="2"/>
  <c r="BH455" i="2"/>
  <c r="BG455" i="2"/>
  <c r="BF455" i="2"/>
  <c r="T455" i="2"/>
  <c r="R455" i="2"/>
  <c r="P455" i="2"/>
  <c r="BI454" i="2"/>
  <c r="BH454" i="2"/>
  <c r="BG454" i="2"/>
  <c r="BF454" i="2"/>
  <c r="T454" i="2"/>
  <c r="R454" i="2"/>
  <c r="P454" i="2"/>
  <c r="BI453" i="2"/>
  <c r="BH453" i="2"/>
  <c r="BG453" i="2"/>
  <c r="BF453" i="2"/>
  <c r="T453" i="2"/>
  <c r="R453" i="2"/>
  <c r="P453" i="2"/>
  <c r="BI438" i="2"/>
  <c r="BH438" i="2"/>
  <c r="BG438" i="2"/>
  <c r="BF438" i="2"/>
  <c r="T438" i="2"/>
  <c r="R438" i="2"/>
  <c r="P438" i="2"/>
  <c r="BI437" i="2"/>
  <c r="BH437" i="2"/>
  <c r="BG437" i="2"/>
  <c r="BF437" i="2"/>
  <c r="T437" i="2"/>
  <c r="R437" i="2"/>
  <c r="P437" i="2"/>
  <c r="BI435" i="2"/>
  <c r="BH435" i="2"/>
  <c r="BG435" i="2"/>
  <c r="BF435" i="2"/>
  <c r="T435" i="2"/>
  <c r="R435" i="2"/>
  <c r="P435" i="2"/>
  <c r="BI429" i="2"/>
  <c r="BH429" i="2"/>
  <c r="BG429" i="2"/>
  <c r="BF429" i="2"/>
  <c r="T429" i="2"/>
  <c r="R429" i="2"/>
  <c r="P429" i="2"/>
  <c r="BI427" i="2"/>
  <c r="BH427" i="2"/>
  <c r="BG427" i="2"/>
  <c r="BF427" i="2"/>
  <c r="T427" i="2"/>
  <c r="R427" i="2"/>
  <c r="P427" i="2"/>
  <c r="BI425" i="2"/>
  <c r="BH425" i="2"/>
  <c r="BG425" i="2"/>
  <c r="BF425" i="2"/>
  <c r="T425" i="2"/>
  <c r="R425" i="2"/>
  <c r="P425" i="2"/>
  <c r="BI421" i="2"/>
  <c r="BH421" i="2"/>
  <c r="BG421" i="2"/>
  <c r="BF421" i="2"/>
  <c r="T421" i="2"/>
  <c r="R421" i="2"/>
  <c r="P421" i="2"/>
  <c r="BI419" i="2"/>
  <c r="BH419" i="2"/>
  <c r="BG419" i="2"/>
  <c r="BF419" i="2"/>
  <c r="T419" i="2"/>
  <c r="R419" i="2"/>
  <c r="P419" i="2"/>
  <c r="BI416" i="2"/>
  <c r="BH416" i="2"/>
  <c r="BG416" i="2"/>
  <c r="BF416" i="2"/>
  <c r="T416" i="2"/>
  <c r="R416" i="2"/>
  <c r="P416" i="2"/>
  <c r="BI411" i="2"/>
  <c r="BH411" i="2"/>
  <c r="BG411" i="2"/>
  <c r="BF411" i="2"/>
  <c r="T411" i="2"/>
  <c r="R411" i="2"/>
  <c r="P411" i="2"/>
  <c r="BI396" i="2"/>
  <c r="BH396" i="2"/>
  <c r="BG396" i="2"/>
  <c r="BF396" i="2"/>
  <c r="T396" i="2"/>
  <c r="R396" i="2"/>
  <c r="P396" i="2"/>
  <c r="BI379" i="2"/>
  <c r="BH379" i="2"/>
  <c r="BG379" i="2"/>
  <c r="BF379" i="2"/>
  <c r="T379" i="2"/>
  <c r="R379" i="2"/>
  <c r="P379" i="2"/>
  <c r="BI378" i="2"/>
  <c r="BH378" i="2"/>
  <c r="BG378" i="2"/>
  <c r="BF378" i="2"/>
  <c r="T378" i="2"/>
  <c r="R378" i="2"/>
  <c r="P378" i="2"/>
  <c r="BI376" i="2"/>
  <c r="BH376" i="2"/>
  <c r="BG376" i="2"/>
  <c r="BF376" i="2"/>
  <c r="T376" i="2"/>
  <c r="R376" i="2"/>
  <c r="P376" i="2"/>
  <c r="BI360" i="2"/>
  <c r="BH360" i="2"/>
  <c r="BG360" i="2"/>
  <c r="BF360" i="2"/>
  <c r="T360" i="2"/>
  <c r="R360" i="2"/>
  <c r="P360" i="2"/>
  <c r="BI358" i="2"/>
  <c r="BH358" i="2"/>
  <c r="BG358" i="2"/>
  <c r="BF358" i="2"/>
  <c r="T358" i="2"/>
  <c r="R358" i="2"/>
  <c r="P358" i="2"/>
  <c r="BI351" i="2"/>
  <c r="BH351" i="2"/>
  <c r="BG351" i="2"/>
  <c r="BF351" i="2"/>
  <c r="T351" i="2"/>
  <c r="R351" i="2"/>
  <c r="P351" i="2"/>
  <c r="BI349" i="2"/>
  <c r="BH349" i="2"/>
  <c r="BG349" i="2"/>
  <c r="BF349" i="2"/>
  <c r="T349" i="2"/>
  <c r="R349" i="2"/>
  <c r="P349" i="2"/>
  <c r="BI347" i="2"/>
  <c r="BH347" i="2"/>
  <c r="BG347" i="2"/>
  <c r="BF347" i="2"/>
  <c r="T347" i="2"/>
  <c r="R347" i="2"/>
  <c r="P347" i="2"/>
  <c r="BI331" i="2"/>
  <c r="BH331" i="2"/>
  <c r="BG331" i="2"/>
  <c r="BF331" i="2"/>
  <c r="T331" i="2"/>
  <c r="R331" i="2"/>
  <c r="P331" i="2"/>
  <c r="BI329" i="2"/>
  <c r="BH329" i="2"/>
  <c r="BG329" i="2"/>
  <c r="BF329" i="2"/>
  <c r="T329" i="2"/>
  <c r="R329" i="2"/>
  <c r="P329" i="2"/>
  <c r="BI313" i="2"/>
  <c r="BH313" i="2"/>
  <c r="BG313" i="2"/>
  <c r="BF313" i="2"/>
  <c r="T313" i="2"/>
  <c r="R313" i="2"/>
  <c r="P313" i="2"/>
  <c r="BI311" i="2"/>
  <c r="BH311" i="2"/>
  <c r="BG311" i="2"/>
  <c r="BF311" i="2"/>
  <c r="T311" i="2"/>
  <c r="R311" i="2"/>
  <c r="P311" i="2"/>
  <c r="BI295" i="2"/>
  <c r="BH295" i="2"/>
  <c r="BG295" i="2"/>
  <c r="BF295" i="2"/>
  <c r="T295" i="2"/>
  <c r="R295" i="2"/>
  <c r="P295" i="2"/>
  <c r="BI293" i="2"/>
  <c r="BH293" i="2"/>
  <c r="BG293" i="2"/>
  <c r="BF293" i="2"/>
  <c r="T293" i="2"/>
  <c r="R293" i="2"/>
  <c r="P293" i="2"/>
  <c r="BI269" i="2"/>
  <c r="BH269" i="2"/>
  <c r="BG269" i="2"/>
  <c r="BF269" i="2"/>
  <c r="T269" i="2"/>
  <c r="R269" i="2"/>
  <c r="P269" i="2"/>
  <c r="BI253" i="2"/>
  <c r="BH253" i="2"/>
  <c r="BG253" i="2"/>
  <c r="BF253" i="2"/>
  <c r="T253" i="2"/>
  <c r="R253" i="2"/>
  <c r="P253" i="2"/>
  <c r="BI215" i="2"/>
  <c r="BH215" i="2"/>
  <c r="BG215" i="2"/>
  <c r="BF215" i="2"/>
  <c r="J32" i="2" s="1"/>
  <c r="T215" i="2"/>
  <c r="R215" i="2"/>
  <c r="P215" i="2"/>
  <c r="BI212" i="2"/>
  <c r="BH212" i="2"/>
  <c r="BG212" i="2"/>
  <c r="BF212" i="2"/>
  <c r="T212" i="2"/>
  <c r="R212" i="2"/>
  <c r="P212" i="2"/>
  <c r="BI196" i="2"/>
  <c r="BH196" i="2"/>
  <c r="BG196" i="2"/>
  <c r="BF196" i="2"/>
  <c r="T196" i="2"/>
  <c r="R196" i="2"/>
  <c r="P196" i="2"/>
  <c r="BI189" i="2"/>
  <c r="BH189" i="2"/>
  <c r="BG189" i="2"/>
  <c r="BF189" i="2"/>
  <c r="T189" i="2"/>
  <c r="R189" i="2"/>
  <c r="P189" i="2"/>
  <c r="BI160" i="2"/>
  <c r="BH160" i="2"/>
  <c r="BG160" i="2"/>
  <c r="BF160" i="2"/>
  <c r="T160" i="2"/>
  <c r="R160" i="2"/>
  <c r="P160" i="2"/>
  <c r="BI157" i="2"/>
  <c r="BH157" i="2"/>
  <c r="F34" i="2" s="1"/>
  <c r="BG157" i="2"/>
  <c r="F33" i="2" s="1"/>
  <c r="BF157" i="2"/>
  <c r="T157" i="2"/>
  <c r="T156" i="2"/>
  <c r="R157" i="2"/>
  <c r="R156" i="2"/>
  <c r="P157" i="2"/>
  <c r="P156" i="2" s="1"/>
  <c r="BI151" i="2"/>
  <c r="BH151" i="2"/>
  <c r="BG151" i="2"/>
  <c r="BF151" i="2"/>
  <c r="T151" i="2"/>
  <c r="R151" i="2"/>
  <c r="P151" i="2"/>
  <c r="BI135" i="2"/>
  <c r="BH135" i="2"/>
  <c r="BG135" i="2"/>
  <c r="BF135" i="2"/>
  <c r="T135" i="2"/>
  <c r="T134" i="2" s="1"/>
  <c r="R135" i="2"/>
  <c r="R134" i="2" s="1"/>
  <c r="P135" i="2"/>
  <c r="P134" i="2" s="1"/>
  <c r="F128" i="2"/>
  <c r="F126" i="2"/>
  <c r="E124" i="2"/>
  <c r="F89" i="2"/>
  <c r="F87" i="2"/>
  <c r="E85" i="2"/>
  <c r="J22" i="2"/>
  <c r="E22" i="2"/>
  <c r="J129" i="2" s="1"/>
  <c r="J21" i="2"/>
  <c r="J19" i="2"/>
  <c r="E19" i="2"/>
  <c r="J128" i="2"/>
  <c r="J18" i="2"/>
  <c r="J16" i="2"/>
  <c r="E16" i="2"/>
  <c r="F129" i="2" s="1"/>
  <c r="J15" i="2"/>
  <c r="J10" i="2"/>
  <c r="J126" i="2" s="1"/>
  <c r="L90" i="1"/>
  <c r="AM90" i="1"/>
  <c r="AM89" i="1"/>
  <c r="L89" i="1"/>
  <c r="AM87" i="1"/>
  <c r="L87" i="1"/>
  <c r="L85" i="1"/>
  <c r="L84" i="1"/>
  <c r="BK468" i="2"/>
  <c r="J455" i="2"/>
  <c r="J438" i="2"/>
  <c r="BK427" i="2"/>
  <c r="J421" i="2"/>
  <c r="BK411" i="2"/>
  <c r="BK378" i="2"/>
  <c r="J358" i="2"/>
  <c r="J347" i="2"/>
  <c r="BK311" i="2"/>
  <c r="J253" i="2"/>
  <c r="BK196" i="2"/>
  <c r="BK151" i="2"/>
  <c r="J803" i="2"/>
  <c r="J788" i="2"/>
  <c r="BK747" i="2"/>
  <c r="BK743" i="2"/>
  <c r="J738" i="2"/>
  <c r="J726" i="2"/>
  <c r="BK712" i="2"/>
  <c r="BK696" i="2"/>
  <c r="BK689" i="2"/>
  <c r="J686" i="2"/>
  <c r="J659" i="2"/>
  <c r="J656" i="2"/>
  <c r="BK622" i="2"/>
  <c r="BK606" i="2"/>
  <c r="BK590" i="2"/>
  <c r="BK574" i="2"/>
  <c r="J553" i="2"/>
  <c r="BK543" i="2"/>
  <c r="BK526" i="2"/>
  <c r="BK510" i="2"/>
  <c r="BK506" i="2"/>
  <c r="BK504" i="2"/>
  <c r="J492" i="2"/>
  <c r="J468" i="2"/>
  <c r="BK454" i="2"/>
  <c r="J437" i="2"/>
  <c r="BK425" i="2"/>
  <c r="BK379" i="2"/>
  <c r="J360" i="2"/>
  <c r="BK347" i="2"/>
  <c r="BK313" i="2"/>
  <c r="J269" i="2"/>
  <c r="BK212" i="2"/>
  <c r="J157" i="2"/>
  <c r="F35" i="2"/>
  <c r="BK492" i="2"/>
  <c r="BK455" i="2"/>
  <c r="BK438" i="2"/>
  <c r="J429" i="2"/>
  <c r="J419" i="2"/>
  <c r="J396" i="2"/>
  <c r="J376" i="2"/>
  <c r="BK349" i="2"/>
  <c r="BK329" i="2"/>
  <c r="BK293" i="2"/>
  <c r="J215" i="2"/>
  <c r="J160" i="2"/>
  <c r="F32" i="2"/>
  <c r="BK483" i="2"/>
  <c r="J460" i="2"/>
  <c r="BK453" i="2"/>
  <c r="BK429" i="2"/>
  <c r="BK419" i="2"/>
  <c r="BK396" i="2"/>
  <c r="BK360" i="2"/>
  <c r="BK331" i="2"/>
  <c r="J295" i="2"/>
  <c r="BK215" i="2"/>
  <c r="J189" i="2"/>
  <c r="J135" i="2"/>
  <c r="J349" i="2"/>
  <c r="J311" i="2"/>
  <c r="BK253" i="2"/>
  <c r="BK160" i="2"/>
  <c r="BK135" i="2"/>
  <c r="J815" i="2"/>
  <c r="J802" i="2"/>
  <c r="BK788" i="2"/>
  <c r="J750" i="2"/>
  <c r="BK745" i="2"/>
  <c r="BK741" i="2"/>
  <c r="BK736" i="2"/>
  <c r="BK724" i="2"/>
  <c r="J706" i="2"/>
  <c r="J694" i="2"/>
  <c r="J687" i="2"/>
  <c r="J673" i="2"/>
  <c r="BK659" i="2"/>
  <c r="BK656" i="2"/>
  <c r="J655" i="2"/>
  <c r="BK638" i="2"/>
  <c r="J630" i="2"/>
  <c r="J614" i="2"/>
  <c r="J598" i="2"/>
  <c r="J582" i="2"/>
  <c r="J566" i="2"/>
  <c r="BK545" i="2"/>
  <c r="BK541" i="2"/>
  <c r="BK525" i="2"/>
  <c r="BK508" i="2"/>
  <c r="J505" i="2"/>
  <c r="J501" i="2"/>
  <c r="J480" i="2"/>
  <c r="J457" i="2"/>
  <c r="J453" i="2"/>
  <c r="J435" i="2"/>
  <c r="BK421" i="2"/>
  <c r="J411" i="2"/>
  <c r="BK376" i="2"/>
  <c r="J351" i="2"/>
  <c r="J313" i="2"/>
  <c r="J293" i="2"/>
  <c r="J196" i="2"/>
  <c r="J151" i="2"/>
  <c r="BK818" i="2"/>
  <c r="J805" i="2"/>
  <c r="BK802" i="2"/>
  <c r="J800" i="2"/>
  <c r="J748" i="2"/>
  <c r="J745" i="2"/>
  <c r="J741" i="2"/>
  <c r="J736" i="2"/>
  <c r="J724" i="2"/>
  <c r="BK706" i="2"/>
  <c r="BK694" i="2"/>
  <c r="BK687" i="2"/>
  <c r="BK673" i="2"/>
  <c r="J660" i="2"/>
  <c r="J657" i="2"/>
  <c r="BK646" i="2"/>
  <c r="J638" i="2"/>
  <c r="BK614" i="2"/>
  <c r="BK598" i="2"/>
  <c r="BK582" i="2"/>
  <c r="BK566" i="2"/>
  <c r="J545" i="2"/>
  <c r="J541" i="2"/>
  <c r="J525" i="2"/>
  <c r="J508" i="2"/>
  <c r="BK505" i="2"/>
  <c r="BK501" i="2"/>
  <c r="BK480" i="2"/>
  <c r="BK457" i="2"/>
  <c r="BK437" i="2"/>
  <c r="J425" i="2"/>
  <c r="J416" i="2"/>
  <c r="J378" i="2"/>
  <c r="BK351" i="2"/>
  <c r="J329" i="2"/>
  <c r="BK269" i="2"/>
  <c r="BK189" i="2"/>
  <c r="BK822" i="2"/>
  <c r="J822" i="2"/>
  <c r="BK820" i="2"/>
  <c r="J820" i="2"/>
  <c r="BK819" i="2"/>
  <c r="J819" i="2"/>
  <c r="J818" i="2"/>
  <c r="BK815" i="2"/>
  <c r="BK805" i="2"/>
  <c r="BK803" i="2"/>
  <c r="BK800" i="2"/>
  <c r="BK750" i="2"/>
  <c r="BK748" i="2"/>
  <c r="J747" i="2"/>
  <c r="J743" i="2"/>
  <c r="BK738" i="2"/>
  <c r="BK726" i="2"/>
  <c r="J712" i="2"/>
  <c r="J696" i="2"/>
  <c r="J689" i="2"/>
  <c r="BK686" i="2"/>
  <c r="BK660" i="2"/>
  <c r="BK657" i="2"/>
  <c r="BK655" i="2"/>
  <c r="J646" i="2"/>
  <c r="BK630" i="2"/>
  <c r="J622" i="2"/>
  <c r="J606" i="2"/>
  <c r="J590" i="2"/>
  <c r="J574" i="2"/>
  <c r="BK553" i="2"/>
  <c r="J543" i="2"/>
  <c r="J526" i="2"/>
  <c r="J510" i="2"/>
  <c r="J506" i="2"/>
  <c r="J504" i="2"/>
  <c r="J483" i="2"/>
  <c r="BK460" i="2"/>
  <c r="J454" i="2"/>
  <c r="BK435" i="2"/>
  <c r="J427" i="2"/>
  <c r="BK416" i="2"/>
  <c r="J379" i="2"/>
  <c r="BK358" i="2"/>
  <c r="J331" i="2"/>
  <c r="BK295" i="2"/>
  <c r="J212" i="2"/>
  <c r="BK157" i="2"/>
  <c r="AS94" i="1"/>
  <c r="P410" i="2" l="1"/>
  <c r="P359" i="2"/>
  <c r="P452" i="2"/>
  <c r="BK482" i="2"/>
  <c r="BK507" i="2"/>
  <c r="J507" i="2"/>
  <c r="J106" i="2"/>
  <c r="BK688" i="2"/>
  <c r="J688" i="2" s="1"/>
  <c r="J108" i="2" s="1"/>
  <c r="T410" i="2"/>
  <c r="T359" i="2"/>
  <c r="R542" i="2"/>
  <c r="R688" i="2"/>
  <c r="R737" i="2"/>
  <c r="BK159" i="2"/>
  <c r="J159" i="2" s="1"/>
  <c r="J98" i="2" s="1"/>
  <c r="BK350" i="2"/>
  <c r="J350" i="2"/>
  <c r="J99" i="2" s="1"/>
  <c r="R452" i="2"/>
  <c r="R482" i="2"/>
  <c r="T507" i="2"/>
  <c r="T749" i="2"/>
  <c r="R804" i="2"/>
  <c r="T159" i="2"/>
  <c r="R350" i="2"/>
  <c r="BK452" i="2"/>
  <c r="J452" i="2" s="1"/>
  <c r="J102" i="2" s="1"/>
  <c r="T482" i="2"/>
  <c r="R507" i="2"/>
  <c r="P688" i="2"/>
  <c r="BK737" i="2"/>
  <c r="J737" i="2"/>
  <c r="J109" i="2" s="1"/>
  <c r="P737" i="2"/>
  <c r="BK804" i="2"/>
  <c r="J804" i="2"/>
  <c r="J111" i="2" s="1"/>
  <c r="T804" i="2"/>
  <c r="R159" i="2"/>
  <c r="P350" i="2"/>
  <c r="BK542" i="2"/>
  <c r="J542" i="2" s="1"/>
  <c r="J107" i="2" s="1"/>
  <c r="P749" i="2"/>
  <c r="T817" i="2"/>
  <c r="T816" i="2"/>
  <c r="R410" i="2"/>
  <c r="R359" i="2"/>
  <c r="T452" i="2"/>
  <c r="P482" i="2"/>
  <c r="P507" i="2"/>
  <c r="R749" i="2"/>
  <c r="R817" i="2"/>
  <c r="R816" i="2"/>
  <c r="P159" i="2"/>
  <c r="P133" i="2"/>
  <c r="T350" i="2"/>
  <c r="T542" i="2"/>
  <c r="BK749" i="2"/>
  <c r="J749" i="2"/>
  <c r="J110" i="2" s="1"/>
  <c r="P804" i="2"/>
  <c r="P817" i="2"/>
  <c r="P816" i="2"/>
  <c r="BK410" i="2"/>
  <c r="J410" i="2" s="1"/>
  <c r="J101" i="2" s="1"/>
  <c r="P542" i="2"/>
  <c r="T688" i="2"/>
  <c r="T737" i="2"/>
  <c r="BK817" i="2"/>
  <c r="J817" i="2"/>
  <c r="J113" i="2" s="1"/>
  <c r="BK134" i="2"/>
  <c r="BK156" i="2"/>
  <c r="J156" i="2"/>
  <c r="J97" i="2" s="1"/>
  <c r="BK479" i="2"/>
  <c r="J479" i="2"/>
  <c r="J103" i="2"/>
  <c r="BK359" i="2"/>
  <c r="J359" i="2" s="1"/>
  <c r="J100" i="2" s="1"/>
  <c r="BK821" i="2"/>
  <c r="J821" i="2" s="1"/>
  <c r="J114" i="2" s="1"/>
  <c r="BC95" i="1"/>
  <c r="J87" i="2"/>
  <c r="J89" i="2"/>
  <c r="F90" i="2"/>
  <c r="J90" i="2"/>
  <c r="BE135" i="2"/>
  <c r="BE151" i="2"/>
  <c r="BE157" i="2"/>
  <c r="BE160" i="2"/>
  <c r="BE189" i="2"/>
  <c r="BE196" i="2"/>
  <c r="BE212" i="2"/>
  <c r="BE215" i="2"/>
  <c r="BE253" i="2"/>
  <c r="BE269" i="2"/>
  <c r="BE293" i="2"/>
  <c r="BE295" i="2"/>
  <c r="BE311" i="2"/>
  <c r="BE313" i="2"/>
  <c r="BE329" i="2"/>
  <c r="BE331" i="2"/>
  <c r="BE347" i="2"/>
  <c r="BE349" i="2"/>
  <c r="BE351" i="2"/>
  <c r="BE358" i="2"/>
  <c r="BE360" i="2"/>
  <c r="BE376" i="2"/>
  <c r="BE378" i="2"/>
  <c r="BE379" i="2"/>
  <c r="BE396" i="2"/>
  <c r="BE411" i="2"/>
  <c r="BE416" i="2"/>
  <c r="BE419" i="2"/>
  <c r="BE421" i="2"/>
  <c r="BE425" i="2"/>
  <c r="BE427" i="2"/>
  <c r="BE429" i="2"/>
  <c r="BE435" i="2"/>
  <c r="BE437" i="2"/>
  <c r="BE438" i="2"/>
  <c r="BE453" i="2"/>
  <c r="BE454" i="2"/>
  <c r="BE455" i="2"/>
  <c r="BE457" i="2"/>
  <c r="BE460" i="2"/>
  <c r="BE468" i="2"/>
  <c r="BE480" i="2"/>
  <c r="BE483" i="2"/>
  <c r="BE492" i="2"/>
  <c r="BE501" i="2"/>
  <c r="BE504" i="2"/>
  <c r="BE505" i="2"/>
  <c r="BE506" i="2"/>
  <c r="BE508" i="2"/>
  <c r="BE510" i="2"/>
  <c r="BE525" i="2"/>
  <c r="BE526" i="2"/>
  <c r="BE541" i="2"/>
  <c r="BE543" i="2"/>
  <c r="BE545" i="2"/>
  <c r="BE553" i="2"/>
  <c r="BE566" i="2"/>
  <c r="BE574" i="2"/>
  <c r="BE582" i="2"/>
  <c r="BE590" i="2"/>
  <c r="BE598" i="2"/>
  <c r="BE606" i="2"/>
  <c r="BE614" i="2"/>
  <c r="BE622" i="2"/>
  <c r="BE630" i="2"/>
  <c r="BE638" i="2"/>
  <c r="BE646" i="2"/>
  <c r="BE655" i="2"/>
  <c r="BE656" i="2"/>
  <c r="BE657" i="2"/>
  <c r="BE659" i="2"/>
  <c r="BE660" i="2"/>
  <c r="BE673" i="2"/>
  <c r="BE686" i="2"/>
  <c r="BE687" i="2"/>
  <c r="BE689" i="2"/>
  <c r="BE694" i="2"/>
  <c r="BE696" i="2"/>
  <c r="BE706" i="2"/>
  <c r="BE712" i="2"/>
  <c r="BE724" i="2"/>
  <c r="BE726" i="2"/>
  <c r="BE736" i="2"/>
  <c r="BE738" i="2"/>
  <c r="BE741" i="2"/>
  <c r="BE743" i="2"/>
  <c r="BE745" i="2"/>
  <c r="BE747" i="2"/>
  <c r="BE748" i="2"/>
  <c r="BE750" i="2"/>
  <c r="BE788" i="2"/>
  <c r="BE800" i="2"/>
  <c r="BE802" i="2"/>
  <c r="BE803" i="2"/>
  <c r="BE805" i="2"/>
  <c r="BE815" i="2"/>
  <c r="BE818" i="2"/>
  <c r="BE819" i="2"/>
  <c r="BE820" i="2"/>
  <c r="BE822" i="2"/>
  <c r="AW95" i="1"/>
  <c r="BA95" i="1"/>
  <c r="BA94" i="1" s="1"/>
  <c r="W30" i="1" s="1"/>
  <c r="BB95" i="1"/>
  <c r="BD95" i="1"/>
  <c r="BD94" i="1" s="1"/>
  <c r="W33" i="1" s="1"/>
  <c r="BC94" i="1"/>
  <c r="W32" i="1" s="1"/>
  <c r="BB94" i="1"/>
  <c r="W31" i="1" s="1"/>
  <c r="R133" i="2" l="1"/>
  <c r="T133" i="2"/>
  <c r="BK133" i="2"/>
  <c r="P481" i="2"/>
  <c r="P132" i="2" s="1"/>
  <c r="AU95" i="1" s="1"/>
  <c r="AU94" i="1" s="1"/>
  <c r="T481" i="2"/>
  <c r="BK481" i="2"/>
  <c r="J481" i="2" s="1"/>
  <c r="J104" i="2" s="1"/>
  <c r="R481" i="2"/>
  <c r="J134" i="2"/>
  <c r="J96" i="2" s="1"/>
  <c r="J482" i="2"/>
  <c r="J105" i="2"/>
  <c r="BK816" i="2"/>
  <c r="J816" i="2" s="1"/>
  <c r="J112" i="2" s="1"/>
  <c r="F31" i="2"/>
  <c r="AZ95" i="1" s="1"/>
  <c r="AZ94" i="1" s="1"/>
  <c r="W29" i="1" s="1"/>
  <c r="AX94" i="1"/>
  <c r="J31" i="2"/>
  <c r="AV95" i="1" s="1"/>
  <c r="AT95" i="1" s="1"/>
  <c r="AW94" i="1"/>
  <c r="AK30" i="1"/>
  <c r="AY94" i="1"/>
  <c r="BK132" i="2" l="1"/>
  <c r="J132" i="2"/>
  <c r="J94" i="2"/>
  <c r="T132" i="2"/>
  <c r="R132" i="2"/>
  <c r="J133" i="2"/>
  <c r="J95" i="2" s="1"/>
  <c r="AV94" i="1"/>
  <c r="AK29" i="1" s="1"/>
  <c r="J28" i="2" l="1"/>
  <c r="AG95" i="1"/>
  <c r="AG94" i="1"/>
  <c r="AK26" i="1"/>
  <c r="AT94" i="1"/>
  <c r="AN94" i="1"/>
  <c r="J37" i="2" l="1"/>
  <c r="AN95" i="1"/>
  <c r="AK35" i="1"/>
</calcChain>
</file>

<file path=xl/sharedStrings.xml><?xml version="1.0" encoding="utf-8"?>
<sst xmlns="http://schemas.openxmlformats.org/spreadsheetml/2006/main" count="7073" uniqueCount="857">
  <si>
    <t>Export Komplet</t>
  </si>
  <si>
    <t/>
  </si>
  <si>
    <t>2.0</t>
  </si>
  <si>
    <t>ZAMOK</t>
  </si>
  <si>
    <t>False</t>
  </si>
  <si>
    <t>{763e29cd-bc06-4d2b-867f-4dc9e5679952}</t>
  </si>
  <si>
    <t>0,01</t>
  </si>
  <si>
    <t>21</t>
  </si>
  <si>
    <t>12</t>
  </si>
  <si>
    <t>REKAPITULACE STAVBY</t>
  </si>
  <si>
    <t>v ---  níže se nacházejí doplnkové a pomocné údaje k sestavám  --- v</t>
  </si>
  <si>
    <t>Návod na vyplnění</t>
  </si>
  <si>
    <t>0,001</t>
  </si>
  <si>
    <t>Kód:</t>
  </si>
  <si>
    <t>2024_28</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</si>
  <si>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</si>
  <si>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</si>
  <si>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oken - budova D - komplement a chodba spojovací - prosklená stěna v Krajské zdravotní, a. s. - Nemocnice Chomutov</t>
  </si>
  <si>
    <t>KSO:</t>
  </si>
  <si>
    <t>CC-CZ:</t>
  </si>
  <si>
    <t>Místo:</t>
  </si>
  <si>
    <t xml:space="preserve"> </t>
  </si>
  <si>
    <t>Datum:</t>
  </si>
  <si>
    <t>16. 9. 2024</t>
  </si>
  <si>
    <t>Zadavatel:</t>
  </si>
  <si>
    <t>IČ:</t>
  </si>
  <si>
    <t>25488627</t>
  </si>
  <si>
    <t>Krajská zdravotní, a.s.</t>
  </si>
  <si>
    <t>DIČ:</t>
  </si>
  <si>
    <t>CZ25488627</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</si>
  <si>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</si>
  <si>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</si>
  <si>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</si>
  <si>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</si>
  <si>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</si>
  <si>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</si>
  <si>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</si>
  <si>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</si>
  <si>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</si>
  <si>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</si>
  <si>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</si>
  <si>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</si>
  <si>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</si>
  <si>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</si>
  <si>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</si>
  <si>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</si>
  <si>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</si>
  <si>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</si>
  <si>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</si>
  <si>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</si>
  <si>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</si>
  <si>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</si>
  <si>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</si>
  <si>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</si>
  <si>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</si>
  <si>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</si>
  <si>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</si>
  <si>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</si>
  <si>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</si>
  <si>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</si>
  <si>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</si>
  <si>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</si>
  <si>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</si>
  <si>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</si>
  <si>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</si>
  <si>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</si>
  <si>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</si>
  <si>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</si>
  <si>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</si>
  <si>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</si>
  <si>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</si>
  <si>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</si>
  <si>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</si>
  <si>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</si>
  <si>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</si>
  <si>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</si>
  <si>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</si>
  <si>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IMPORT</t>
  </si>
  <si>
    <t>{00000000-0000-0000-0000-000000000000}</t>
  </si>
  <si>
    <t>/</t>
  </si>
  <si>
    <t>STA</t>
  </si>
  <si>
    <t>1</t>
  </si>
  <si>
    <t>###NOINSERT###</t>
  </si>
  <si>
    <t>2</t>
  </si>
  <si>
    <t>KRYCÍ LIST SOUPISU PRACÍ</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</si>
  <si>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</si>
  <si>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</si>
  <si>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</si>
  <si>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</si>
  <si>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</si>
  <si>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</si>
  <si>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</si>
  <si>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</si>
  <si>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</si>
  <si>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62 - Úprava povrchů vnější</t>
  </si>
  <si>
    <t xml:space="preserve">    9 - Ostatní konstrukce a práce-bourání</t>
  </si>
  <si>
    <t xml:space="preserve">      94 - Lešení a stavební výtahy</t>
  </si>
  <si>
    <t xml:space="preserve">    997 - Přesun sutě</t>
  </si>
  <si>
    <t xml:space="preserve">    998 - Přesun hmot</t>
  </si>
  <si>
    <t>PSV - Práce a dodávky PSV</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</si>
  <si>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</si>
  <si>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</si>
  <si>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</si>
  <si>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</si>
  <si>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</si>
  <si>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784 - Dokončovací práce - malby a tapety</t>
  </si>
  <si>
    <t xml:space="preserve">    786 - Dokončovací práce - čalounické úpravy</t>
  </si>
  <si>
    <t>VRN - Vedlejší rozpočtové náklady</t>
  </si>
  <si>
    <t xml:space="preserve">    VRN3 - Zařízení staveniště</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</si>
  <si>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</si>
  <si>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</si>
  <si>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</si>
  <si>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</si>
  <si>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</si>
  <si>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</si>
  <si>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</si>
  <si>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</si>
  <si>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</si>
  <si>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</si>
  <si>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</si>
  <si>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</si>
  <si>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</si>
  <si>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</si>
  <si>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</si>
  <si>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</si>
  <si>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</si>
  <si>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</si>
  <si>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</si>
  <si>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</si>
  <si>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311272221</t>
  </si>
  <si>
    <t>Zdivo z pórobetonových tvárnic na tenké maltové lože, tl. zdiva 300 mm pevnost tvárnic do P2, objemová hmotnost do 450 kg/m3 na pero a drážku</t>
  </si>
  <si>
    <t>m2</t>
  </si>
  <si>
    <t>4</t>
  </si>
  <si>
    <t>949550429</t>
  </si>
  <si>
    <t>VV</t>
  </si>
  <si>
    <t>Dozdívky pozice 1</t>
  </si>
  <si>
    <t>"Nadsvětlík" 3*28,24*0,95</t>
  </si>
  <si>
    <t>"Sloupky středové" 3*8*1,28*1,75</t>
  </si>
  <si>
    <t>Mezisoučet</t>
  </si>
  <si>
    <t>Dozdívky pozice 5</t>
  </si>
  <si>
    <t>"Nadsvětlík" 1*46,69*0,95</t>
  </si>
  <si>
    <t>"Sloupky středové" 1*13*1,77*1,75</t>
  </si>
  <si>
    <t>"Sloupky krajní" 1*2*0,5*1,75</t>
  </si>
  <si>
    <t>Dozdívky pozice 6</t>
  </si>
  <si>
    <t>"Nadsvětlík" 1*42,57*0,95</t>
  </si>
  <si>
    <t>"Sloupky středové" 1*11*1,77*1,75</t>
  </si>
  <si>
    <t>Součet</t>
  </si>
  <si>
    <t>317141449</t>
  </si>
  <si>
    <t>Překlady ploché prefabrikované z pórobetonu osazené do tenkého maltového lože, včetně slepení dvou překladů vedle sebe po celé délce boční plochy, výšky překladu do 200 mm šířky 150 mm, délky překladu přes 2800 do 3000 mm</t>
  </si>
  <si>
    <t>kus</t>
  </si>
  <si>
    <t>-1084850093</t>
  </si>
  <si>
    <t>"Dozdívky pozice 1" 3*2*8</t>
  </si>
  <si>
    <t>"Dozdívky pozice 5" 2*13</t>
  </si>
  <si>
    <t>"Dozdívky pozice 6" 2*12</t>
  </si>
  <si>
    <t>Vodorovné konstrukce</t>
  </si>
  <si>
    <t>411351011</t>
  </si>
  <si>
    <t>Bednění stropních konstrukcí - bez podpěrné konstrukce desek tloušťky stropní desky přes 5 do 25 cm zřízení</t>
  </si>
  <si>
    <t>1171980897</t>
  </si>
  <si>
    <t>6*5,775*0,75</t>
  </si>
  <si>
    <t>6</t>
  </si>
  <si>
    <t>Úpravy povrchů, podlahy a osazování výplní</t>
  </si>
  <si>
    <t>612131121</t>
  </si>
  <si>
    <t>Podkladní a spojovací vrstva vnitřních omítaných ploch penetrace disperzní nanášená ručně stěn</t>
  </si>
  <si>
    <t>-64723368</t>
  </si>
  <si>
    <t>Penetrace pod omítky - špalety stávajících oken</t>
  </si>
  <si>
    <t>"Pozice 2" 3*(1,85+1,12+1,85)*0,2</t>
  </si>
  <si>
    <t>"Pozice 3" 15*(1,85+1,12+1,85)*0,2</t>
  </si>
  <si>
    <t>"Pozice 4" 2*(1,85+1,75+1,85)*0,2</t>
  </si>
  <si>
    <t>"Pozice 8" 6*(1,85+2,39+1,85)*0,2</t>
  </si>
  <si>
    <t>"Pozice 9" 6*(0,87+1,175+0,87)*0,2</t>
  </si>
  <si>
    <t>"Pozice 10" 2*(0,87+2,375+0,87)*0,2</t>
  </si>
  <si>
    <t>"Pozice 11" 5*(1,85+1,18+1,85)*0,2</t>
  </si>
  <si>
    <t>"Pozice 12 - dveře na střechu" 1*(2,35+1,08+2,35)*0,3</t>
  </si>
  <si>
    <t>"Pozice 13- komplement" 1*(2,75+1,76+2,75)*0,3</t>
  </si>
  <si>
    <t>Penetrace pod štuk stávající omítky (počet otvorů*(šíře otvoru + 2x0,5m)*světlá výška)-plocha otvoru</t>
  </si>
  <si>
    <t>"Pozice 2" (3*(1,12+0,5+0,5)*3)-(3*1,12*1,85)</t>
  </si>
  <si>
    <t>"Pozice 3" (15*(1,12+0,5+0,5)*3)-(15*1,12*1,85)</t>
  </si>
  <si>
    <t>"Pozice 4" (2*(1,75+0,5+0,5)*3)-(2*1,75*1,85)</t>
  </si>
  <si>
    <t>"Pozice 8" (6*(2,39+0,5+0,5)*3)-(6*2,39*1,85)</t>
  </si>
  <si>
    <t>"Pozice 9" (6*(1,185+0,5+0,5)*3)-(6*1,185*0,87)</t>
  </si>
  <si>
    <t>"Pozice 10" (2*(2,35+0,5+0,5)*3)-(2*2,35*0,87)</t>
  </si>
  <si>
    <t>"Pozice 11" (5*(1,18+0,5+0,5)*3)-(5*1,18*1,85)</t>
  </si>
  <si>
    <t>"Pozice 12 - dveře na střechu" (1*(1,08+0,5+0,5)*3)-(1*1,18*2,35)</t>
  </si>
  <si>
    <t>"Pozice 13- komplement" (1*(1,76+0,5+0,5)*3)-(1*1,76*2,75)</t>
  </si>
  <si>
    <t>Penetrace na porobet zdivo</t>
  </si>
  <si>
    <t>Plocha vni</t>
  </si>
  <si>
    <t>296,883</t>
  </si>
  <si>
    <t>Nové špalety porobetonové zdivo</t>
  </si>
  <si>
    <t>"Pozice 1" 3*24*(1,75+2,25+1,75)*0,2</t>
  </si>
  <si>
    <t>"Pozice 5" 3*24*(1,75+2,25+1,75)*0,2</t>
  </si>
  <si>
    <t>"Pozice 6" 3*24*(1,75+2,25+1,75)*0,2</t>
  </si>
  <si>
    <t>5</t>
  </si>
  <si>
    <t>612142001</t>
  </si>
  <si>
    <t>Pletivo vnitřních ploch v ploše nebo pruzích, na plném podkladu sklovláknité vtlačené do tmelu včetně tmelu stěn</t>
  </si>
  <si>
    <t>-849513127</t>
  </si>
  <si>
    <t>Plocha zdiva</t>
  </si>
  <si>
    <t>"Špalety pozice 1" 3*8*(1,75+2,25+1,75)*0,15</t>
  </si>
  <si>
    <t>"Špalety pozice 5" 13*(1,75+2,25+1,75)*0,15</t>
  </si>
  <si>
    <t>"Špalety pozice 6" 12*(1,75+2,25+1,75)*0,15</t>
  </si>
  <si>
    <t>612232001</t>
  </si>
  <si>
    <t>Montáž vnitřního zateplení ostění nebo nadpraží z polyuretanových desek, hloubky špalet do 200 mm, tloušťky desek do 40 mm</t>
  </si>
  <si>
    <t>m</t>
  </si>
  <si>
    <t>-2088984250</t>
  </si>
  <si>
    <t>Špalety oken a dveří</t>
  </si>
  <si>
    <t>"Pozice 1" 3*8*(1,75+2,25+1,75)</t>
  </si>
  <si>
    <t>"Pozice 2" 3*(1,85+1,12+1,85)</t>
  </si>
  <si>
    <t>"Pozice 3" 15*(1,85+1,12+1,85)</t>
  </si>
  <si>
    <t>"Pozice 4" 2*(1,85+1,75+1,85)</t>
  </si>
  <si>
    <t>"Pozice 5" 1*13*(1,75+2,25+1,75)</t>
  </si>
  <si>
    <t>"Pozice 6" 1*12*(1,75+2,25+1,75)</t>
  </si>
  <si>
    <t>"Pozice 7"4*(1,80+2,38+1,80)</t>
  </si>
  <si>
    <t>"Pozice 8" 7*(1,85+2,39+1,85)</t>
  </si>
  <si>
    <t>"Pozice 9" 6*(0,87+1,175+0,87)</t>
  </si>
  <si>
    <t>"Pozice 10" 2*(0,87+2,375+0,87)</t>
  </si>
  <si>
    <t>"Pozice 11" 5*(1,85+1,18+1,85)</t>
  </si>
  <si>
    <t>"Pozice 12 - dveře na střechu" 1*(2,35+1,08+2,35)</t>
  </si>
  <si>
    <t>"Pozice 13- komplement" 1*(2,75+1,76+2,75)</t>
  </si>
  <si>
    <t>7</t>
  </si>
  <si>
    <t>M</t>
  </si>
  <si>
    <t>59052110</t>
  </si>
  <si>
    <t>deska tepelně izolační z tvrzené PU pěny pro zmenšené prostory ,okenní ostění, tenká, vnitřní λ=0,028 tl 15mm</t>
  </si>
  <si>
    <t>8</t>
  </si>
  <si>
    <t>2053807103</t>
  </si>
  <si>
    <t>509,110*0,2*1,1 "Přepočítáno koeficientem množství"</t>
  </si>
  <si>
    <t>112,004*1,1 'Přepočtené koeficientem množství</t>
  </si>
  <si>
    <t>612311131</t>
  </si>
  <si>
    <t>Vápenný štuk vnitřních ploch tloušťky do 3 mm svislých konstrukcí stěn</t>
  </si>
  <si>
    <t>-1818520071</t>
  </si>
  <si>
    <t>Stávající okenní otvory</t>
  </si>
  <si>
    <t>štuk stávající omítky (počet otvorů*(šíře otvoru + 2x0,5m)*světlá výška)-plocha otvoru</t>
  </si>
  <si>
    <t>Nové stavební otvory</t>
  </si>
  <si>
    <t>"Sloupky středové" 3*8*0,88*1,75</t>
  </si>
  <si>
    <t>"Sloupky středové" 1*13*1,3*1,75</t>
  </si>
  <si>
    <t>"Sloupky středové" 1*11*1,3*1,75</t>
  </si>
  <si>
    <t>Špalety nových otvorů</t>
  </si>
  <si>
    <t>9</t>
  </si>
  <si>
    <t>619991011</t>
  </si>
  <si>
    <t>Obalení konstrukcí a prvků fólií přilepenou lepící páskou</t>
  </si>
  <si>
    <t>-837039354</t>
  </si>
  <si>
    <t>Zakrytí okna 2x (vně+vni)</t>
  </si>
  <si>
    <t>"Pozice 1" 3*8*1,75*2,25*2</t>
  </si>
  <si>
    <t>"Pozice 2" 3*1,85*1,12*2</t>
  </si>
  <si>
    <t>"Pozice 3" 15*1,85*1,12*2</t>
  </si>
  <si>
    <t>"Pozice 4" 2*1,85*1,75*2</t>
  </si>
  <si>
    <t>"Pozice 5" 1*13*1,75*2,25*2</t>
  </si>
  <si>
    <t>"Pozice 6" 1*12*1,75*2,25*2</t>
  </si>
  <si>
    <t>"Pozice 7" 4*1,75*2,39*2</t>
  </si>
  <si>
    <t>"Pozice 8" 7*1,85*2,39*2</t>
  </si>
  <si>
    <t>"Pozice 9" 6*0,87*1,175*2</t>
  </si>
  <si>
    <t>"Pozice 10" 2*0,87*2,375*2</t>
  </si>
  <si>
    <t>"Pozice 11" 5*1,85*1,18*2</t>
  </si>
  <si>
    <t>"Pozice 12 - dveře na střechu" 1*2,35*1,08*2</t>
  </si>
  <si>
    <t>"Pozice 13- komplement" 1*2,75*1,76*2</t>
  </si>
  <si>
    <t>10</t>
  </si>
  <si>
    <t>622143003</t>
  </si>
  <si>
    <t>Montáž omítkových profilů plastových, pozinkovaných nebo dřevěných upevněných vtlačením do podkladní vrstvy nebo přibitím rohových s tkaninou</t>
  </si>
  <si>
    <t>59924024</t>
  </si>
  <si>
    <t>Vnitřní rohy</t>
  </si>
  <si>
    <t>"Špalety pozice 1" 3*8*(1,75+2,25+1,75)</t>
  </si>
  <si>
    <t>"Špalety pozice 5" 13*(1,75+2,25+1,75)</t>
  </si>
  <si>
    <t>"Špalety pozice 6" 12*(1,75+2,25+1,75)</t>
  </si>
  <si>
    <t>Špalety stávajících oken</t>
  </si>
  <si>
    <t>"Pozice 7" 4*(1,80+2,38+1,80)</t>
  </si>
  <si>
    <t>"Pozice 8" 7*(1,85+2,38+1,85)</t>
  </si>
  <si>
    <t>Vnější rohy</t>
  </si>
  <si>
    <t>"Špalety pozice 1" 8*3*8*(1,75+2,25+1,75)</t>
  </si>
  <si>
    <t>11</t>
  </si>
  <si>
    <t>CPR.860589</t>
  </si>
  <si>
    <t>Lišta rohová AL s tkaninou 10/10 /2,5m</t>
  </si>
  <si>
    <t>1369415511</t>
  </si>
  <si>
    <t>1756,80*1,15 "Přepočítáno koeficientem množství"</t>
  </si>
  <si>
    <t>622143004</t>
  </si>
  <si>
    <t>Montáž omítkových samolepících začišťovacích profilů pro spojení s okenním rámem</t>
  </si>
  <si>
    <t>1887500958</t>
  </si>
  <si>
    <t>13</t>
  </si>
  <si>
    <t>59051476</t>
  </si>
  <si>
    <t>profil okenní začišťovací se sklovláknitou armovací tkaninou 9 mm/2,4 m</t>
  </si>
  <si>
    <t>-1042341317</t>
  </si>
  <si>
    <t>509,12*1,15 "Přepočítáno koeficientem množství"</t>
  </si>
  <si>
    <t>14</t>
  </si>
  <si>
    <t>622212001</t>
  </si>
  <si>
    <t>Montáž kontaktního zateplení vnějšího ostění, nadpraží nebo parapetu lepením z polystyrenových desek (dodávka ve specifikaci) hloubky špalet do 200 mm, tloušťky desek do 40 mm</t>
  </si>
  <si>
    <t>1553455704</t>
  </si>
  <si>
    <t>"Pozice 8" 7*(1,75+2,39+1,75)</t>
  </si>
  <si>
    <t>15</t>
  </si>
  <si>
    <t>28375943</t>
  </si>
  <si>
    <t>deska EPS 100 fasádní λ=0,037 tl 30mm</t>
  </si>
  <si>
    <t>1799196145</t>
  </si>
  <si>
    <t>507,72*0,2*1,1 "přepočítáno koeficientem množství"</t>
  </si>
  <si>
    <t>16</t>
  </si>
  <si>
    <t>622213011</t>
  </si>
  <si>
    <t>Montáž kontaktního zateplení lepením na vnější stěny, na podklad betonový nebo z tvárnic keramických nebo vápenopískových, z desek polystyrenových (dodávka ve specifikaci), tloušťky desek přes 40 do 80 mm</t>
  </si>
  <si>
    <t>-582668485</t>
  </si>
  <si>
    <t>17</t>
  </si>
  <si>
    <t>28375945</t>
  </si>
  <si>
    <t>deska EPS 100 fasádní λ=0,037 tl 50mm</t>
  </si>
  <si>
    <t>1661250213</t>
  </si>
  <si>
    <t>296,883*1,05 'Přepočtené koeficientem množství</t>
  </si>
  <si>
    <t>18</t>
  </si>
  <si>
    <t>631311135</t>
  </si>
  <si>
    <t>Mazanina z betonu prostého bez zvýšených nároků na prostředí tl. přes 120 do 240 mm tř. C 20/25</t>
  </si>
  <si>
    <t>m3</t>
  </si>
  <si>
    <t>635811364</t>
  </si>
  <si>
    <t>62</t>
  </si>
  <si>
    <t>Úprava povrchů vnější</t>
  </si>
  <si>
    <t>19</t>
  </si>
  <si>
    <t>622131121</t>
  </si>
  <si>
    <t>Podkladní a spojovací vrstva vnějších omítaných ploch penetrace nanášená ručně stěn</t>
  </si>
  <si>
    <t>966727991</t>
  </si>
  <si>
    <t>197,137</t>
  </si>
  <si>
    <t>"Špalety pozice 1" 8*(1,85+2,4+1,85)*0,2</t>
  </si>
  <si>
    <t>"Špalety pozice 5" 8*(1,85+2,4+1,85)*0,2</t>
  </si>
  <si>
    <t>"Špalety pozice 6" 5*(1,85+2,4+1,85)*0,2</t>
  </si>
  <si>
    <t>20</t>
  </si>
  <si>
    <t>622531022</t>
  </si>
  <si>
    <t>Omítka tenkovrstvá silikonová vnějších ploch probarvená bez penetrace zatíraná (škrábaná), zrnitost 2,0 mm stěn</t>
  </si>
  <si>
    <t>831822441</t>
  </si>
  <si>
    <t>Ostatní konstrukce a práce-bourání</t>
  </si>
  <si>
    <t>952901111</t>
  </si>
  <si>
    <t>Vyčištění budov nebo objektů před předáním do užívání budov bytové nebo občanské výstavby, světlé výšky podlaží do 4 m</t>
  </si>
  <si>
    <t>-2044354035</t>
  </si>
  <si>
    <t>Počet*šířka*délka</t>
  </si>
  <si>
    <t>"Pozice 1" 3*29,0*4</t>
  </si>
  <si>
    <t>"Pozice 2" 3*3,5*2</t>
  </si>
  <si>
    <t>"Pozice 3" 15*3,5*2</t>
  </si>
  <si>
    <t>"Pozice 4" 2*3,5*2</t>
  </si>
  <si>
    <t>"Pozice 5" 29,0*4</t>
  </si>
  <si>
    <t>"Pozice 6" 18,0*4</t>
  </si>
  <si>
    <t>"Pozice 7" 4*5,5*2</t>
  </si>
  <si>
    <t>"Pozice 8" 6*4,5*2</t>
  </si>
  <si>
    <t>"Pozice 9" 6*4,5*2</t>
  </si>
  <si>
    <t>"Pozice 10" 2*4,5*4</t>
  </si>
  <si>
    <t>"Pozice 11,12,13" 5*8*2</t>
  </si>
  <si>
    <t>Fotodokumentace</t>
  </si>
  <si>
    <t>"Prosklená stěna" 7*5,775*5</t>
  </si>
  <si>
    <t>22</t>
  </si>
  <si>
    <t>965043331</t>
  </si>
  <si>
    <t>Bourání mazanin betonových s potěrem nebo teracem tl. do 100 mm, plochy do 4 m2</t>
  </si>
  <si>
    <t>-1568048153</t>
  </si>
  <si>
    <t>6*5,775*0,3*0,24</t>
  </si>
  <si>
    <t>23</t>
  </si>
  <si>
    <t>965081213</t>
  </si>
  <si>
    <t>Bourání podlah z dlaždic bez podkladního lože nebo mazaniny, s jakoukoliv výplní spár keramických nebo xylolitových tl. do 10 mm, plochy přes 1 m2</t>
  </si>
  <si>
    <t>-1326643230</t>
  </si>
  <si>
    <t>24</t>
  </si>
  <si>
    <t>968072245</t>
  </si>
  <si>
    <t>Vybourání kovových rámů oken s křídly, dveřních zárubní, vrat, stěn, ostění nebo obkladů okenních rámů s křídly jednoduchých, plochy do 2 m2</t>
  </si>
  <si>
    <t>-1560525097</t>
  </si>
  <si>
    <t>Příloha č. 11 - Technický popis oken</t>
  </si>
  <si>
    <t>"Pozice 1" 3*29,727*2,75</t>
  </si>
  <si>
    <t>"Pozice 2" 3*1,12*1,85</t>
  </si>
  <si>
    <t>"Pozice 3" 15*1,12*1,85</t>
  </si>
  <si>
    <t>"Pozice 4" 2*1,75*1,85</t>
  </si>
  <si>
    <t>"Pozice 5" 29,256*2,75</t>
  </si>
  <si>
    <t>"Pozice 6" 18,266*2,75</t>
  </si>
  <si>
    <t>"Pozice 7" 4*2,375*1,85</t>
  </si>
  <si>
    <t>"Pozice 8" 6*2,39*1,775</t>
  </si>
  <si>
    <t>"Pozice 9" 6*1,185*0,87</t>
  </si>
  <si>
    <t>"Pozice 10" 2*2,375*0,87</t>
  </si>
  <si>
    <t>"Pozice 11" 5*1,18*1,775</t>
  </si>
  <si>
    <t>Příloha č. 18 - Nákres prosklené stěny</t>
  </si>
  <si>
    <t>Počet*šířka*výška</t>
  </si>
  <si>
    <t>"Prosklená stěna" 1*(0,081+(4*1,221)+0,081)*(2,725+(5*(1,533+1,175))+1,608+1,206+1,465+2,143)</t>
  </si>
  <si>
    <t>25</t>
  </si>
  <si>
    <t>978057351R</t>
  </si>
  <si>
    <t>Odsekání obkladů schodišťových konstrukcí z dlaždic keramických stupnic</t>
  </si>
  <si>
    <t>1048958580</t>
  </si>
  <si>
    <t>"Pozice 1" 3*29,276</t>
  </si>
  <si>
    <t>"Pozice 2" 3*1,12</t>
  </si>
  <si>
    <t>"Pozice 3" 15*1,12</t>
  </si>
  <si>
    <t>"Pozice 4" 2*1,75</t>
  </si>
  <si>
    <t>"Pozice 5" 29,256</t>
  </si>
  <si>
    <t>"Pozice 6" 18,266</t>
  </si>
  <si>
    <t>"Pozice 7" 4*2,375</t>
  </si>
  <si>
    <t>"Pozice 8" 6*2,39</t>
  </si>
  <si>
    <t>"Pozice 9" 6*1,185</t>
  </si>
  <si>
    <t>"Pozice 10" 2*2,375</t>
  </si>
  <si>
    <t>"Pozice 11" 5*1,18</t>
  </si>
  <si>
    <t>"Prosklená stěna" 5,775*6</t>
  </si>
  <si>
    <t>94</t>
  </si>
  <si>
    <t>Lešení a stavební výtahy</t>
  </si>
  <si>
    <t>26</t>
  </si>
  <si>
    <t>941211112</t>
  </si>
  <si>
    <t>Montáž lešení řadového rámového lehkého zatížení do 200 kg/m2 š do 0,9 m v do 25 m</t>
  </si>
  <si>
    <t>-1411654718</t>
  </si>
  <si>
    <t>Délka*výška</t>
  </si>
  <si>
    <t>"Pozice 1" 2*32*16</t>
  </si>
  <si>
    <t>"Pozice 5,6" 2*50*12</t>
  </si>
  <si>
    <t>27</t>
  </si>
  <si>
    <t>941211211</t>
  </si>
  <si>
    <t>Příplatek k lešení řadovému rámovému lehkému š 0,9 m v do 25 m za první a ZKD den použití</t>
  </si>
  <si>
    <t>-159059720</t>
  </si>
  <si>
    <t>2224,0</t>
  </si>
  <si>
    <t>2224*45 'Přepočtené koeficientem množství</t>
  </si>
  <si>
    <t>28</t>
  </si>
  <si>
    <t>941211812</t>
  </si>
  <si>
    <t>Demontáž lešení řadového rámového lehkého zatížení do 200 kg/m2 š do 0,9 m v do 25 m</t>
  </si>
  <si>
    <t>-783088332</t>
  </si>
  <si>
    <t>2224</t>
  </si>
  <si>
    <t>29</t>
  </si>
  <si>
    <t>943211112</t>
  </si>
  <si>
    <t>Lešení prostorové rámové lehké pracovní s podlahami s provozním zatížením tř. 3 do 200 kg/m2 výšky přes 10 do 25 m montáž</t>
  </si>
  <si>
    <t>1965701894</t>
  </si>
  <si>
    <t>Prosklená stěna - plocha stěny*šířka lešení</t>
  </si>
  <si>
    <t>"Prosklená stěna" 114,479*2</t>
  </si>
  <si>
    <t>30</t>
  </si>
  <si>
    <t>943211212</t>
  </si>
  <si>
    <t>Lešení prostorové rámové lehké pracovní s podlahami s provozním zatížením tř. 3 do 200 kg/m2 výšky přes 10 do 25 m příplatek k ceně za každý den použití</t>
  </si>
  <si>
    <t>395853867</t>
  </si>
  <si>
    <t>228,958*15 'Přepočtené koeficientem množství</t>
  </si>
  <si>
    <t>31</t>
  </si>
  <si>
    <t>943211812</t>
  </si>
  <si>
    <t>Demontáž lešení prostorového rámového lehkého s podlahami zatížení do 200 kg/m2 v do 25 m</t>
  </si>
  <si>
    <t>1743409900</t>
  </si>
  <si>
    <t>11,4479*20 'Přepočtené koeficientem množství</t>
  </si>
  <si>
    <t>32</t>
  </si>
  <si>
    <t>944611111</t>
  </si>
  <si>
    <t>Montáž ochranné plachty z textilie z umělých vláken</t>
  </si>
  <si>
    <t>1613520474</t>
  </si>
  <si>
    <t>Lešení řadové</t>
  </si>
  <si>
    <t>1024</t>
  </si>
  <si>
    <t>Lešení prostorové</t>
  </si>
  <si>
    <t>228,958</t>
  </si>
  <si>
    <t>33</t>
  </si>
  <si>
    <t>944611211</t>
  </si>
  <si>
    <t>Příplatek k ochranné plachtě za první a ZKD den použití</t>
  </si>
  <si>
    <t>981664521</t>
  </si>
  <si>
    <t>1252,958*30 'Přepočtené koeficientem množství</t>
  </si>
  <si>
    <t>34</t>
  </si>
  <si>
    <t>944611811</t>
  </si>
  <si>
    <t>Demontáž ochranné plachty z textilie z umělých vláken</t>
  </si>
  <si>
    <t>-529599658</t>
  </si>
  <si>
    <t>35</t>
  </si>
  <si>
    <t>949101111</t>
  </si>
  <si>
    <t>Lešení pomocné pro objekty pozemních staveb s lešeňovou podlahou v do 1,9 m zatížení do 150 kg/m2</t>
  </si>
  <si>
    <t>1736055871</t>
  </si>
  <si>
    <t>Počet*délka*výška podlahy</t>
  </si>
  <si>
    <t>"Pozice 1" 3*28*1,2</t>
  </si>
  <si>
    <t>"Pozice 2" 3*2*1,2</t>
  </si>
  <si>
    <t>"Pozice 3" 15*2*1,2</t>
  </si>
  <si>
    <t>"Pozice 4" 2*2*1,2</t>
  </si>
  <si>
    <t>"Pozice 5" 1*46*1,2</t>
  </si>
  <si>
    <t>"Pozice 6" 1*44*1,2</t>
  </si>
  <si>
    <t>"Pozice 7" 4*3*1,2</t>
  </si>
  <si>
    <t>"Pozice 8" 6*3*1,2</t>
  </si>
  <si>
    <t>"Pozice 9" 6*2*1,2</t>
  </si>
  <si>
    <t>"Pozice 10" 2*3*1,2</t>
  </si>
  <si>
    <t>"Pozice 11" 5*2*1,2</t>
  </si>
  <si>
    <t>997</t>
  </si>
  <si>
    <t>Přesun sutě</t>
  </si>
  <si>
    <t>36</t>
  </si>
  <si>
    <t>997013156</t>
  </si>
  <si>
    <t>Vnitrostaveništní doprava suti a vybouraných hmot vodorovně do 50 m svisle s omezením mechanizace pro budovy a haly výšky přes 18 do 21 m</t>
  </si>
  <si>
    <t>t</t>
  </si>
  <si>
    <t>1640473166</t>
  </si>
  <si>
    <t>37</t>
  </si>
  <si>
    <t>997013501</t>
  </si>
  <si>
    <t>Odvoz suti a vybouraných hmot na skládku nebo meziskládku se složením, na vzdálenost do 1 km</t>
  </si>
  <si>
    <t>-418282339</t>
  </si>
  <si>
    <t>38</t>
  </si>
  <si>
    <t>997013509</t>
  </si>
  <si>
    <t>Odvoz suti a vybouraných hmot na skládku nebo meziskládku se složením, na vzdálenost Příplatek k ceně za každý další i započatý 1 km přes 1 km</t>
  </si>
  <si>
    <t>2083836735</t>
  </si>
  <si>
    <t>42,272*19 'Přepočtené koeficientem množství</t>
  </si>
  <si>
    <t>39</t>
  </si>
  <si>
    <t>997013609</t>
  </si>
  <si>
    <t>Poplatek za uložení stavebního odpadu na skládce (skládkovné) ze směsí nebo oddělených frakcí betonu, cihel a keramických výrobků zatříděného do Katalogu odpadů pod kódem 17 01 07</t>
  </si>
  <si>
    <t>972942422</t>
  </si>
  <si>
    <t>7,396</t>
  </si>
  <si>
    <t>40</t>
  </si>
  <si>
    <t>997013631</t>
  </si>
  <si>
    <t>Poplatek za uložení stavebního odpadu na skládce (skládkovné) směsného stavebního a demoličního zatříděného do Katalogu odpadů pod kódem 17 09 04</t>
  </si>
  <si>
    <t>314287911</t>
  </si>
  <si>
    <t>Parapety vnitřní</t>
  </si>
  <si>
    <t>5,121</t>
  </si>
  <si>
    <t>Parapety vnější</t>
  </si>
  <si>
    <t>1,490</t>
  </si>
  <si>
    <t>Rámy oken</t>
  </si>
  <si>
    <t>20,55</t>
  </si>
  <si>
    <t>41</t>
  </si>
  <si>
    <t>997013804</t>
  </si>
  <si>
    <t>Poplatek za uložení stavebního odpadu na skládce (skládkovné) ze skla zatříděného do Katalogu odpadů pod kódem 17 02 02</t>
  </si>
  <si>
    <t>-1047375367</t>
  </si>
  <si>
    <t>Příloha č. 11 - Technický popis oken - skleněné výplně</t>
  </si>
  <si>
    <t>Počet sestav*počet skleněných výplní*šířka*výška*měrná hmotnost skla</t>
  </si>
  <si>
    <t>"Pozice 1" 3*16*1,12*1,85*0,04</t>
  </si>
  <si>
    <t>"Pozice 2" 3*1,12*1,85*0,04</t>
  </si>
  <si>
    <t>"Pozice 3" 15*1,12*1,85*0,04</t>
  </si>
  <si>
    <t>"Pozice 4" 2*1,75*1,85*0,04</t>
  </si>
  <si>
    <t>"Pozice 5" 16*1,85*0,04</t>
  </si>
  <si>
    <t>"Pozice 6" 10*1,85*0,04</t>
  </si>
  <si>
    <t>"Prosklená stěna"</t>
  </si>
  <si>
    <t>998</t>
  </si>
  <si>
    <t>Přesun hmot</t>
  </si>
  <si>
    <t>42</t>
  </si>
  <si>
    <t>998018003</t>
  </si>
  <si>
    <t>Přesun hmot ruční pro budovy v přes 12 do 24 m</t>
  </si>
  <si>
    <t>-575250742</t>
  </si>
  <si>
    <t>PSV</t>
  </si>
  <si>
    <t>Práce a dodávky PSV</t>
  </si>
  <si>
    <t>763</t>
  </si>
  <si>
    <t>Konstrukce suché výstavby</t>
  </si>
  <si>
    <t>43</t>
  </si>
  <si>
    <t>763111313R</t>
  </si>
  <si>
    <t>OSB příčka tl 100 mm profil CW+UW 75 Deska KRONOSPAN OSB 3 P+D 12×2500×625 mm, tepelná izolace 50 mm</t>
  </si>
  <si>
    <t>-213250369</t>
  </si>
  <si>
    <t>Provizorní příčky chodby pavilon D</t>
  </si>
  <si>
    <t>"1.NP" 5,775*2,6</t>
  </si>
  <si>
    <t>"2.NP" 5,775*2,6</t>
  </si>
  <si>
    <t>"3.NP" 5,775*2,6</t>
  </si>
  <si>
    <t>"4.NP" 5,775*2,6</t>
  </si>
  <si>
    <t>"5.NP" 5,775*2,6</t>
  </si>
  <si>
    <t>"6.NP" 5,775*4</t>
  </si>
  <si>
    <t>44</t>
  </si>
  <si>
    <t>763111811R</t>
  </si>
  <si>
    <t>Demontáž příček ze sádrokartonových desek s nosnou konstrukcí z ocelových profilů jednoduchých, opláštění jednoduché</t>
  </si>
  <si>
    <t>-1540490989</t>
  </si>
  <si>
    <t>45</t>
  </si>
  <si>
    <t>763132213R</t>
  </si>
  <si>
    <t>SDK podhled samostatný požární předěl 1xDF 15 mm EI 30 dvouvrstvá spodní kce CD+UD</t>
  </si>
  <si>
    <t>-2035940990</t>
  </si>
  <si>
    <t>Podhledy prosklená stěna 1.PP-6.NP</t>
  </si>
  <si>
    <t>7*5,775*1,2</t>
  </si>
  <si>
    <t>46</t>
  </si>
  <si>
    <t>763181311</t>
  </si>
  <si>
    <t>Výplně otvorů konstrukcí ze sádrokartonových desek montáž zárubně kovové s konstrukcí jednokřídlové</t>
  </si>
  <si>
    <t>89299783</t>
  </si>
  <si>
    <t>47</t>
  </si>
  <si>
    <t>55331590</t>
  </si>
  <si>
    <t>zárubeň jednokřídlá ocelová pro sádrokartonové příčky tl stěny 75-100mm rozměru 800/1970, 2100mm</t>
  </si>
  <si>
    <t>-1881185185</t>
  </si>
  <si>
    <t>48</t>
  </si>
  <si>
    <t>998763303</t>
  </si>
  <si>
    <t>Přesun hmot pro konstrukce montované z desek sádrokartonových, sádrovláknitých, cementovláknitých nebo cementových stanovený z hmotnosti přesunovaného materiálu vodorovná dopravní vzdálenost do 50 m základní v objektech výšky přes 12 do 24 m</t>
  </si>
  <si>
    <t>-968731941</t>
  </si>
  <si>
    <t>764</t>
  </si>
  <si>
    <t>Konstrukce klempířské</t>
  </si>
  <si>
    <t>49</t>
  </si>
  <si>
    <t>764002841</t>
  </si>
  <si>
    <t>Demontáž klempířských konstrukcí oplechování horních ploch zdí a nadezdívek do suti</t>
  </si>
  <si>
    <t>1132110722</t>
  </si>
  <si>
    <t>2+5,775+2</t>
  </si>
  <si>
    <t>50</t>
  </si>
  <si>
    <t>764002851</t>
  </si>
  <si>
    <t>Demontáž klempířských konstrukcí oplechování parapetů do suti</t>
  </si>
  <si>
    <t>-1284990416</t>
  </si>
  <si>
    <t>"Pozice 1" 3*28,24</t>
  </si>
  <si>
    <t>"Pozice 5" 46,67</t>
  </si>
  <si>
    <t>"Pozice 6" 42,57</t>
  </si>
  <si>
    <t>"Prosklená stěna" 5,775</t>
  </si>
  <si>
    <t>51</t>
  </si>
  <si>
    <t>76411-R15</t>
  </si>
  <si>
    <t>Doplnění střešní krytiny a oprava oplechování atiky</t>
  </si>
  <si>
    <t>kpl</t>
  </si>
  <si>
    <t>274953866</t>
  </si>
  <si>
    <t>52</t>
  </si>
  <si>
    <t>764227444</t>
  </si>
  <si>
    <t>Oplechování parapetů z hliníkového plechu oblých nebo ze segmentů, včetně rohů celoplošně lepené rš 330 mm</t>
  </si>
  <si>
    <t>1977305904</t>
  </si>
  <si>
    <t>"Pozice 1" 3*8*2,25</t>
  </si>
  <si>
    <t>"Pozice 5" 13*2,25</t>
  </si>
  <si>
    <t>"Pozice 6" 12*2,25</t>
  </si>
  <si>
    <t>53</t>
  </si>
  <si>
    <t>998764113</t>
  </si>
  <si>
    <t>Přesun hmot pro konstrukce klempířské stanovený z hmotnosti přesunovaného materiálu vodorovná dopravní vzdálenost do 50 m s omezením mechanizace v objektech výšky přes 12 do 24 m</t>
  </si>
  <si>
    <t>-1200197720</t>
  </si>
  <si>
    <t>766</t>
  </si>
  <si>
    <t>Konstrukce truhlářské</t>
  </si>
  <si>
    <t>54</t>
  </si>
  <si>
    <t>766622115</t>
  </si>
  <si>
    <t>Montáž oken plastových včetně montáže rámu plochy přes 1 m2 pevných do zdiva, výšky do 1,5 m</t>
  </si>
  <si>
    <t>2094748852</t>
  </si>
  <si>
    <t>"Pozice 9" 6*0,87*1,175</t>
  </si>
  <si>
    <t>55</t>
  </si>
  <si>
    <t>61140-R09</t>
  </si>
  <si>
    <t>okno plastové jednodílné Pozice 09, barva bílá</t>
  </si>
  <si>
    <t>ks</t>
  </si>
  <si>
    <t>-827843257</t>
  </si>
  <si>
    <t>Pozice č: 9 - 5.NP mezipatro - chodba + kancelář</t>
  </si>
  <si>
    <t>Okno jednodílné 1180x850 mm</t>
  </si>
  <si>
    <t>Dvojsklo U 1,1</t>
  </si>
  <si>
    <t>Kování: 0tevíravé - sklopné P</t>
  </si>
  <si>
    <t>Rám SL 67/70</t>
  </si>
  <si>
    <t>Podkladní profil 30/46,6</t>
  </si>
  <si>
    <t>"Počet" 6</t>
  </si>
  <si>
    <t>56</t>
  </si>
  <si>
    <t>766622116</t>
  </si>
  <si>
    <t>Montáž oken plastových včetně montáže rámu plochy přes 1 m2 pevných do zdiva, výšky přes 1,5 do 2,5 m</t>
  </si>
  <si>
    <t>622590577</t>
  </si>
  <si>
    <t>"Pozice 1" 3*24*2,25*1,75</t>
  </si>
  <si>
    <t>"Pozice 5" 13*2,25*1,75</t>
  </si>
  <si>
    <t>"Pozice 6" 12*2,25*1,75</t>
  </si>
  <si>
    <t>"Pozice 7" 4*2,38*1,8</t>
  </si>
  <si>
    <t>"Pozice 8" 7*2,38*1,75</t>
  </si>
  <si>
    <t>"Pozice 10" 2*2,375*0,85</t>
  </si>
  <si>
    <t>"Pozice 11" 5*1,18*1,45</t>
  </si>
  <si>
    <t>"Pozice 12 - dveře na střechu" 1*2,35*1,08</t>
  </si>
  <si>
    <t>57</t>
  </si>
  <si>
    <t>61140-R01</t>
  </si>
  <si>
    <t>okno plastové dvoudílné Pozice 01, barva bílá</t>
  </si>
  <si>
    <t>808792920</t>
  </si>
  <si>
    <t>Pozice č: 1 - int. AAJ, OKB + NEU. amb.</t>
  </si>
  <si>
    <t>Oknodvoudílné 1180x850 mm</t>
  </si>
  <si>
    <t>"Počet" 24</t>
  </si>
  <si>
    <t>58</t>
  </si>
  <si>
    <t>61140-R02</t>
  </si>
  <si>
    <t>-1846011842</t>
  </si>
  <si>
    <t>Pozice č: 2 - chodba</t>
  </si>
  <si>
    <t>Okno jednodílné 1120x1820 mm</t>
  </si>
  <si>
    <t>"Počet" 3</t>
  </si>
  <si>
    <t>59</t>
  </si>
  <si>
    <t>61140-R03</t>
  </si>
  <si>
    <t>-1560551416</t>
  </si>
  <si>
    <t>Pozice č: 3 - chodba</t>
  </si>
  <si>
    <t>"Počet" 15</t>
  </si>
  <si>
    <t>60</t>
  </si>
  <si>
    <t>61140-R04</t>
  </si>
  <si>
    <t>-272607486</t>
  </si>
  <si>
    <t>Pozice č: 4 - chodba</t>
  </si>
  <si>
    <t>Oknodvoudílné 1770x1820 mm</t>
  </si>
  <si>
    <t>"Počet" 2</t>
  </si>
  <si>
    <t>61</t>
  </si>
  <si>
    <t>61140-R05</t>
  </si>
  <si>
    <t>-292021325</t>
  </si>
  <si>
    <t>Pozice č: 5 - GYN + POR</t>
  </si>
  <si>
    <t>Oknodvoudílné 2250x1750 mm</t>
  </si>
  <si>
    <t>"Počet" 13</t>
  </si>
  <si>
    <t>61140-R06</t>
  </si>
  <si>
    <t>-1816921021</t>
  </si>
  <si>
    <t>Pozice č: 6 - int. JIP + amb.</t>
  </si>
  <si>
    <t>"Počet" 12</t>
  </si>
  <si>
    <t>63</t>
  </si>
  <si>
    <t>61140-R07</t>
  </si>
  <si>
    <t>-1652356767</t>
  </si>
  <si>
    <t>Pozice č: 7 - int. JIP + amb.</t>
  </si>
  <si>
    <t>Oknodvoudílné 2380x1800 mm</t>
  </si>
  <si>
    <t>"Počet" 4</t>
  </si>
  <si>
    <t>64</t>
  </si>
  <si>
    <t>61140-R08</t>
  </si>
  <si>
    <t>-1689253032</t>
  </si>
  <si>
    <t>Pozice č: 8 - int. JIP + amb.</t>
  </si>
  <si>
    <t>Oknodvoudílné 2380x1750 mm</t>
  </si>
  <si>
    <t>"Počet" 7</t>
  </si>
  <si>
    <t>65</t>
  </si>
  <si>
    <t>61140-R10</t>
  </si>
  <si>
    <t>1684173004</t>
  </si>
  <si>
    <t>Pozice č: 10 -5.NP mezipatro - chodba + kancelář</t>
  </si>
  <si>
    <t>Oknodvoudílné 2380x850 mm</t>
  </si>
  <si>
    <t>66</t>
  </si>
  <si>
    <t>61140-R11</t>
  </si>
  <si>
    <t>20032987</t>
  </si>
  <si>
    <t>Pozice č: 11 -6.NP mezipatro - chodba + strojovna výtahu</t>
  </si>
  <si>
    <t>Oknodvoudílné 1180x1450 mm</t>
  </si>
  <si>
    <t>67</t>
  </si>
  <si>
    <t>61140-R12</t>
  </si>
  <si>
    <t>1475783979</t>
  </si>
  <si>
    <t>Pozice č: 12 -6.NP mezipatro - vchod střecha</t>
  </si>
  <si>
    <t>Oknodvoudílné 1080x2350 mm</t>
  </si>
  <si>
    <t>Kování: VD levé S.A. 1kř klika/klika</t>
  </si>
  <si>
    <t>SL rám 80/70mm, kombi práh</t>
  </si>
  <si>
    <t>SL křídlo 120/70mm</t>
  </si>
  <si>
    <t>SL sklodělící 85/70 102218</t>
  </si>
  <si>
    <t>"Počet" 1</t>
  </si>
  <si>
    <t>68</t>
  </si>
  <si>
    <t>766660001</t>
  </si>
  <si>
    <t>Montáž dveřních křídel dřevěných nebo plastových otevíravých do ocelové zárubně povrchově upravených jednokřídlových, šířky do 800 mm</t>
  </si>
  <si>
    <t>-121979325</t>
  </si>
  <si>
    <t>69</t>
  </si>
  <si>
    <t>61162014</t>
  </si>
  <si>
    <t>dveře jednokřídlé voštinové povrch fóliový plné 800x1970-2100mm</t>
  </si>
  <si>
    <t>-795789187</t>
  </si>
  <si>
    <t>70</t>
  </si>
  <si>
    <t>766660729</t>
  </si>
  <si>
    <t>Montáž dveřních doplňků dveřního kování interiérového štítku s klikou</t>
  </si>
  <si>
    <t>-1417268080</t>
  </si>
  <si>
    <t>6,000*2</t>
  </si>
  <si>
    <t>71</t>
  </si>
  <si>
    <t>54914123</t>
  </si>
  <si>
    <t>kování rozetové klika/klika</t>
  </si>
  <si>
    <t>-2043714592</t>
  </si>
  <si>
    <t>72</t>
  </si>
  <si>
    <t>766694116</t>
  </si>
  <si>
    <t>Montáž ostatních truhlářských konstrukcí parapetních desek dřevěných nebo plastových šířky do 300 mm</t>
  </si>
  <si>
    <t>1877551574</t>
  </si>
  <si>
    <t>"Pozice 1" 3*8*3,2</t>
  </si>
  <si>
    <t>"Pozice 5" 8*3,2</t>
  </si>
  <si>
    <t>"Pozice 6" 5*3,2</t>
  </si>
  <si>
    <t>73</t>
  </si>
  <si>
    <t>61144019</t>
  </si>
  <si>
    <t>koncovka k parapetu plastovému vnitřnímu 1 pár</t>
  </si>
  <si>
    <t>sada</t>
  </si>
  <si>
    <t>-1583128699</t>
  </si>
  <si>
    <t>"Pozice 1" 3*8</t>
  </si>
  <si>
    <t>"Pozice 2" 3</t>
  </si>
  <si>
    <t>"Pozice 3" 15</t>
  </si>
  <si>
    <t>"Pozice 4" 2</t>
  </si>
  <si>
    <t>"Pozice 5" 8</t>
  </si>
  <si>
    <t>"Pozice 6" 5</t>
  </si>
  <si>
    <t>"Pozice 7" 4</t>
  </si>
  <si>
    <t>"Pozice 8" 6</t>
  </si>
  <si>
    <t>"Pozice 9" 6</t>
  </si>
  <si>
    <t>"Pozice 10" 2</t>
  </si>
  <si>
    <t>"Pozice 11" 5</t>
  </si>
  <si>
    <t>74</t>
  </si>
  <si>
    <t>60794-R01</t>
  </si>
  <si>
    <t>Plastový dutinkový vnitřní parapet z tvrdého PVC s čelní hranou 40 mm</t>
  </si>
  <si>
    <t>-274275707</t>
  </si>
  <si>
    <t>75</t>
  </si>
  <si>
    <t>998766113</t>
  </si>
  <si>
    <t>Přesun hmot pro konstrukce truhlářské stanovený z hmotnosti přesunovaného materiálu vodorovná dopravní vzdálenost do 50 m s omezením mechanizace v objektech výšky přes 12 do 24 m</t>
  </si>
  <si>
    <t>1793602801</t>
  </si>
  <si>
    <t>767</t>
  </si>
  <si>
    <t>Konstrukce zámečnické</t>
  </si>
  <si>
    <t>76</t>
  </si>
  <si>
    <t>767001-R01</t>
  </si>
  <si>
    <t>Seříznutí hliníkové podhledu dle nového zdiva s osazením Al rohového profilu</t>
  </si>
  <si>
    <t>2103172629</t>
  </si>
  <si>
    <t>3*28,24</t>
  </si>
  <si>
    <t>46,67</t>
  </si>
  <si>
    <t>42,57</t>
  </si>
  <si>
    <t>77</t>
  </si>
  <si>
    <t>767113251</t>
  </si>
  <si>
    <t>Montáž stěn a příček pro zasklení z hliníkových nebo ocelových profilů bez požární odolnosti do betonu, plochy jednotlivých stěn do 6 m2</t>
  </si>
  <si>
    <t>-879185347</t>
  </si>
  <si>
    <t>"Pozice 13" 1,760*2,750</t>
  </si>
  <si>
    <t>78</t>
  </si>
  <si>
    <t>76711-R13</t>
  </si>
  <si>
    <t>Hliníkové vchodové dveře 1760x2750 mm</t>
  </si>
  <si>
    <t>1884402073</t>
  </si>
  <si>
    <t>3 - dílný prvek</t>
  </si>
  <si>
    <t>Rám: AL rám, bezbariérový práh</t>
  </si>
  <si>
    <t>Křídlo: 2 * AL křídlo ven otevírané</t>
  </si>
  <si>
    <t>kování: pevně v rámu</t>
  </si>
  <si>
    <t>levé 2kř štulp</t>
  </si>
  <si>
    <t>pravé 2kř klika/koule</t>
  </si>
  <si>
    <t>Výplně: U1,1 6/16/4 CX 33.2 i+ 1.1 ESG 4mm</t>
  </si>
  <si>
    <t>Příčky: 2 * sklodělící</t>
  </si>
  <si>
    <t>79</t>
  </si>
  <si>
    <t>767113255</t>
  </si>
  <si>
    <t>Montáž stěn a příček pro zasklení z hliníkových nebo ocelových profilů bez požární odolnosti do betonu, plochy jednotlivých stěn přes 15 m2</t>
  </si>
  <si>
    <t>533333027</t>
  </si>
  <si>
    <t>Hliníková stěna s dvoukřídlími dveřmi</t>
  </si>
  <si>
    <t>2,725*5,775</t>
  </si>
  <si>
    <t>Prosklená stěna</t>
  </si>
  <si>
    <t>5,775*19,962</t>
  </si>
  <si>
    <t>80</t>
  </si>
  <si>
    <t>76711-R14</t>
  </si>
  <si>
    <t>-1823509717</t>
  </si>
  <si>
    <t>8 - dílný prvek</t>
  </si>
  <si>
    <t>Elektromechanický zámek se čtečkou na čipy demontáž stávajích čteček provede objednatel a stejně tak i zpětnou montáž a aktivaci</t>
  </si>
  <si>
    <t>Kování dle ČSN EN 179 Nouzové uzávěry – klika/koule</t>
  </si>
  <si>
    <t>81</t>
  </si>
  <si>
    <t>76711-R15</t>
  </si>
  <si>
    <t>-630505248</t>
  </si>
  <si>
    <t>82</t>
  </si>
  <si>
    <t>767996701</t>
  </si>
  <si>
    <t>Demontáž ostatních zámečnických konstrukcí řezáním o hmotnosti jednotlivých dílů do 50 kg</t>
  </si>
  <si>
    <t>kg</t>
  </si>
  <si>
    <t>-1452785489</t>
  </si>
  <si>
    <t>Plocha bouraných stěn*měrná hmotnost 9,8 kg/m2</t>
  </si>
  <si>
    <t>"Pozice 1" 3*28,24*2,75*9,8</t>
  </si>
  <si>
    <t>"Pozice 5" 46,67*2,75*9,8</t>
  </si>
  <si>
    <t>"Pozice 6" 42,57*2,75*9,8</t>
  </si>
  <si>
    <t>Příloha č. 10 - Nákres prosklené stěny 1.NP - atika</t>
  </si>
  <si>
    <t>"Prosklená stěna" 1*(0,081+(4*1,221)+0,081)*((5*(1,533+1,175))+1,608+1,206+1,465+2,143)*9,8</t>
  </si>
  <si>
    <t>83</t>
  </si>
  <si>
    <t>998767112</t>
  </si>
  <si>
    <t>Přesun hmot pro zámečnické konstrukce stanovený z hmotnosti přesunovaného materiálu vodorovná dopravní vzdálenost do 50 m s omezením mechanizace v objektech výšky přes 6 do 12 m</t>
  </si>
  <si>
    <t>1718890234</t>
  </si>
  <si>
    <t>771</t>
  </si>
  <si>
    <t>Podlahy z dlaždic</t>
  </si>
  <si>
    <t>84</t>
  </si>
  <si>
    <t>771111011</t>
  </si>
  <si>
    <t>Příprava podkladu před provedením dlažby vysátí podlah</t>
  </si>
  <si>
    <t>778931856</t>
  </si>
  <si>
    <t>Prosklená stěna 1.NP-6.NP</t>
  </si>
  <si>
    <t>6*5,775*0,3</t>
  </si>
  <si>
    <t>85</t>
  </si>
  <si>
    <t>771121011</t>
  </si>
  <si>
    <t>Příprava podkladu před provedením dlažby nátěr penetrační na podlahu</t>
  </si>
  <si>
    <t>1915997810</t>
  </si>
  <si>
    <t>10,395</t>
  </si>
  <si>
    <t>86</t>
  </si>
  <si>
    <t>771151011</t>
  </si>
  <si>
    <t>Příprava podkladu před provedením dlažby samonivelační stěrka min. pevnosti 20 MPa, tloušťky do 3 mm</t>
  </si>
  <si>
    <t>-1298320260</t>
  </si>
  <si>
    <t>87</t>
  </si>
  <si>
    <t>771571913</t>
  </si>
  <si>
    <t>Výměna keramické dlaždice kladené do malty velikosti přes 9 do 12 ks/m2</t>
  </si>
  <si>
    <t>259013817</t>
  </si>
  <si>
    <t>88</t>
  </si>
  <si>
    <t>59761135</t>
  </si>
  <si>
    <t>dlažba keramická slinutá nemrazuvzdorná povrch hladký/matný tl do 10mm přes 9 do 12ks/m2</t>
  </si>
  <si>
    <t>-825919339</t>
  </si>
  <si>
    <t>89</t>
  </si>
  <si>
    <t>998771113</t>
  </si>
  <si>
    <t>Přesun hmot pro podlahy z dlaždic stanovený z hmotnosti přesunovaného materiálu vodorovná dopravní vzdálenost do 50 m s omezením mechanizace v objektech výšky přes 12 do 24 m</t>
  </si>
  <si>
    <t>-1005594114</t>
  </si>
  <si>
    <t>784</t>
  </si>
  <si>
    <t>Dokončovací práce - malby a tapety</t>
  </si>
  <si>
    <t>90</t>
  </si>
  <si>
    <t>784111001</t>
  </si>
  <si>
    <t>Oprášení (ometení) podkladu v místnostech výšky do 3,80 m</t>
  </si>
  <si>
    <t>-1811676446</t>
  </si>
  <si>
    <t>91</t>
  </si>
  <si>
    <t>784121001</t>
  </si>
  <si>
    <t>Oškrabání malby v místnostech výšky do 3,80 m</t>
  </si>
  <si>
    <t>-2042945795</t>
  </si>
  <si>
    <t>92</t>
  </si>
  <si>
    <t>784121011</t>
  </si>
  <si>
    <t>Rozmývání podkladu po oškrabání malby v místnostech výšky do 3,80 m</t>
  </si>
  <si>
    <t>-1539722547</t>
  </si>
  <si>
    <t>199,547</t>
  </si>
  <si>
    <t>93</t>
  </si>
  <si>
    <t>784181101</t>
  </si>
  <si>
    <t>Penetrace podkladu jednonásobná základní akrylátová bezbarvá v místnostech výšky do 3,80 m</t>
  </si>
  <si>
    <t>-1537996358</t>
  </si>
  <si>
    <t>784312021</t>
  </si>
  <si>
    <t>Malby vápenné dvojnásobné, bílé v místnostech výšky do 3,80 m</t>
  </si>
  <si>
    <t>-44033356</t>
  </si>
  <si>
    <t>786</t>
  </si>
  <si>
    <t>Dokončovací práce - čalounické úpravy</t>
  </si>
  <si>
    <t>95</t>
  </si>
  <si>
    <t>786626121</t>
  </si>
  <si>
    <t>Montáž zastiňujících žaluzií lamelových vnitřních nebo do oken dvojitých kovových</t>
  </si>
  <si>
    <t>4975231</t>
  </si>
  <si>
    <t>"Pozice 1" 24*2,25*1,75</t>
  </si>
  <si>
    <t>"Pozice 3" 12*1,12*1,85</t>
  </si>
  <si>
    <t>"Pozice 7" 2*2,38*1,8</t>
  </si>
  <si>
    <t>"Pozice 9" 6*1,180*0,85</t>
  </si>
  <si>
    <t>"Pozice 11" 3*1,18*1,45</t>
  </si>
  <si>
    <t>96</t>
  </si>
  <si>
    <t>55346200</t>
  </si>
  <si>
    <t>žaluzie horizontální interiérové</t>
  </si>
  <si>
    <t>974001529</t>
  </si>
  <si>
    <t>VRN</t>
  </si>
  <si>
    <t>Vedlejší rozpočtové náklady</t>
  </si>
  <si>
    <t>VRN3</t>
  </si>
  <si>
    <t>Zařízení staveniště</t>
  </si>
  <si>
    <t>97</t>
  </si>
  <si>
    <t>034103000</t>
  </si>
  <si>
    <t>Oplocení staveniště</t>
  </si>
  <si>
    <t>-1249586862</t>
  </si>
  <si>
    <t>98</t>
  </si>
  <si>
    <t>034303000</t>
  </si>
  <si>
    <t>Dopravní značení na staveništi</t>
  </si>
  <si>
    <t>1302194820</t>
  </si>
  <si>
    <t>99</t>
  </si>
  <si>
    <t>039103000</t>
  </si>
  <si>
    <t>Rozebrání, bourání a odvoz zařízení staveniště</t>
  </si>
  <si>
    <t>428163475</t>
  </si>
  <si>
    <t>VRN7</t>
  </si>
  <si>
    <t>Provozní vlivy</t>
  </si>
  <si>
    <t>100</t>
  </si>
  <si>
    <t>071103000</t>
  </si>
  <si>
    <t>Provoz investora</t>
  </si>
  <si>
    <t>-1838967594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</si>
</sst>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7" fillId="0" borderId="0" applyNumberFormat="0" applyFill="0" applyBorder="0" applyAlignment="0" applyProtection="0"/>
  </cellStyleXfs>
  <cellXfs count="30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xf>
    <xf numFmtId="0" fontId="36" fillId="0" borderId="22" xfId="0" applyFont="1" applyBorder="1" applyAlignment="1" applyProtection="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7"/>
  <sheetViews>
    <sheetView showGridLines="0" tabSelected="1" topLeftCell="A7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297"/>
      <c r="AS2" s="297"/>
      <c r="AT2" s="297"/>
      <c r="AU2" s="297"/>
      <c r="AV2" s="297"/>
      <c r="AW2" s="297"/>
      <c r="AX2" s="297"/>
      <c r="AY2" s="297"/>
      <c r="AZ2" s="297"/>
      <c r="BA2" s="297"/>
      <c r="BB2" s="297"/>
      <c r="BC2" s="297"/>
      <c r="BD2" s="297"/>
      <c r="BE2" s="297"/>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60" t="s">
        <v>14</v>
      </c>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3"/>
      <c r="AL5" s="23"/>
      <c r="AM5" s="23"/>
      <c r="AN5" s="23"/>
      <c r="AO5" s="23"/>
      <c r="AP5" s="23"/>
      <c r="AQ5" s="23"/>
      <c r="AR5" s="21"/>
      <c r="BE5" s="257" t="s">
        <v>15</v>
      </c>
      <c r="BS5" s="18" t="s">
        <v>6</v>
      </c>
    </row>
    <row r="6" spans="1:74" s="1" customFormat="1" ht="36.950000000000003" customHeight="1">
      <c r="B6" s="22"/>
      <c r="C6" s="23"/>
      <c r="D6" s="29" t="s">
        <v>16</v>
      </c>
      <c r="E6" s="23"/>
      <c r="F6" s="23"/>
      <c r="G6" s="23"/>
      <c r="H6" s="23"/>
      <c r="I6" s="23"/>
      <c r="J6" s="23"/>
      <c r="K6" s="262" t="s">
        <v>17</v>
      </c>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3"/>
      <c r="AL6" s="23"/>
      <c r="AM6" s="23"/>
      <c r="AN6" s="23"/>
      <c r="AO6" s="23"/>
      <c r="AP6" s="23"/>
      <c r="AQ6" s="23"/>
      <c r="AR6" s="21"/>
      <c r="BE6" s="258"/>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58"/>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58"/>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58"/>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26</v>
      </c>
      <c r="AO10" s="23"/>
      <c r="AP10" s="23"/>
      <c r="AQ10" s="23"/>
      <c r="AR10" s="21"/>
      <c r="BE10" s="258"/>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29</v>
      </c>
      <c r="AO11" s="23"/>
      <c r="AP11" s="23"/>
      <c r="AQ11" s="23"/>
      <c r="AR11" s="21"/>
      <c r="BE11" s="258"/>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58"/>
      <c r="BS12" s="18" t="s">
        <v>6</v>
      </c>
    </row>
    <row r="13" spans="1:74" s="1" customFormat="1" ht="12" customHeight="1">
      <c r="B13" s="22"/>
      <c r="C13" s="23"/>
      <c r="D13" s="30"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31</v>
      </c>
      <c r="AO13" s="23"/>
      <c r="AP13" s="23"/>
      <c r="AQ13" s="23"/>
      <c r="AR13" s="21"/>
      <c r="BE13" s="258"/>
      <c r="BS13" s="18" t="s">
        <v>6</v>
      </c>
    </row>
    <row r="14" spans="1:74" ht="12.75">
      <c r="B14" s="22"/>
      <c r="C14" s="23"/>
      <c r="D14" s="23"/>
      <c r="E14" s="263" t="s">
        <v>31</v>
      </c>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30" t="s">
        <v>28</v>
      </c>
      <c r="AL14" s="23"/>
      <c r="AM14" s="23"/>
      <c r="AN14" s="32" t="s">
        <v>31</v>
      </c>
      <c r="AO14" s="23"/>
      <c r="AP14" s="23"/>
      <c r="AQ14" s="23"/>
      <c r="AR14" s="21"/>
      <c r="BE14" s="258"/>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58"/>
      <c r="BS15" s="18" t="s">
        <v>4</v>
      </c>
    </row>
    <row r="16" spans="1:74" s="1" customFormat="1" ht="12" customHeight="1">
      <c r="B16" s="22"/>
      <c r="C16" s="23"/>
      <c r="D16" s="30"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v>
      </c>
      <c r="AO16" s="23"/>
      <c r="AP16" s="23"/>
      <c r="AQ16" s="23"/>
      <c r="AR16" s="21"/>
      <c r="BE16" s="258"/>
      <c r="BS16" s="18" t="s">
        <v>4</v>
      </c>
    </row>
    <row r="17" spans="1:71" s="1" customFormat="1" ht="18.399999999999999" customHeight="1">
      <c r="B17" s="22"/>
      <c r="C17" s="23"/>
      <c r="D17" s="23"/>
      <c r="E17" s="28" t="s">
        <v>21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1</v>
      </c>
      <c r="AO17" s="23"/>
      <c r="AP17" s="23"/>
      <c r="AQ17" s="23"/>
      <c r="AR17" s="21"/>
      <c r="BE17" s="258"/>
      <c r="BS17" s="18" t="s">
        <v>33</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58"/>
      <c r="BS18" s="18" t="s">
        <v>6</v>
      </c>
    </row>
    <row r="19" spans="1:71" s="1" customFormat="1" ht="12" customHeight="1">
      <c r="B19" s="22"/>
      <c r="C19" s="23"/>
      <c r="D19" s="30"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258"/>
      <c r="BS19" s="18" t="s">
        <v>6</v>
      </c>
    </row>
    <row r="20" spans="1:71" s="1" customFormat="1" ht="18.399999999999999"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v>
      </c>
      <c r="AO20" s="23"/>
      <c r="AP20" s="23"/>
      <c r="AQ20" s="23"/>
      <c r="AR20" s="21"/>
      <c r="BE20" s="258"/>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58"/>
    </row>
    <row r="22" spans="1:71" s="1" customFormat="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58"/>
    </row>
    <row r="23" spans="1:71" s="1" customFormat="1" ht="16.5" customHeight="1">
      <c r="B23" s="22"/>
      <c r="C23" s="23"/>
      <c r="D23" s="23"/>
      <c r="E23" s="265" t="s">
        <v>1</v>
      </c>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3"/>
      <c r="AP23" s="23"/>
      <c r="AQ23" s="23"/>
      <c r="AR23" s="21"/>
      <c r="BE23" s="258"/>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58"/>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58"/>
    </row>
    <row r="26" spans="1:71" s="2" customFormat="1" ht="25.9" customHeight="1">
      <c r="A26" s="35"/>
      <c r="B26" s="36"/>
      <c r="C26" s="37"/>
      <c r="D26" s="38" t="s">
        <v>36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66">
        <f>ROUND(AG94,2)</f>
        <v>0</v>
      </c>
      <c r="AL26" s="267"/>
      <c r="AM26" s="267"/>
      <c r="AN26" s="267"/>
      <c r="AO26" s="267"/>
      <c r="AP26" s="37"/>
      <c r="AQ26" s="37"/>
      <c r="AR26" s="40"/>
      <c r="BE26" s="258"/>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58"/>
    </row>
    <row r="28" spans="1:71" s="2" customFormat="1" ht="12.75">
      <c r="A28" s="35"/>
      <c r="B28" s="36"/>
      <c r="C28" s="37"/>
      <c r="D28" s="37"/>
      <c r="E28" s="37"/>
      <c r="F28" s="37"/>
      <c r="G28" s="37"/>
      <c r="H28" s="37"/>
      <c r="I28" s="37"/>
      <c r="J28" s="37"/>
      <c r="K28" s="37"/>
      <c r="L28" s="268" t="s">
        <v>37</v>
      </c>
      <c r="M28" s="268"/>
      <c r="N28" s="268"/>
      <c r="O28" s="268"/>
      <c r="P28" s="268"/>
      <c r="Q28" s="37"/>
      <c r="R28" s="37"/>
      <c r="S28" s="37"/>
      <c r="T28" s="37"/>
      <c r="U28" s="37"/>
      <c r="V28" s="37"/>
      <c r="W28" s="268" t="s">
        <v>38</v>
      </c>
      <c r="X28" s="268"/>
      <c r="Y28" s="268"/>
      <c r="Z28" s="268"/>
      <c r="AA28" s="268"/>
      <c r="AB28" s="268"/>
      <c r="AC28" s="268"/>
      <c r="AD28" s="268"/>
      <c r="AE28" s="268"/>
      <c r="AF28" s="37"/>
      <c r="AG28" s="37"/>
      <c r="AH28" s="37"/>
      <c r="AI28" s="37"/>
      <c r="AJ28" s="37"/>
      <c r="AK28" s="268" t="s">
        <v>39</v>
      </c>
      <c r="AL28" s="268"/>
      <c r="AM28" s="268"/>
      <c r="AN28" s="268"/>
      <c r="AO28" s="268"/>
      <c r="AP28" s="37"/>
      <c r="AQ28" s="37"/>
      <c r="AR28" s="40"/>
      <c r="BE28" s="258"/>
    </row>
    <row r="29" spans="1:71" s="3" customFormat="1" ht="14.45" customHeight="1">
      <c r="B29" s="41"/>
      <c r="C29" s="42"/>
      <c r="D29" s="30" t="s">
        <v>40</v>
      </c>
      <c r="E29" s="42"/>
      <c r="F29" s="30" t="s">
        <v>41</v>
      </c>
      <c r="G29" s="42"/>
      <c r="H29" s="42"/>
      <c r="I29" s="42"/>
      <c r="J29" s="42"/>
      <c r="K29" s="42"/>
      <c r="L29" s="271">
        <v>0.21</v>
      </c>
      <c r="M29" s="270"/>
      <c r="N29" s="270"/>
      <c r="O29" s="270"/>
      <c r="P29" s="270"/>
      <c r="Q29" s="42"/>
      <c r="R29" s="42"/>
      <c r="S29" s="42"/>
      <c r="T29" s="42"/>
      <c r="U29" s="42"/>
      <c r="V29" s="42"/>
      <c r="W29" s="269">
        <f>ROUND(AZ94, 2)</f>
        <v>0</v>
      </c>
      <c r="X29" s="270"/>
      <c r="Y29" s="270"/>
      <c r="Z29" s="270"/>
      <c r="AA29" s="270"/>
      <c r="AB29" s="270"/>
      <c r="AC29" s="270"/>
      <c r="AD29" s="270"/>
      <c r="AE29" s="270"/>
      <c r="AF29" s="42"/>
      <c r="AG29" s="42"/>
      <c r="AH29" s="42"/>
      <c r="AI29" s="42"/>
      <c r="AJ29" s="42"/>
      <c r="AK29" s="269">
        <f>ROUND(AV94, 2)</f>
        <v>0</v>
      </c>
      <c r="AL29" s="270"/>
      <c r="AM29" s="270"/>
      <c r="AN29" s="270"/>
      <c r="AO29" s="270"/>
      <c r="AP29" s="42"/>
      <c r="AQ29" s="42"/>
      <c r="AR29" s="43"/>
      <c r="BE29" s="259"/>
    </row>
    <row r="30" spans="1:71" s="3" customFormat="1" ht="14.45" customHeight="1">
      <c r="B30" s="41"/>
      <c r="C30" s="42"/>
      <c r="D30" s="42"/>
      <c r="E30" s="42"/>
      <c r="F30" s="30" t="s">
        <v>42</v>
      </c>
      <c r="G30" s="42"/>
      <c r="H30" s="42"/>
      <c r="I30" s="42"/>
      <c r="J30" s="42"/>
      <c r="K30" s="42"/>
      <c r="L30" s="271">
        <v>0.12</v>
      </c>
      <c r="M30" s="270"/>
      <c r="N30" s="270"/>
      <c r="O30" s="270"/>
      <c r="P30" s="270"/>
      <c r="Q30" s="42"/>
      <c r="R30" s="42"/>
      <c r="S30" s="42"/>
      <c r="T30" s="42"/>
      <c r="U30" s="42"/>
      <c r="V30" s="42"/>
      <c r="W30" s="269">
        <f>ROUND(BA94, 2)</f>
        <v>0</v>
      </c>
      <c r="X30" s="270"/>
      <c r="Y30" s="270"/>
      <c r="Z30" s="270"/>
      <c r="AA30" s="270"/>
      <c r="AB30" s="270"/>
      <c r="AC30" s="270"/>
      <c r="AD30" s="270"/>
      <c r="AE30" s="270"/>
      <c r="AF30" s="42"/>
      <c r="AG30" s="42"/>
      <c r="AH30" s="42"/>
      <c r="AI30" s="42"/>
      <c r="AJ30" s="42"/>
      <c r="AK30" s="269">
        <f>ROUND(AW94, 2)</f>
        <v>0</v>
      </c>
      <c r="AL30" s="270"/>
      <c r="AM30" s="270"/>
      <c r="AN30" s="270"/>
      <c r="AO30" s="270"/>
      <c r="AP30" s="42"/>
      <c r="AQ30" s="42"/>
      <c r="AR30" s="43"/>
      <c r="BE30" s="259"/>
    </row>
    <row r="31" spans="1:71" s="3" customFormat="1" ht="14.45" hidden="1" customHeight="1">
      <c r="B31" s="41"/>
      <c r="C31" s="42"/>
      <c r="D31" s="42"/>
      <c r="E31" s="42"/>
      <c r="F31" s="30" t="s">
        <v>43</v>
      </c>
      <c r="G31" s="42"/>
      <c r="H31" s="42"/>
      <c r="I31" s="42"/>
      <c r="J31" s="42"/>
      <c r="K31" s="42"/>
      <c r="L31" s="271">
        <v>0.21</v>
      </c>
      <c r="M31" s="270"/>
      <c r="N31" s="270"/>
      <c r="O31" s="270"/>
      <c r="P31" s="270"/>
      <c r="Q31" s="42"/>
      <c r="R31" s="42"/>
      <c r="S31" s="42"/>
      <c r="T31" s="42"/>
      <c r="U31" s="42"/>
      <c r="V31" s="42"/>
      <c r="W31" s="269">
        <f>ROUND(BB94, 2)</f>
        <v>0</v>
      </c>
      <c r="X31" s="270"/>
      <c r="Y31" s="270"/>
      <c r="Z31" s="270"/>
      <c r="AA31" s="270"/>
      <c r="AB31" s="270"/>
      <c r="AC31" s="270"/>
      <c r="AD31" s="270"/>
      <c r="AE31" s="270"/>
      <c r="AF31" s="42"/>
      <c r="AG31" s="42"/>
      <c r="AH31" s="42"/>
      <c r="AI31" s="42"/>
      <c r="AJ31" s="42"/>
      <c r="AK31" s="269">
        <v>0</v>
      </c>
      <c r="AL31" s="270"/>
      <c r="AM31" s="270"/>
      <c r="AN31" s="270"/>
      <c r="AO31" s="270"/>
      <c r="AP31" s="42"/>
      <c r="AQ31" s="42"/>
      <c r="AR31" s="43"/>
      <c r="BE31" s="259"/>
    </row>
    <row r="32" spans="1:71" s="3" customFormat="1" ht="14.45" hidden="1" customHeight="1">
      <c r="B32" s="41"/>
      <c r="C32" s="42"/>
      <c r="D32" s="42"/>
      <c r="E32" s="42"/>
      <c r="F32" s="30" t="s">
        <v>44</v>
      </c>
      <c r="G32" s="42"/>
      <c r="H32" s="42"/>
      <c r="I32" s="42"/>
      <c r="J32" s="42"/>
      <c r="K32" s="42"/>
      <c r="L32" s="271">
        <v>0.12</v>
      </c>
      <c r="M32" s="270"/>
      <c r="N32" s="270"/>
      <c r="O32" s="270"/>
      <c r="P32" s="270"/>
      <c r="Q32" s="42"/>
      <c r="R32" s="42"/>
      <c r="S32" s="42"/>
      <c r="T32" s="42"/>
      <c r="U32" s="42"/>
      <c r="V32" s="42"/>
      <c r="W32" s="269">
        <f>ROUND(BC94, 2)</f>
        <v>0</v>
      </c>
      <c r="X32" s="270"/>
      <c r="Y32" s="270"/>
      <c r="Z32" s="270"/>
      <c r="AA32" s="270"/>
      <c r="AB32" s="270"/>
      <c r="AC32" s="270"/>
      <c r="AD32" s="270"/>
      <c r="AE32" s="270"/>
      <c r="AF32" s="42"/>
      <c r="AG32" s="42"/>
      <c r="AH32" s="42"/>
      <c r="AI32" s="42"/>
      <c r="AJ32" s="42"/>
      <c r="AK32" s="269">
        <v>0</v>
      </c>
      <c r="AL32" s="270"/>
      <c r="AM32" s="270"/>
      <c r="AN32" s="270"/>
      <c r="AO32" s="270"/>
      <c r="AP32" s="42"/>
      <c r="AQ32" s="42"/>
      <c r="AR32" s="43"/>
      <c r="BE32" s="259"/>
    </row>
    <row r="33" spans="1:57" s="3" customFormat="1" ht="14.45" hidden="1" customHeight="1">
      <c r="B33" s="41"/>
      <c r="C33" s="42"/>
      <c r="D33" s="42"/>
      <c r="E33" s="42"/>
      <c r="F33" s="30" t="s">
        <v>45</v>
      </c>
      <c r="G33" s="42"/>
      <c r="H33" s="42"/>
      <c r="I33" s="42"/>
      <c r="J33" s="42"/>
      <c r="K33" s="42"/>
      <c r="L33" s="271">
        <v>0</v>
      </c>
      <c r="M33" s="270"/>
      <c r="N33" s="270"/>
      <c r="O33" s="270"/>
      <c r="P33" s="270"/>
      <c r="Q33" s="42"/>
      <c r="R33" s="42"/>
      <c r="S33" s="42"/>
      <c r="T33" s="42"/>
      <c r="U33" s="42"/>
      <c r="V33" s="42"/>
      <c r="W33" s="269">
        <f>ROUND(BD94, 2)</f>
        <v>0</v>
      </c>
      <c r="X33" s="270"/>
      <c r="Y33" s="270"/>
      <c r="Z33" s="270"/>
      <c r="AA33" s="270"/>
      <c r="AB33" s="270"/>
      <c r="AC33" s="270"/>
      <c r="AD33" s="270"/>
      <c r="AE33" s="270"/>
      <c r="AF33" s="42"/>
      <c r="AG33" s="42"/>
      <c r="AH33" s="42"/>
      <c r="AI33" s="42"/>
      <c r="AJ33" s="42"/>
      <c r="AK33" s="269">
        <v>0</v>
      </c>
      <c r="AL33" s="270"/>
      <c r="AM33" s="270"/>
      <c r="AN33" s="270"/>
      <c r="AO33" s="270"/>
      <c r="AP33" s="42"/>
      <c r="AQ33" s="42"/>
      <c r="AR33" s="43"/>
      <c r="BE33" s="259"/>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58"/>
    </row>
    <row r="35" spans="1:57" s="2" customFormat="1" ht="25.9" customHeight="1">
      <c r="A35" s="35"/>
      <c r="B35" s="36"/>
      <c r="C35" s="44"/>
      <c r="D35" s="45" t="s">
        <v>46</v>
      </c>
      <c r="E35" s="46"/>
      <c r="F35" s="46"/>
      <c r="G35" s="46"/>
      <c r="H35" s="46"/>
      <c r="I35" s="46"/>
      <c r="J35" s="46"/>
      <c r="K35" s="46"/>
      <c r="L35" s="46"/>
      <c r="M35" s="46"/>
      <c r="N35" s="46"/>
      <c r="O35" s="46"/>
      <c r="P35" s="46"/>
      <c r="Q35" s="46"/>
      <c r="R35" s="46"/>
      <c r="S35" s="46"/>
      <c r="T35" s="47" t="s">
        <v>47</v>
      </c>
      <c r="U35" s="46"/>
      <c r="V35" s="46"/>
      <c r="W35" s="46"/>
      <c r="X35" s="272" t="s">
        <v>48</v>
      </c>
      <c r="Y35" s="273"/>
      <c r="Z35" s="273"/>
      <c r="AA35" s="273"/>
      <c r="AB35" s="273"/>
      <c r="AC35" s="46"/>
      <c r="AD35" s="46"/>
      <c r="AE35" s="46"/>
      <c r="AF35" s="46"/>
      <c r="AG35" s="46"/>
      <c r="AH35" s="46"/>
      <c r="AI35" s="46"/>
      <c r="AJ35" s="46"/>
      <c r="AK35" s="274">
        <f>SUM(AK26:AK33)</f>
        <v>0</v>
      </c>
      <c r="AL35" s="273"/>
      <c r="AM35" s="273"/>
      <c r="AN35" s="273"/>
      <c r="AO35" s="275"/>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49</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50</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51</v>
      </c>
      <c r="E60" s="39"/>
      <c r="F60" s="39"/>
      <c r="G60" s="39"/>
      <c r="H60" s="39"/>
      <c r="I60" s="39"/>
      <c r="J60" s="39"/>
      <c r="K60" s="39"/>
      <c r="L60" s="39"/>
      <c r="M60" s="39"/>
      <c r="N60" s="39"/>
      <c r="O60" s="39"/>
      <c r="P60" s="39"/>
      <c r="Q60" s="39"/>
      <c r="R60" s="39"/>
      <c r="S60" s="39"/>
      <c r="T60" s="39"/>
      <c r="U60" s="39"/>
      <c r="V60" s="53" t="s">
        <v>52</v>
      </c>
      <c r="W60" s="39"/>
      <c r="X60" s="39"/>
      <c r="Y60" s="39"/>
      <c r="Z60" s="39"/>
      <c r="AA60" s="39"/>
      <c r="AB60" s="39"/>
      <c r="AC60" s="39"/>
      <c r="AD60" s="39"/>
      <c r="AE60" s="39"/>
      <c r="AF60" s="39"/>
      <c r="AG60" s="39"/>
      <c r="AH60" s="53" t="s">
        <v>51</v>
      </c>
      <c r="AI60" s="39"/>
      <c r="AJ60" s="39"/>
      <c r="AK60" s="39"/>
      <c r="AL60" s="39"/>
      <c r="AM60" s="53" t="s">
        <v>52</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53</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54</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51</v>
      </c>
      <c r="E75" s="39"/>
      <c r="F75" s="39"/>
      <c r="G75" s="39"/>
      <c r="H75" s="39"/>
      <c r="I75" s="39"/>
      <c r="J75" s="39"/>
      <c r="K75" s="39"/>
      <c r="L75" s="39"/>
      <c r="M75" s="39"/>
      <c r="N75" s="39"/>
      <c r="O75" s="39"/>
      <c r="P75" s="39"/>
      <c r="Q75" s="39"/>
      <c r="R75" s="39"/>
      <c r="S75" s="39"/>
      <c r="T75" s="39"/>
      <c r="U75" s="39"/>
      <c r="V75" s="53" t="s">
        <v>52</v>
      </c>
      <c r="W75" s="39"/>
      <c r="X75" s="39"/>
      <c r="Y75" s="39"/>
      <c r="Z75" s="39"/>
      <c r="AA75" s="39"/>
      <c r="AB75" s="39"/>
      <c r="AC75" s="39"/>
      <c r="AD75" s="39"/>
      <c r="AE75" s="39"/>
      <c r="AF75" s="39"/>
      <c r="AG75" s="39"/>
      <c r="AH75" s="53" t="s">
        <v>51</v>
      </c>
      <c r="AI75" s="39"/>
      <c r="AJ75" s="39"/>
      <c r="AK75" s="39"/>
      <c r="AL75" s="39"/>
      <c r="AM75" s="53" t="s">
        <v>52</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0"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0" s="2" customFormat="1" ht="24.95" customHeight="1">
      <c r="A82" s="35"/>
      <c r="B82" s="36"/>
      <c r="C82" s="24" t="s">
        <v>55</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0"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0" s="4" customFormat="1" ht="12" customHeight="1">
      <c r="B84" s="59"/>
      <c r="C84" s="30" t="s">
        <v>13</v>
      </c>
      <c r="D84" s="60"/>
      <c r="E84" s="60"/>
      <c r="F84" s="60"/>
      <c r="G84" s="60"/>
      <c r="H84" s="60"/>
      <c r="I84" s="60"/>
      <c r="J84" s="60"/>
      <c r="K84" s="60"/>
      <c r="L84" s="60" t="str">
        <f>K5</f>
        <v>2024_28</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0" s="5" customFormat="1" ht="36.950000000000003" customHeight="1">
      <c r="B85" s="62"/>
      <c r="C85" s="63" t="s">
        <v>16</v>
      </c>
      <c r="D85" s="64"/>
      <c r="E85" s="64"/>
      <c r="F85" s="64"/>
      <c r="G85" s="64"/>
      <c r="H85" s="64"/>
      <c r="I85" s="64"/>
      <c r="J85" s="64"/>
      <c r="K85" s="64"/>
      <c r="L85" s="276" t="str">
        <f>K6</f>
        <v>Oprava oken - budova D - komplement a chodba spojovací - prosklená stěna v Krajské zdravotní, a. s. - Nemocnice Chomutov</v>
      </c>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64"/>
      <c r="AL85" s="64"/>
      <c r="AM85" s="64"/>
      <c r="AN85" s="64"/>
      <c r="AO85" s="64"/>
      <c r="AP85" s="64"/>
      <c r="AQ85" s="64"/>
      <c r="AR85" s="65"/>
    </row>
    <row r="86" spans="1:90"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0" s="2" customFormat="1" ht="12" customHeight="1">
      <c r="A87" s="35"/>
      <c r="B87" s="36"/>
      <c r="C87" s="30" t="s">
        <v>20</v>
      </c>
      <c r="D87" s="37"/>
      <c r="E87" s="37"/>
      <c r="F87" s="37"/>
      <c r="G87" s="37"/>
      <c r="H87" s="37"/>
      <c r="I87" s="37"/>
      <c r="J87" s="37"/>
      <c r="K87" s="37"/>
      <c r="L87" s="66"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278" t="str">
        <f>IF(AN8= "","",AN8)</f>
        <v>16. 9. 2024</v>
      </c>
      <c r="AN87" s="278"/>
      <c r="AO87" s="37"/>
      <c r="AP87" s="37"/>
      <c r="AQ87" s="37"/>
      <c r="AR87" s="40"/>
      <c r="BE87" s="35"/>
    </row>
    <row r="88" spans="1:90"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0" s="2" customFormat="1" ht="15.2" customHeight="1">
      <c r="A89" s="35"/>
      <c r="B89" s="36"/>
      <c r="C89" s="30" t="s">
        <v>24</v>
      </c>
      <c r="D89" s="37"/>
      <c r="E89" s="37"/>
      <c r="F89" s="37"/>
      <c r="G89" s="37"/>
      <c r="H89" s="37"/>
      <c r="I89" s="37"/>
      <c r="J89" s="37"/>
      <c r="K89" s="37"/>
      <c r="L89" s="60" t="str">
        <f>IF(E11= "","",E11)</f>
        <v>Krajská zdravotní, a.s.</v>
      </c>
      <c r="M89" s="37"/>
      <c r="N89" s="37"/>
      <c r="O89" s="37"/>
      <c r="P89" s="37"/>
      <c r="Q89" s="37"/>
      <c r="R89" s="37"/>
      <c r="S89" s="37"/>
      <c r="T89" s="37"/>
      <c r="U89" s="37"/>
      <c r="V89" s="37"/>
      <c r="W89" s="37"/>
      <c r="X89" s="37"/>
      <c r="Y89" s="37"/>
      <c r="Z89" s="37"/>
      <c r="AA89" s="37"/>
      <c r="AB89" s="37"/>
      <c r="AC89" s="37"/>
      <c r="AD89" s="37"/>
      <c r="AE89" s="37"/>
      <c r="AF89" s="37"/>
      <c r="AG89" s="37"/>
      <c r="AH89" s="37"/>
      <c r="AI89" s="30" t="s">
        <v>32</v>
      </c>
      <c r="AJ89" s="37"/>
      <c r="AK89" s="37"/>
      <c r="AL89" s="37"/>
      <c r="AM89" s="279" t="str">
        <f>IF(E17="","",E17)</f>
        <v xml:space="preserve"> </v>
      </c>
      <c r="AN89" s="280"/>
      <c r="AO89" s="280"/>
      <c r="AP89" s="280"/>
      <c r="AQ89" s="37"/>
      <c r="AR89" s="40"/>
      <c r="AS89" s="281" t="s">
        <v>56</v>
      </c>
      <c r="AT89" s="282"/>
      <c r="AU89" s="68"/>
      <c r="AV89" s="68"/>
      <c r="AW89" s="68"/>
      <c r="AX89" s="68"/>
      <c r="AY89" s="68"/>
      <c r="AZ89" s="68"/>
      <c r="BA89" s="68"/>
      <c r="BB89" s="68"/>
      <c r="BC89" s="68"/>
      <c r="BD89" s="69"/>
      <c r="BE89" s="35"/>
    </row>
    <row r="90" spans="1:90" s="2" customFormat="1" ht="15.2" customHeight="1">
      <c r="A90" s="35"/>
      <c r="B90" s="36"/>
      <c r="C90" s="30" t="s">
        <v>30</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34</v>
      </c>
      <c r="AJ90" s="37"/>
      <c r="AK90" s="37"/>
      <c r="AL90" s="37"/>
      <c r="AM90" s="279" t="str">
        <f>IF(E20="","",E20)</f>
        <v xml:space="preserve"> </v>
      </c>
      <c r="AN90" s="280"/>
      <c r="AO90" s="280"/>
      <c r="AP90" s="280"/>
      <c r="AQ90" s="37"/>
      <c r="AR90" s="40"/>
      <c r="AS90" s="283"/>
      <c r="AT90" s="284"/>
      <c r="AU90" s="70"/>
      <c r="AV90" s="70"/>
      <c r="AW90" s="70"/>
      <c r="AX90" s="70"/>
      <c r="AY90" s="70"/>
      <c r="AZ90" s="70"/>
      <c r="BA90" s="70"/>
      <c r="BB90" s="70"/>
      <c r="BC90" s="70"/>
      <c r="BD90" s="71"/>
      <c r="BE90" s="35"/>
    </row>
    <row r="91" spans="1:90"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85"/>
      <c r="AT91" s="286"/>
      <c r="AU91" s="72"/>
      <c r="AV91" s="72"/>
      <c r="AW91" s="72"/>
      <c r="AX91" s="72"/>
      <c r="AY91" s="72"/>
      <c r="AZ91" s="72"/>
      <c r="BA91" s="72"/>
      <c r="BB91" s="72"/>
      <c r="BC91" s="72"/>
      <c r="BD91" s="73"/>
      <c r="BE91" s="35"/>
    </row>
    <row r="92" spans="1:90" s="2" customFormat="1" ht="29.25" customHeight="1">
      <c r="A92" s="35"/>
      <c r="B92" s="36"/>
      <c r="C92" s="287" t="s">
        <v>57</v>
      </c>
      <c r="D92" s="288"/>
      <c r="E92" s="288"/>
      <c r="F92" s="288"/>
      <c r="G92" s="288"/>
      <c r="H92" s="74"/>
      <c r="I92" s="289" t="s">
        <v>58</v>
      </c>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90" t="s">
        <v>59</v>
      </c>
      <c r="AH92" s="288"/>
      <c r="AI92" s="288"/>
      <c r="AJ92" s="288"/>
      <c r="AK92" s="288"/>
      <c r="AL92" s="288"/>
      <c r="AM92" s="288"/>
      <c r="AN92" s="289" t="s">
        <v>60</v>
      </c>
      <c r="AO92" s="288"/>
      <c r="AP92" s="291"/>
      <c r="AQ92" s="75" t="s">
        <v>61</v>
      </c>
      <c r="AR92" s="40"/>
      <c r="AS92" s="76" t="s">
        <v>62</v>
      </c>
      <c r="AT92" s="77" t="s">
        <v>63</v>
      </c>
      <c r="AU92" s="77" t="s">
        <v>64</v>
      </c>
      <c r="AV92" s="77" t="s">
        <v>65</v>
      </c>
      <c r="AW92" s="77" t="s">
        <v>66</v>
      </c>
      <c r="AX92" s="77" t="s">
        <v>67</v>
      </c>
      <c r="AY92" s="77" t="s">
        <v>68</v>
      </c>
      <c r="AZ92" s="77" t="s">
        <v>69</v>
      </c>
      <c r="BA92" s="77" t="s">
        <v>70</v>
      </c>
      <c r="BB92" s="77" t="s">
        <v>71</v>
      </c>
      <c r="BC92" s="77" t="s">
        <v>72</v>
      </c>
      <c r="BD92" s="78" t="s">
        <v>73</v>
      </c>
      <c r="BE92" s="35"/>
    </row>
    <row r="93" spans="1:90"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0" s="6" customFormat="1" ht="32.450000000000003" customHeight="1">
      <c r="B94" s="82"/>
      <c r="C94" s="83" t="s">
        <v>74</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95">
        <f>ROUND(AG95,2)</f>
        <v>0</v>
      </c>
      <c r="AH94" s="295"/>
      <c r="AI94" s="295"/>
      <c r="AJ94" s="295"/>
      <c r="AK94" s="295"/>
      <c r="AL94" s="295"/>
      <c r="AM94" s="295"/>
      <c r="AN94" s="296">
        <f>SUM(AG94,AT94)</f>
        <v>0</v>
      </c>
      <c r="AO94" s="296"/>
      <c r="AP94" s="296"/>
      <c r="AQ94" s="86" t="s">
        <v>1</v>
      </c>
      <c r="AR94" s="87"/>
      <c r="AS94" s="88">
        <f>ROUND(AS95,2)</f>
        <v>0</v>
      </c>
      <c r="AT94" s="89">
        <f>ROUND(SUM(AV94:AW94),2)</f>
        <v>0</v>
      </c>
      <c r="AU94" s="90">
        <f>ROUND(AU95,5)</f>
        <v>0</v>
      </c>
      <c r="AV94" s="89">
        <f>ROUND(AZ94*L29,2)</f>
        <v>0</v>
      </c>
      <c r="AW94" s="89">
        <f>ROUND(BA94*L30,2)</f>
        <v>0</v>
      </c>
      <c r="AX94" s="89">
        <f>ROUND(BB94*L29,2)</f>
        <v>0</v>
      </c>
      <c r="AY94" s="89">
        <f>ROUND(BC94*L30,2)</f>
        <v>0</v>
      </c>
      <c r="AZ94" s="89">
        <f>ROUND(AZ95,2)</f>
        <v>0</v>
      </c>
      <c r="BA94" s="89">
        <f>ROUND(BA95,2)</f>
        <v>0</v>
      </c>
      <c r="BB94" s="89">
        <f>ROUND(BB95,2)</f>
        <v>0</v>
      </c>
      <c r="BC94" s="89">
        <f>ROUND(BC95,2)</f>
        <v>0</v>
      </c>
      <c r="BD94" s="91">
        <f>ROUND(BD95,2)</f>
        <v>0</v>
      </c>
      <c r="BS94" s="92" t="s">
        <v>75</v>
      </c>
      <c r="BT94" s="92" t="s">
        <v>76</v>
      </c>
      <c r="BV94" s="92" t="s">
        <v>77</v>
      </c>
      <c r="BW94" s="92" t="s">
        <v>5</v>
      </c>
      <c r="BX94" s="92" t="s">
        <v>78</v>
      </c>
      <c r="CL94" s="92" t="s">
        <v>1</v>
      </c>
    </row>
    <row r="95" spans="1:90" s="7" customFormat="1" ht="50.25" customHeight="1">
      <c r="A95" s="93" t="s">
        <v>79</v>
      </c>
      <c r="B95" s="94"/>
      <c r="C95" s="95"/>
      <c r="D95" s="294" t="s">
        <v>14</v>
      </c>
      <c r="E95" s="294"/>
      <c r="F95" s="294"/>
      <c r="G95" s="294"/>
      <c r="H95" s="294"/>
      <c r="I95" s="96"/>
      <c r="J95" s="294" t="s">
        <v>17</v>
      </c>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2">
        <f>'2024_28 - Oprava oken - b...'!J28</f>
        <v>0</v>
      </c>
      <c r="AH95" s="293"/>
      <c r="AI95" s="293"/>
      <c r="AJ95" s="293"/>
      <c r="AK95" s="293"/>
      <c r="AL95" s="293"/>
      <c r="AM95" s="293"/>
      <c r="AN95" s="292">
        <f>SUM(AG95,AT95)</f>
        <v>0</v>
      </c>
      <c r="AO95" s="293"/>
      <c r="AP95" s="293"/>
      <c r="AQ95" s="97" t="s">
        <v>80</v>
      </c>
      <c r="AR95" s="98"/>
      <c r="AS95" s="99">
        <v>0</v>
      </c>
      <c r="AT95" s="100">
        <f>ROUND(SUM(AV95:AW95),2)</f>
        <v>0</v>
      </c>
      <c r="AU95" s="101">
        <f>'2024_28 - Oprava oken - b...'!P132</f>
        <v>0</v>
      </c>
      <c r="AV95" s="100">
        <f>'2024_28 - Oprava oken - b...'!J31</f>
        <v>0</v>
      </c>
      <c r="AW95" s="100">
        <f>'2024_28 - Oprava oken - b...'!J32</f>
        <v>0</v>
      </c>
      <c r="AX95" s="100">
        <f>'2024_28 - Oprava oken - b...'!J33</f>
        <v>0</v>
      </c>
      <c r="AY95" s="100">
        <f>'2024_28 - Oprava oken - b...'!J34</f>
        <v>0</v>
      </c>
      <c r="AZ95" s="100">
        <f>'2024_28 - Oprava oken - b...'!F31</f>
        <v>0</v>
      </c>
      <c r="BA95" s="100">
        <f>'2024_28 - Oprava oken - b...'!F32</f>
        <v>0</v>
      </c>
      <c r="BB95" s="100">
        <f>'2024_28 - Oprava oken - b...'!F33</f>
        <v>0</v>
      </c>
      <c r="BC95" s="100">
        <f>'2024_28 - Oprava oken - b...'!F34</f>
        <v>0</v>
      </c>
      <c r="BD95" s="102">
        <f>'2024_28 - Oprava oken - b...'!F35</f>
        <v>0</v>
      </c>
      <c r="BT95" s="103" t="s">
        <v>81</v>
      </c>
      <c r="BU95" s="103" t="s">
        <v>82</v>
      </c>
      <c r="BV95" s="103" t="s">
        <v>77</v>
      </c>
      <c r="BW95" s="103" t="s">
        <v>5</v>
      </c>
      <c r="BX95" s="103" t="s">
        <v>78</v>
      </c>
      <c r="CL95" s="103" t="s">
        <v>1</v>
      </c>
    </row>
    <row r="96" spans="1:90" s="2" customFormat="1" ht="30" customHeight="1">
      <c r="A96" s="35"/>
      <c r="B96" s="36"/>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40"/>
      <c r="AS96" s="35"/>
      <c r="AT96" s="35"/>
      <c r="AU96" s="35"/>
      <c r="AV96" s="35"/>
      <c r="AW96" s="35"/>
      <c r="AX96" s="35"/>
      <c r="AY96" s="35"/>
      <c r="AZ96" s="35"/>
      <c r="BA96" s="35"/>
      <c r="BB96" s="35"/>
      <c r="BC96" s="35"/>
      <c r="BD96" s="35"/>
      <c r="BE96" s="35"/>
    </row>
    <row r="97" spans="1:57" s="2" customFormat="1" ht="6.95" customHeight="1">
      <c r="A97" s="35"/>
      <c r="B97" s="55"/>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40"/>
      <c r="AS97" s="35"/>
      <c r="AT97" s="35"/>
      <c r="AU97" s="35"/>
      <c r="AV97" s="35"/>
      <c r="AW97" s="35"/>
      <c r="AX97" s="35"/>
      <c r="AY97" s="35"/>
      <c r="AZ97" s="35"/>
      <c r="BA97" s="35"/>
      <c r="BB97" s="35"/>
      <c r="BC97" s="35"/>
      <c r="BD97" s="35"/>
      <c r="BE97" s="35"/>
    </row>
  </sheetData>
  <sheetProtection algorithmName="SHA-512" hashValue="du7VUX+qHzPRCyT9+zb2BLtKUxzFVnLsj6may64JSoZUMeTh74aDXnh74fMoFYsWXwdJPKun8Zd9e1em3gCi4w==" saltValue="VS7q4T8DaD7jrudC8qR4u1Qzgs4tj0KbnLbWBU7yMyABni0cF0YoBNWMxIjN3Wj4xfE+tfDZOWVXJc2Q7EyUQg==" spinCount="100000" sheet="1" objects="1" scenarios="1" formatColumns="0" formatRows="0"/>
  <mergeCells count="42">
    <mergeCell ref="AR2:BE2"/>
    <mergeCell ref="C92:G92"/>
    <mergeCell ref="I92:AF92"/>
    <mergeCell ref="AG92:AM92"/>
    <mergeCell ref="AN92:AP92"/>
    <mergeCell ref="AN95:AP95"/>
    <mergeCell ref="AG95:AM95"/>
    <mergeCell ref="D95:H95"/>
    <mergeCell ref="J95:AF95"/>
    <mergeCell ref="AG94:AM94"/>
    <mergeCell ref="AN94:AP94"/>
    <mergeCell ref="L85:AJ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J5"/>
    <mergeCell ref="K6:AJ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2024_28 - Oprava oken - b...'!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2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7"/>
      <c r="M2" s="297"/>
      <c r="N2" s="297"/>
      <c r="O2" s="297"/>
      <c r="P2" s="297"/>
      <c r="Q2" s="297"/>
      <c r="R2" s="297"/>
      <c r="S2" s="297"/>
      <c r="T2" s="297"/>
      <c r="U2" s="297"/>
      <c r="V2" s="297"/>
      <c r="AT2" s="18" t="s">
        <v>5</v>
      </c>
    </row>
    <row r="3" spans="1:46" s="1" customFormat="1" ht="6.95" customHeight="1">
      <c r="B3" s="104"/>
      <c r="C3" s="105"/>
      <c r="D3" s="105"/>
      <c r="E3" s="105"/>
      <c r="F3" s="105"/>
      <c r="G3" s="105"/>
      <c r="H3" s="105"/>
      <c r="I3" s="105"/>
      <c r="J3" s="105"/>
      <c r="K3" s="105"/>
      <c r="L3" s="21"/>
      <c r="AT3" s="18" t="s">
        <v>83</v>
      </c>
    </row>
    <row r="4" spans="1:46" s="1" customFormat="1" ht="24.95" customHeight="1">
      <c r="B4" s="21"/>
      <c r="D4" s="106" t="s">
        <v>84</v>
      </c>
      <c r="L4" s="21"/>
      <c r="M4" s="107" t="s">
        <v>10</v>
      </c>
      <c r="AT4" s="18" t="s">
        <v>4</v>
      </c>
    </row>
    <row r="5" spans="1:46" s="1" customFormat="1" ht="6.95" customHeight="1">
      <c r="B5" s="21"/>
      <c r="L5" s="21"/>
    </row>
    <row r="6" spans="1:46" s="2" customFormat="1" ht="12" customHeight="1">
      <c r="A6" s="35"/>
      <c r="B6" s="40"/>
      <c r="C6" s="35"/>
      <c r="D6" s="108" t="s">
        <v>16</v>
      </c>
      <c r="E6" s="35"/>
      <c r="F6" s="35"/>
      <c r="G6" s="35"/>
      <c r="H6" s="35"/>
      <c r="I6" s="35"/>
      <c r="J6" s="35"/>
      <c r="K6" s="35"/>
      <c r="L6" s="52"/>
      <c r="S6" s="35"/>
      <c r="T6" s="35"/>
      <c r="U6" s="35"/>
      <c r="V6" s="35"/>
      <c r="W6" s="35"/>
      <c r="X6" s="35"/>
      <c r="Y6" s="35"/>
      <c r="Z6" s="35"/>
      <c r="AA6" s="35"/>
      <c r="AB6" s="35"/>
      <c r="AC6" s="35"/>
      <c r="AD6" s="35"/>
      <c r="AE6" s="35"/>
    </row>
    <row r="7" spans="1:46" s="2" customFormat="1" ht="45" customHeight="1">
      <c r="A7" s="35"/>
      <c r="B7" s="40"/>
      <c r="C7" s="35"/>
      <c r="D7" s="35"/>
      <c r="E7" s="298" t="s">
        <v>17</v>
      </c>
      <c r="F7" s="299"/>
      <c r="G7" s="299"/>
      <c r="H7" s="299"/>
      <c r="I7" s="35"/>
      <c r="J7" s="35"/>
      <c r="K7" s="35"/>
      <c r="L7" s="52"/>
      <c r="S7" s="35"/>
      <c r="T7" s="35"/>
      <c r="U7" s="35"/>
      <c r="V7" s="35"/>
      <c r="W7" s="35"/>
      <c r="X7" s="35"/>
      <c r="Y7" s="35"/>
      <c r="Z7" s="35"/>
      <c r="AA7" s="35"/>
      <c r="AB7" s="35"/>
      <c r="AC7" s="35"/>
      <c r="AD7" s="35"/>
      <c r="AE7" s="35"/>
    </row>
    <row r="8" spans="1:46" s="2" customFormat="1" ht="11.25">
      <c r="A8" s="35"/>
      <c r="B8" s="40"/>
      <c r="C8" s="35"/>
      <c r="D8" s="35"/>
      <c r="E8" s="35"/>
      <c r="F8" s="35"/>
      <c r="G8" s="35"/>
      <c r="H8" s="35"/>
      <c r="I8" s="35"/>
      <c r="J8" s="35"/>
      <c r="K8" s="35"/>
      <c r="L8" s="52"/>
      <c r="S8" s="35"/>
      <c r="T8" s="35"/>
      <c r="U8" s="35"/>
      <c r="V8" s="35"/>
      <c r="W8" s="35"/>
      <c r="X8" s="35"/>
      <c r="Y8" s="35"/>
      <c r="Z8" s="35"/>
      <c r="AA8" s="35"/>
      <c r="AB8" s="35"/>
      <c r="AC8" s="35"/>
      <c r="AD8" s="35"/>
      <c r="AE8" s="35"/>
    </row>
    <row r="9" spans="1:46" s="2" customFormat="1" ht="12" customHeight="1">
      <c r="A9" s="35"/>
      <c r="B9" s="40"/>
      <c r="C9" s="35"/>
      <c r="D9" s="108" t="s">
        <v>18</v>
      </c>
      <c r="E9" s="35"/>
      <c r="F9" s="109" t="s">
        <v>1</v>
      </c>
      <c r="G9" s="35"/>
      <c r="H9" s="35"/>
      <c r="I9" s="108" t="s">
        <v>19</v>
      </c>
      <c r="J9" s="109" t="s">
        <v>1</v>
      </c>
      <c r="K9" s="35"/>
      <c r="L9" s="52"/>
      <c r="S9" s="35"/>
      <c r="T9" s="35"/>
      <c r="U9" s="35"/>
      <c r="V9" s="35"/>
      <c r="W9" s="35"/>
      <c r="X9" s="35"/>
      <c r="Y9" s="35"/>
      <c r="Z9" s="35"/>
      <c r="AA9" s="35"/>
      <c r="AB9" s="35"/>
      <c r="AC9" s="35"/>
      <c r="AD9" s="35"/>
      <c r="AE9" s="35"/>
    </row>
    <row r="10" spans="1:46" s="2" customFormat="1" ht="12" customHeight="1">
      <c r="A10" s="35"/>
      <c r="B10" s="40"/>
      <c r="C10" s="35"/>
      <c r="D10" s="108" t="s">
        <v>20</v>
      </c>
      <c r="E10" s="35"/>
      <c r="F10" s="109" t="s">
        <v>21</v>
      </c>
      <c r="G10" s="35"/>
      <c r="H10" s="35"/>
      <c r="I10" s="108" t="s">
        <v>22</v>
      </c>
      <c r="J10" s="110" t="str">
        <f>'Rekapitulace stavby'!AN8</f>
        <v>16. 9. 2024</v>
      </c>
      <c r="K10" s="35"/>
      <c r="L10" s="52"/>
      <c r="S10" s="35"/>
      <c r="T10" s="35"/>
      <c r="U10" s="35"/>
      <c r="V10" s="35"/>
      <c r="W10" s="35"/>
      <c r="X10" s="35"/>
      <c r="Y10" s="35"/>
      <c r="Z10" s="35"/>
      <c r="AA10" s="35"/>
      <c r="AB10" s="35"/>
      <c r="AC10" s="35"/>
      <c r="AD10" s="35"/>
      <c r="AE10" s="35"/>
    </row>
    <row r="11" spans="1:46" s="2" customFormat="1" ht="10.9" customHeight="1">
      <c r="A11" s="35"/>
      <c r="B11" s="40"/>
      <c r="C11" s="35"/>
      <c r="D11" s="35"/>
      <c r="E11" s="35"/>
      <c r="F11" s="35"/>
      <c r="G11" s="35"/>
      <c r="H11" s="35"/>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08" t="s">
        <v>24</v>
      </c>
      <c r="E12" s="35"/>
      <c r="F12" s="35"/>
      <c r="G12" s="35"/>
      <c r="H12" s="35"/>
      <c r="I12" s="108" t="s">
        <v>25</v>
      </c>
      <c r="J12" s="109" t="s">
        <v>26</v>
      </c>
      <c r="K12" s="35"/>
      <c r="L12" s="52"/>
      <c r="S12" s="35"/>
      <c r="T12" s="35"/>
      <c r="U12" s="35"/>
      <c r="V12" s="35"/>
      <c r="W12" s="35"/>
      <c r="X12" s="35"/>
      <c r="Y12" s="35"/>
      <c r="Z12" s="35"/>
      <c r="AA12" s="35"/>
      <c r="AB12" s="35"/>
      <c r="AC12" s="35"/>
      <c r="AD12" s="35"/>
      <c r="AE12" s="35"/>
    </row>
    <row r="13" spans="1:46" s="2" customFormat="1" ht="18" customHeight="1">
      <c r="A13" s="35"/>
      <c r="B13" s="40"/>
      <c r="C13" s="35"/>
      <c r="D13" s="35"/>
      <c r="E13" s="109" t="s">
        <v>27</v>
      </c>
      <c r="F13" s="35"/>
      <c r="G13" s="35"/>
      <c r="H13" s="35"/>
      <c r="I13" s="108" t="s">
        <v>28</v>
      </c>
      <c r="J13" s="109" t="s">
        <v>29</v>
      </c>
      <c r="K13" s="35"/>
      <c r="L13" s="52"/>
      <c r="S13" s="35"/>
      <c r="T13" s="35"/>
      <c r="U13" s="35"/>
      <c r="V13" s="35"/>
      <c r="W13" s="35"/>
      <c r="X13" s="35"/>
      <c r="Y13" s="35"/>
      <c r="Z13" s="35"/>
      <c r="AA13" s="35"/>
      <c r="AB13" s="35"/>
      <c r="AC13" s="35"/>
      <c r="AD13" s="35"/>
      <c r="AE13" s="35"/>
    </row>
    <row r="14" spans="1:46" s="2" customFormat="1" ht="6.95" customHeigh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08" t="s">
        <v>30</v>
      </c>
      <c r="E15" s="35"/>
      <c r="F15" s="35"/>
      <c r="G15" s="35"/>
      <c r="H15" s="35"/>
      <c r="I15" s="108" t="s">
        <v>25</v>
      </c>
      <c r="J15" s="31" t="str">
        <f>'Rekapitulace stavby'!AN13</f>
        <v>Vyplň údaj</v>
      </c>
      <c r="K15" s="35"/>
      <c r="L15" s="52"/>
      <c r="S15" s="35"/>
      <c r="T15" s="35"/>
      <c r="U15" s="35"/>
      <c r="V15" s="35"/>
      <c r="W15" s="35"/>
      <c r="X15" s="35"/>
      <c r="Y15" s="35"/>
      <c r="Z15" s="35"/>
      <c r="AA15" s="35"/>
      <c r="AB15" s="35"/>
      <c r="AC15" s="35"/>
      <c r="AD15" s="35"/>
      <c r="AE15" s="35"/>
    </row>
    <row r="16" spans="1:46" s="2" customFormat="1" ht="18" customHeight="1">
      <c r="A16" s="35"/>
      <c r="B16" s="40"/>
      <c r="C16" s="35"/>
      <c r="D16" s="35"/>
      <c r="E16" s="300" t="str">
        <f>'Rekapitulace stavby'!E14</f>
        <v>Vyplň údaj</v>
      </c>
      <c r="F16" s="301"/>
      <c r="G16" s="301"/>
      <c r="H16" s="301"/>
      <c r="I16" s="108" t="s">
        <v>28</v>
      </c>
      <c r="J16" s="31" t="str">
        <f>'Rekapitulace stavby'!AN14</f>
        <v>Vyplň údaj</v>
      </c>
      <c r="K16" s="35"/>
      <c r="L16" s="52"/>
      <c r="S16" s="35"/>
      <c r="T16" s="35"/>
      <c r="U16" s="35"/>
      <c r="V16" s="35"/>
      <c r="W16" s="35"/>
      <c r="X16" s="35"/>
      <c r="Y16" s="35"/>
      <c r="Z16" s="35"/>
      <c r="AA16" s="35"/>
      <c r="AB16" s="35"/>
      <c r="AC16" s="35"/>
      <c r="AD16" s="35"/>
      <c r="AE16" s="35"/>
    </row>
    <row r="17" spans="1:31" s="2" customFormat="1" ht="6.95"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08" t="s">
        <v>32</v>
      </c>
      <c r="E18" s="35"/>
      <c r="F18" s="35"/>
      <c r="G18" s="35"/>
      <c r="H18" s="35"/>
      <c r="I18" s="108" t="s">
        <v>25</v>
      </c>
      <c r="J18" s="109" t="str">
        <f>IF('Rekapitulace stavby'!AN16="","",'Rekapitulace stavby'!AN16)</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09" t="str">
        <f>IF('Rekapitulace stavby'!E17="","",'Rekapitulace stavby'!E17)</f>
        <v xml:space="preserve"> </v>
      </c>
      <c r="F19" s="35"/>
      <c r="G19" s="35"/>
      <c r="H19" s="35"/>
      <c r="I19" s="108" t="s">
        <v>28</v>
      </c>
      <c r="J19" s="109" t="str">
        <f>IF('Rekapitulace stavby'!AN17="","",'Rekapitulace stavby'!AN17)</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08" t="s">
        <v>34</v>
      </c>
      <c r="E21" s="35"/>
      <c r="F21" s="35"/>
      <c r="G21" s="35"/>
      <c r="H21" s="35"/>
      <c r="I21" s="108" t="s">
        <v>25</v>
      </c>
      <c r="J21" s="109" t="str">
        <f>IF('Rekapitulace stavby'!AN19="","",'Rekapitulace stavby'!AN19)</f>
        <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109" t="str">
        <f>IF('Rekapitulace stavby'!E20="","",'Rekapitulace stavby'!E20)</f>
        <v xml:space="preserve"> </v>
      </c>
      <c r="F22" s="35"/>
      <c r="G22" s="35"/>
      <c r="H22" s="35"/>
      <c r="I22" s="108" t="s">
        <v>28</v>
      </c>
      <c r="J22" s="109" t="str">
        <f>IF('Rekapitulace stavby'!AN20="","",'Rekapitulace stavby'!AN20)</f>
        <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08" t="s">
        <v>35</v>
      </c>
      <c r="E24" s="35"/>
      <c r="F24" s="35"/>
      <c r="G24" s="35"/>
      <c r="H24" s="35"/>
      <c r="I24" s="35"/>
      <c r="J24" s="35"/>
      <c r="K24" s="35"/>
      <c r="L24" s="52"/>
      <c r="S24" s="35"/>
      <c r="T24" s="35"/>
      <c r="U24" s="35"/>
      <c r="V24" s="35"/>
      <c r="W24" s="35"/>
      <c r="X24" s="35"/>
      <c r="Y24" s="35"/>
      <c r="Z24" s="35"/>
      <c r="AA24" s="35"/>
      <c r="AB24" s="35"/>
      <c r="AC24" s="35"/>
      <c r="AD24" s="35"/>
      <c r="AE24" s="35"/>
    </row>
    <row r="25" spans="1:31" s="8" customFormat="1" ht="16.5" customHeight="1">
      <c r="A25" s="111"/>
      <c r="B25" s="112"/>
      <c r="C25" s="111"/>
      <c r="D25" s="111"/>
      <c r="E25" s="302" t="s">
        <v>1</v>
      </c>
      <c r="F25" s="302"/>
      <c r="G25" s="302"/>
      <c r="H25" s="302"/>
      <c r="I25" s="111"/>
      <c r="J25" s="111"/>
      <c r="K25" s="111"/>
      <c r="L25" s="113"/>
      <c r="S25" s="111"/>
      <c r="T25" s="111"/>
      <c r="U25" s="111"/>
      <c r="V25" s="111"/>
      <c r="W25" s="111"/>
      <c r="X25" s="111"/>
      <c r="Y25" s="111"/>
      <c r="Z25" s="111"/>
      <c r="AA25" s="111"/>
      <c r="AB25" s="111"/>
      <c r="AC25" s="111"/>
      <c r="AD25" s="111"/>
      <c r="AE25" s="111"/>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6.95" customHeight="1">
      <c r="A27" s="35"/>
      <c r="B27" s="40"/>
      <c r="C27" s="35"/>
      <c r="D27" s="114"/>
      <c r="E27" s="114"/>
      <c r="F27" s="114"/>
      <c r="G27" s="114"/>
      <c r="H27" s="114"/>
      <c r="I27" s="114"/>
      <c r="J27" s="114"/>
      <c r="K27" s="114"/>
      <c r="L27" s="52"/>
      <c r="S27" s="35"/>
      <c r="T27" s="35"/>
      <c r="U27" s="35"/>
      <c r="V27" s="35"/>
      <c r="W27" s="35"/>
      <c r="X27" s="35"/>
      <c r="Y27" s="35"/>
      <c r="Z27" s="35"/>
      <c r="AA27" s="35"/>
      <c r="AB27" s="35"/>
      <c r="AC27" s="35"/>
      <c r="AD27" s="35"/>
      <c r="AE27" s="35"/>
    </row>
    <row r="28" spans="1:31" s="2" customFormat="1" ht="25.35" customHeight="1">
      <c r="A28" s="35"/>
      <c r="B28" s="40"/>
      <c r="C28" s="35"/>
      <c r="D28" s="115" t="s">
        <v>36</v>
      </c>
      <c r="E28" s="35"/>
      <c r="F28" s="35"/>
      <c r="G28" s="35"/>
      <c r="H28" s="35"/>
      <c r="I28" s="35"/>
      <c r="J28" s="116">
        <f>ROUND(J132, 2)</f>
        <v>0</v>
      </c>
      <c r="K28" s="35"/>
      <c r="L28" s="52"/>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52"/>
      <c r="S29" s="35"/>
      <c r="T29" s="35"/>
      <c r="U29" s="35"/>
      <c r="V29" s="35"/>
      <c r="W29" s="35"/>
      <c r="X29" s="35"/>
      <c r="Y29" s="35"/>
      <c r="Z29" s="35"/>
      <c r="AA29" s="35"/>
      <c r="AB29" s="35"/>
      <c r="AC29" s="35"/>
      <c r="AD29" s="35"/>
      <c r="AE29" s="35"/>
    </row>
    <row r="30" spans="1:31" s="2" customFormat="1" ht="14.45" customHeight="1">
      <c r="A30" s="35"/>
      <c r="B30" s="40"/>
      <c r="C30" s="35"/>
      <c r="D30" s="35"/>
      <c r="E30" s="35"/>
      <c r="F30" s="117" t="s">
        <v>38</v>
      </c>
      <c r="G30" s="35"/>
      <c r="H30" s="35"/>
      <c r="I30" s="117" t="s">
        <v>37</v>
      </c>
      <c r="J30" s="117" t="s">
        <v>39</v>
      </c>
      <c r="K30" s="35"/>
      <c r="L30" s="52"/>
      <c r="S30" s="35"/>
      <c r="T30" s="35"/>
      <c r="U30" s="35"/>
      <c r="V30" s="35"/>
      <c r="W30" s="35"/>
      <c r="X30" s="35"/>
      <c r="Y30" s="35"/>
      <c r="Z30" s="35"/>
      <c r="AA30" s="35"/>
      <c r="AB30" s="35"/>
      <c r="AC30" s="35"/>
      <c r="AD30" s="35"/>
      <c r="AE30" s="35"/>
    </row>
    <row r="31" spans="1:31" s="2" customFormat="1" ht="14.45" customHeight="1">
      <c r="A31" s="35"/>
      <c r="B31" s="40"/>
      <c r="C31" s="35"/>
      <c r="D31" s="118" t="s">
        <v>40</v>
      </c>
      <c r="E31" s="108" t="s">
        <v>41</v>
      </c>
      <c r="F31" s="119">
        <f>ROUND((SUM(BE132:BE822)),  2)</f>
        <v>0</v>
      </c>
      <c r="G31" s="35"/>
      <c r="H31" s="35"/>
      <c r="I31" s="120">
        <v>0.21</v>
      </c>
      <c r="J31" s="119">
        <f>ROUND(((SUM(BE132:BE822))*I31),  2)</f>
        <v>0</v>
      </c>
      <c r="K31" s="35"/>
      <c r="L31" s="52"/>
      <c r="S31" s="35"/>
      <c r="T31" s="35"/>
      <c r="U31" s="35"/>
      <c r="V31" s="35"/>
      <c r="W31" s="35"/>
      <c r="X31" s="35"/>
      <c r="Y31" s="35"/>
      <c r="Z31" s="35"/>
      <c r="AA31" s="35"/>
      <c r="AB31" s="35"/>
      <c r="AC31" s="35"/>
      <c r="AD31" s="35"/>
      <c r="AE31" s="35"/>
    </row>
    <row r="32" spans="1:31" s="2" customFormat="1" ht="14.45" customHeight="1">
      <c r="A32" s="35"/>
      <c r="B32" s="40"/>
      <c r="C32" s="35"/>
      <c r="D32" s="35"/>
      <c r="E32" s="108" t="s">
        <v>42</v>
      </c>
      <c r="F32" s="119">
        <f>ROUND((SUM(BF132:BF822)),  2)</f>
        <v>0</v>
      </c>
      <c r="G32" s="35"/>
      <c r="H32" s="35"/>
      <c r="I32" s="120">
        <v>0.12</v>
      </c>
      <c r="J32" s="119">
        <f>ROUND(((SUM(BF132:BF822))*I32),  2)</f>
        <v>0</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35"/>
      <c r="E33" s="108" t="s">
        <v>43</v>
      </c>
      <c r="F33" s="119">
        <f>ROUND((SUM(BG132:BG822)),  2)</f>
        <v>0</v>
      </c>
      <c r="G33" s="35"/>
      <c r="H33" s="35"/>
      <c r="I33" s="120">
        <v>0.21</v>
      </c>
      <c r="J33" s="119">
        <f>0</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08" t="s">
        <v>44</v>
      </c>
      <c r="F34" s="119">
        <f>ROUND((SUM(BH132:BH822)),  2)</f>
        <v>0</v>
      </c>
      <c r="G34" s="35"/>
      <c r="H34" s="35"/>
      <c r="I34" s="120">
        <v>0.12</v>
      </c>
      <c r="J34" s="119">
        <f>0</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08" t="s">
        <v>45</v>
      </c>
      <c r="F35" s="119">
        <f>ROUND((SUM(BI132:BI822)),  2)</f>
        <v>0</v>
      </c>
      <c r="G35" s="35"/>
      <c r="H35" s="35"/>
      <c r="I35" s="120">
        <v>0</v>
      </c>
      <c r="J35" s="119">
        <f>0</f>
        <v>0</v>
      </c>
      <c r="K35" s="35"/>
      <c r="L35" s="52"/>
      <c r="S35" s="35"/>
      <c r="T35" s="35"/>
      <c r="U35" s="35"/>
      <c r="V35" s="35"/>
      <c r="W35" s="35"/>
      <c r="X35" s="35"/>
      <c r="Y35" s="35"/>
      <c r="Z35" s="35"/>
      <c r="AA35" s="35"/>
      <c r="AB35" s="35"/>
      <c r="AC35" s="35"/>
      <c r="AD35" s="35"/>
      <c r="AE35" s="35"/>
    </row>
    <row r="36" spans="1:31" s="2" customFormat="1" ht="6.95" customHeight="1">
      <c r="A36" s="35"/>
      <c r="B36" s="40"/>
      <c r="C36" s="35"/>
      <c r="D36" s="35"/>
      <c r="E36" s="35"/>
      <c r="F36" s="35"/>
      <c r="G36" s="35"/>
      <c r="H36" s="35"/>
      <c r="I36" s="35"/>
      <c r="J36" s="35"/>
      <c r="K36" s="35"/>
      <c r="L36" s="52"/>
      <c r="S36" s="35"/>
      <c r="T36" s="35"/>
      <c r="U36" s="35"/>
      <c r="V36" s="35"/>
      <c r="W36" s="35"/>
      <c r="X36" s="35"/>
      <c r="Y36" s="35"/>
      <c r="Z36" s="35"/>
      <c r="AA36" s="35"/>
      <c r="AB36" s="35"/>
      <c r="AC36" s="35"/>
      <c r="AD36" s="35"/>
      <c r="AE36" s="35"/>
    </row>
    <row r="37" spans="1:31" s="2" customFormat="1" ht="25.35" customHeight="1">
      <c r="A37" s="35"/>
      <c r="B37" s="40"/>
      <c r="C37" s="121"/>
      <c r="D37" s="122" t="s">
        <v>46</v>
      </c>
      <c r="E37" s="123"/>
      <c r="F37" s="123"/>
      <c r="G37" s="124" t="s">
        <v>47</v>
      </c>
      <c r="H37" s="125" t="s">
        <v>48</v>
      </c>
      <c r="I37" s="123"/>
      <c r="J37" s="126">
        <f>SUM(J28:J35)</f>
        <v>0</v>
      </c>
      <c r="K37" s="127"/>
      <c r="L37" s="52"/>
      <c r="S37" s="35"/>
      <c r="T37" s="35"/>
      <c r="U37" s="35"/>
      <c r="V37" s="35"/>
      <c r="W37" s="35"/>
      <c r="X37" s="35"/>
      <c r="Y37" s="35"/>
      <c r="Z37" s="35"/>
      <c r="AA37" s="35"/>
      <c r="AB37" s="35"/>
      <c r="AC37" s="35"/>
      <c r="AD37" s="35"/>
      <c r="AE37" s="35"/>
    </row>
    <row r="38" spans="1:31" s="2" customFormat="1" ht="14.4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1" customFormat="1" ht="14.45" customHeight="1">
      <c r="B39" s="21"/>
      <c r="L39" s="21"/>
    </row>
    <row r="40" spans="1:31" s="1" customFormat="1" ht="14.45" customHeight="1">
      <c r="B40" s="21"/>
      <c r="L40" s="21"/>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28" t="s">
        <v>49</v>
      </c>
      <c r="E50" s="129"/>
      <c r="F50" s="129"/>
      <c r="G50" s="128" t="s">
        <v>50</v>
      </c>
      <c r="H50" s="129"/>
      <c r="I50" s="129"/>
      <c r="J50" s="129"/>
      <c r="K50" s="129"/>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0" t="s">
        <v>51</v>
      </c>
      <c r="E61" s="131"/>
      <c r="F61" s="132" t="s">
        <v>52</v>
      </c>
      <c r="G61" s="130" t="s">
        <v>51</v>
      </c>
      <c r="H61" s="131"/>
      <c r="I61" s="131"/>
      <c r="J61" s="133" t="s">
        <v>52</v>
      </c>
      <c r="K61" s="13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28" t="s">
        <v>53</v>
      </c>
      <c r="E65" s="134"/>
      <c r="F65" s="134"/>
      <c r="G65" s="128" t="s">
        <v>54</v>
      </c>
      <c r="H65" s="134"/>
      <c r="I65" s="134"/>
      <c r="J65" s="134"/>
      <c r="K65" s="134"/>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0" t="s">
        <v>51</v>
      </c>
      <c r="E76" s="131"/>
      <c r="F76" s="132" t="s">
        <v>52</v>
      </c>
      <c r="G76" s="130" t="s">
        <v>51</v>
      </c>
      <c r="H76" s="131"/>
      <c r="I76" s="131"/>
      <c r="J76" s="133" t="s">
        <v>52</v>
      </c>
      <c r="K76" s="131"/>
      <c r="L76" s="52"/>
      <c r="S76" s="35"/>
      <c r="T76" s="35"/>
      <c r="U76" s="35"/>
      <c r="V76" s="35"/>
      <c r="W76" s="35"/>
      <c r="X76" s="35"/>
      <c r="Y76" s="35"/>
      <c r="Z76" s="35"/>
      <c r="AA76" s="35"/>
      <c r="AB76" s="35"/>
      <c r="AC76" s="35"/>
      <c r="AD76" s="35"/>
      <c r="AE76" s="35"/>
    </row>
    <row r="77" spans="1:31" s="2" customFormat="1" ht="14.45" customHeight="1">
      <c r="A77" s="35"/>
      <c r="B77" s="135"/>
      <c r="C77" s="136"/>
      <c r="D77" s="136"/>
      <c r="E77" s="136"/>
      <c r="F77" s="136"/>
      <c r="G77" s="136"/>
      <c r="H77" s="136"/>
      <c r="I77" s="136"/>
      <c r="J77" s="136"/>
      <c r="K77" s="136"/>
      <c r="L77" s="52"/>
      <c r="S77" s="35"/>
      <c r="T77" s="35"/>
      <c r="U77" s="35"/>
      <c r="V77" s="35"/>
      <c r="W77" s="35"/>
      <c r="X77" s="35"/>
      <c r="Y77" s="35"/>
      <c r="Z77" s="35"/>
      <c r="AA77" s="35"/>
      <c r="AB77" s="35"/>
      <c r="AC77" s="35"/>
      <c r="AD77" s="35"/>
      <c r="AE77" s="35"/>
    </row>
    <row r="81" spans="1:47" s="2" customFormat="1" ht="6.95" hidden="1" customHeight="1">
      <c r="A81" s="35"/>
      <c r="B81" s="137"/>
      <c r="C81" s="138"/>
      <c r="D81" s="138"/>
      <c r="E81" s="138"/>
      <c r="F81" s="138"/>
      <c r="G81" s="138"/>
      <c r="H81" s="138"/>
      <c r="I81" s="138"/>
      <c r="J81" s="138"/>
      <c r="K81" s="138"/>
      <c r="L81" s="52"/>
      <c r="S81" s="35"/>
      <c r="T81" s="35"/>
      <c r="U81" s="35"/>
      <c r="V81" s="35"/>
      <c r="W81" s="35"/>
      <c r="X81" s="35"/>
      <c r="Y81" s="35"/>
      <c r="Z81" s="35"/>
      <c r="AA81" s="35"/>
      <c r="AB81" s="35"/>
      <c r="AC81" s="35"/>
      <c r="AD81" s="35"/>
      <c r="AE81" s="35"/>
    </row>
    <row r="82" spans="1:47" s="2" customFormat="1" ht="24.95" hidden="1" customHeight="1">
      <c r="A82" s="35"/>
      <c r="B82" s="36"/>
      <c r="C82" s="24" t="s">
        <v>85</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hidden="1"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hidden="1"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45" hidden="1" customHeight="1">
      <c r="A85" s="35"/>
      <c r="B85" s="36"/>
      <c r="C85" s="37"/>
      <c r="D85" s="37"/>
      <c r="E85" s="276" t="str">
        <f>E7</f>
        <v>Oprava oken - budova D - komplement a chodba spojovací - prosklená stěna v Krajské zdravotní, a. s. - Nemocnice Chomutov</v>
      </c>
      <c r="F85" s="303"/>
      <c r="G85" s="303"/>
      <c r="H85" s="303"/>
      <c r="I85" s="37"/>
      <c r="J85" s="37"/>
      <c r="K85" s="37"/>
      <c r="L85" s="52"/>
      <c r="S85" s="35"/>
      <c r="T85" s="35"/>
      <c r="U85" s="35"/>
      <c r="V85" s="35"/>
      <c r="W85" s="35"/>
      <c r="X85" s="35"/>
      <c r="Y85" s="35"/>
      <c r="Z85" s="35"/>
      <c r="AA85" s="35"/>
      <c r="AB85" s="35"/>
      <c r="AC85" s="35"/>
      <c r="AD85" s="35"/>
      <c r="AE85" s="35"/>
    </row>
    <row r="86" spans="1:47" s="2" customFormat="1" ht="6.95" hidden="1" customHeight="1">
      <c r="A86" s="35"/>
      <c r="B86" s="36"/>
      <c r="C86" s="37"/>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2" hidden="1" customHeight="1">
      <c r="A87" s="35"/>
      <c r="B87" s="36"/>
      <c r="C87" s="30" t="s">
        <v>20</v>
      </c>
      <c r="D87" s="37"/>
      <c r="E87" s="37"/>
      <c r="F87" s="28" t="str">
        <f>F10</f>
        <v xml:space="preserve"> </v>
      </c>
      <c r="G87" s="37"/>
      <c r="H87" s="37"/>
      <c r="I87" s="30" t="s">
        <v>22</v>
      </c>
      <c r="J87" s="67" t="str">
        <f>IF(J10="","",J10)</f>
        <v>16. 9. 2024</v>
      </c>
      <c r="K87" s="37"/>
      <c r="L87" s="52"/>
      <c r="S87" s="35"/>
      <c r="T87" s="35"/>
      <c r="U87" s="35"/>
      <c r="V87" s="35"/>
      <c r="W87" s="35"/>
      <c r="X87" s="35"/>
      <c r="Y87" s="35"/>
      <c r="Z87" s="35"/>
      <c r="AA87" s="35"/>
      <c r="AB87" s="35"/>
      <c r="AC87" s="35"/>
      <c r="AD87" s="35"/>
      <c r="AE87" s="35"/>
    </row>
    <row r="88" spans="1:47" s="2" customFormat="1" ht="6.95" hidden="1"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5.2" hidden="1" customHeight="1">
      <c r="A89" s="35"/>
      <c r="B89" s="36"/>
      <c r="C89" s="30" t="s">
        <v>24</v>
      </c>
      <c r="D89" s="37"/>
      <c r="E89" s="37"/>
      <c r="F89" s="28" t="str">
        <f>E13</f>
        <v>Krajská zdravotní, a.s.</v>
      </c>
      <c r="G89" s="37"/>
      <c r="H89" s="37"/>
      <c r="I89" s="30" t="s">
        <v>32</v>
      </c>
      <c r="J89" s="33" t="str">
        <f>E19</f>
        <v xml:space="preserve"> </v>
      </c>
      <c r="K89" s="37"/>
      <c r="L89" s="52"/>
      <c r="S89" s="35"/>
      <c r="T89" s="35"/>
      <c r="U89" s="35"/>
      <c r="V89" s="35"/>
      <c r="W89" s="35"/>
      <c r="X89" s="35"/>
      <c r="Y89" s="35"/>
      <c r="Z89" s="35"/>
      <c r="AA89" s="35"/>
      <c r="AB89" s="35"/>
      <c r="AC89" s="35"/>
      <c r="AD89" s="35"/>
      <c r="AE89" s="35"/>
    </row>
    <row r="90" spans="1:47" s="2" customFormat="1" ht="15.2" hidden="1" customHeight="1">
      <c r="A90" s="35"/>
      <c r="B90" s="36"/>
      <c r="C90" s="30" t="s">
        <v>30</v>
      </c>
      <c r="D90" s="37"/>
      <c r="E90" s="37"/>
      <c r="F90" s="28" t="str">
        <f>IF(E16="","",E16)</f>
        <v>Vyplň údaj</v>
      </c>
      <c r="G90" s="37"/>
      <c r="H90" s="37"/>
      <c r="I90" s="30" t="s">
        <v>34</v>
      </c>
      <c r="J90" s="33" t="str">
        <f>E22</f>
        <v xml:space="preserve"> </v>
      </c>
      <c r="K90" s="37"/>
      <c r="L90" s="52"/>
      <c r="S90" s="35"/>
      <c r="T90" s="35"/>
      <c r="U90" s="35"/>
      <c r="V90" s="35"/>
      <c r="W90" s="35"/>
      <c r="X90" s="35"/>
      <c r="Y90" s="35"/>
      <c r="Z90" s="35"/>
      <c r="AA90" s="35"/>
      <c r="AB90" s="35"/>
      <c r="AC90" s="35"/>
      <c r="AD90" s="35"/>
      <c r="AE90" s="35"/>
    </row>
    <row r="91" spans="1:47" s="2" customFormat="1" ht="10.35" hidden="1" customHeight="1">
      <c r="A91" s="35"/>
      <c r="B91" s="36"/>
      <c r="C91" s="37"/>
      <c r="D91" s="37"/>
      <c r="E91" s="37"/>
      <c r="F91" s="37"/>
      <c r="G91" s="37"/>
      <c r="H91" s="37"/>
      <c r="I91" s="37"/>
      <c r="J91" s="37"/>
      <c r="K91" s="37"/>
      <c r="L91" s="52"/>
      <c r="S91" s="35"/>
      <c r="T91" s="35"/>
      <c r="U91" s="35"/>
      <c r="V91" s="35"/>
      <c r="W91" s="35"/>
      <c r="X91" s="35"/>
      <c r="Y91" s="35"/>
      <c r="Z91" s="35"/>
      <c r="AA91" s="35"/>
      <c r="AB91" s="35"/>
      <c r="AC91" s="35"/>
      <c r="AD91" s="35"/>
      <c r="AE91" s="35"/>
    </row>
    <row r="92" spans="1:47" s="2" customFormat="1" ht="29.25" hidden="1" customHeight="1">
      <c r="A92" s="35"/>
      <c r="B92" s="36"/>
      <c r="C92" s="139" t="s">
        <v>86</v>
      </c>
      <c r="D92" s="140"/>
      <c r="E92" s="140"/>
      <c r="F92" s="140"/>
      <c r="G92" s="140"/>
      <c r="H92" s="140"/>
      <c r="I92" s="140"/>
      <c r="J92" s="141" t="s">
        <v>87</v>
      </c>
      <c r="K92" s="140"/>
      <c r="L92" s="52"/>
      <c r="S92" s="35"/>
      <c r="T92" s="35"/>
      <c r="U92" s="35"/>
      <c r="V92" s="35"/>
      <c r="W92" s="35"/>
      <c r="X92" s="35"/>
      <c r="Y92" s="35"/>
      <c r="Z92" s="35"/>
      <c r="AA92" s="35"/>
      <c r="AB92" s="35"/>
      <c r="AC92" s="35"/>
      <c r="AD92" s="35"/>
      <c r="AE92" s="35"/>
    </row>
    <row r="93" spans="1:47" s="2" customFormat="1" ht="10.35" hidden="1"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2.9" hidden="1" customHeight="1">
      <c r="A94" s="35"/>
      <c r="B94" s="36"/>
      <c r="C94" s="142" t="s">
        <v>88</v>
      </c>
      <c r="D94" s="37"/>
      <c r="E94" s="37"/>
      <c r="F94" s="37"/>
      <c r="G94" s="37"/>
      <c r="H94" s="37"/>
      <c r="I94" s="37"/>
      <c r="J94" s="85">
        <f>J132</f>
        <v>0</v>
      </c>
      <c r="K94" s="37"/>
      <c r="L94" s="52"/>
      <c r="S94" s="35"/>
      <c r="T94" s="35"/>
      <c r="U94" s="35"/>
      <c r="V94" s="35"/>
      <c r="W94" s="35"/>
      <c r="X94" s="35"/>
      <c r="Y94" s="35"/>
      <c r="Z94" s="35"/>
      <c r="AA94" s="35"/>
      <c r="AB94" s="35"/>
      <c r="AC94" s="35"/>
      <c r="AD94" s="35"/>
      <c r="AE94" s="35"/>
      <c r="AU94" s="18" t="s">
        <v>89</v>
      </c>
    </row>
    <row r="95" spans="1:47" s="9" customFormat="1" ht="24.95" hidden="1" customHeight="1">
      <c r="B95" s="143"/>
      <c r="C95" s="144"/>
      <c r="D95" s="145" t="s">
        <v>90</v>
      </c>
      <c r="E95" s="146"/>
      <c r="F95" s="146"/>
      <c r="G95" s="146"/>
      <c r="H95" s="146"/>
      <c r="I95" s="146"/>
      <c r="J95" s="147">
        <f>J133</f>
        <v>0</v>
      </c>
      <c r="K95" s="144"/>
      <c r="L95" s="148"/>
    </row>
    <row r="96" spans="1:47" s="10" customFormat="1" ht="19.899999999999999" hidden="1" customHeight="1">
      <c r="B96" s="149"/>
      <c r="C96" s="150"/>
      <c r="D96" s="151" t="s">
        <v>91</v>
      </c>
      <c r="E96" s="152"/>
      <c r="F96" s="152"/>
      <c r="G96" s="152"/>
      <c r="H96" s="152"/>
      <c r="I96" s="152"/>
      <c r="J96" s="153">
        <f>J134</f>
        <v>0</v>
      </c>
      <c r="K96" s="150"/>
      <c r="L96" s="154"/>
    </row>
    <row r="97" spans="2:12" s="10" customFormat="1" ht="19.899999999999999" hidden="1" customHeight="1">
      <c r="B97" s="149"/>
      <c r="C97" s="150"/>
      <c r="D97" s="151" t="s">
        <v>92</v>
      </c>
      <c r="E97" s="152"/>
      <c r="F97" s="152"/>
      <c r="G97" s="152"/>
      <c r="H97" s="152"/>
      <c r="I97" s="152"/>
      <c r="J97" s="153">
        <f>J156</f>
        <v>0</v>
      </c>
      <c r="K97" s="150"/>
      <c r="L97" s="154"/>
    </row>
    <row r="98" spans="2:12" s="10" customFormat="1" ht="19.899999999999999" hidden="1" customHeight="1">
      <c r="B98" s="149"/>
      <c r="C98" s="150"/>
      <c r="D98" s="151" t="s">
        <v>93</v>
      </c>
      <c r="E98" s="152"/>
      <c r="F98" s="152"/>
      <c r="G98" s="152"/>
      <c r="H98" s="152"/>
      <c r="I98" s="152"/>
      <c r="J98" s="153">
        <f>J159</f>
        <v>0</v>
      </c>
      <c r="K98" s="150"/>
      <c r="L98" s="154"/>
    </row>
    <row r="99" spans="2:12" s="10" customFormat="1" ht="19.899999999999999" hidden="1" customHeight="1">
      <c r="B99" s="149"/>
      <c r="C99" s="150"/>
      <c r="D99" s="151" t="s">
        <v>94</v>
      </c>
      <c r="E99" s="152"/>
      <c r="F99" s="152"/>
      <c r="G99" s="152"/>
      <c r="H99" s="152"/>
      <c r="I99" s="152"/>
      <c r="J99" s="153">
        <f>J350</f>
        <v>0</v>
      </c>
      <c r="K99" s="150"/>
      <c r="L99" s="154"/>
    </row>
    <row r="100" spans="2:12" s="10" customFormat="1" ht="19.899999999999999" hidden="1" customHeight="1">
      <c r="B100" s="149"/>
      <c r="C100" s="150"/>
      <c r="D100" s="151" t="s">
        <v>95</v>
      </c>
      <c r="E100" s="152"/>
      <c r="F100" s="152"/>
      <c r="G100" s="152"/>
      <c r="H100" s="152"/>
      <c r="I100" s="152"/>
      <c r="J100" s="153">
        <f>J359</f>
        <v>0</v>
      </c>
      <c r="K100" s="150"/>
      <c r="L100" s="154"/>
    </row>
    <row r="101" spans="2:12" s="10" customFormat="1" ht="14.85" hidden="1" customHeight="1">
      <c r="B101" s="149"/>
      <c r="C101" s="150"/>
      <c r="D101" s="151" t="s">
        <v>96</v>
      </c>
      <c r="E101" s="152"/>
      <c r="F101" s="152"/>
      <c r="G101" s="152"/>
      <c r="H101" s="152"/>
      <c r="I101" s="152"/>
      <c r="J101" s="153">
        <f>J410</f>
        <v>0</v>
      </c>
      <c r="K101" s="150"/>
      <c r="L101" s="154"/>
    </row>
    <row r="102" spans="2:12" s="10" customFormat="1" ht="19.899999999999999" hidden="1" customHeight="1">
      <c r="B102" s="149"/>
      <c r="C102" s="150"/>
      <c r="D102" s="151" t="s">
        <v>97</v>
      </c>
      <c r="E102" s="152"/>
      <c r="F102" s="152"/>
      <c r="G102" s="152"/>
      <c r="H102" s="152"/>
      <c r="I102" s="152"/>
      <c r="J102" s="153">
        <f>J452</f>
        <v>0</v>
      </c>
      <c r="K102" s="150"/>
      <c r="L102" s="154"/>
    </row>
    <row r="103" spans="2:12" s="10" customFormat="1" ht="19.899999999999999" hidden="1" customHeight="1">
      <c r="B103" s="149"/>
      <c r="C103" s="150"/>
      <c r="D103" s="151" t="s">
        <v>98</v>
      </c>
      <c r="E103" s="152"/>
      <c r="F103" s="152"/>
      <c r="G103" s="152"/>
      <c r="H103" s="152"/>
      <c r="I103" s="152"/>
      <c r="J103" s="153">
        <f>J479</f>
        <v>0</v>
      </c>
      <c r="K103" s="150"/>
      <c r="L103" s="154"/>
    </row>
    <row r="104" spans="2:12" s="9" customFormat="1" ht="24.95" hidden="1" customHeight="1">
      <c r="B104" s="143"/>
      <c r="C104" s="144"/>
      <c r="D104" s="145" t="s">
        <v>99</v>
      </c>
      <c r="E104" s="146"/>
      <c r="F104" s="146"/>
      <c r="G104" s="146"/>
      <c r="H104" s="146"/>
      <c r="I104" s="146"/>
      <c r="J104" s="147">
        <f>J481</f>
        <v>0</v>
      </c>
      <c r="K104" s="144"/>
      <c r="L104" s="148"/>
    </row>
    <row r="105" spans="2:12" s="10" customFormat="1" ht="19.899999999999999" hidden="1" customHeight="1">
      <c r="B105" s="149"/>
      <c r="C105" s="150"/>
      <c r="D105" s="151" t="s">
        <v>100</v>
      </c>
      <c r="E105" s="152"/>
      <c r="F105" s="152"/>
      <c r="G105" s="152"/>
      <c r="H105" s="152"/>
      <c r="I105" s="152"/>
      <c r="J105" s="153">
        <f>J482</f>
        <v>0</v>
      </c>
      <c r="K105" s="150"/>
      <c r="L105" s="154"/>
    </row>
    <row r="106" spans="2:12" s="10" customFormat="1" ht="19.899999999999999" hidden="1" customHeight="1">
      <c r="B106" s="149"/>
      <c r="C106" s="150"/>
      <c r="D106" s="151" t="s">
        <v>101</v>
      </c>
      <c r="E106" s="152"/>
      <c r="F106" s="152"/>
      <c r="G106" s="152"/>
      <c r="H106" s="152"/>
      <c r="I106" s="152"/>
      <c r="J106" s="153">
        <f>J507</f>
        <v>0</v>
      </c>
      <c r="K106" s="150"/>
      <c r="L106" s="154"/>
    </row>
    <row r="107" spans="2:12" s="10" customFormat="1" ht="19.899999999999999" hidden="1" customHeight="1">
      <c r="B107" s="149"/>
      <c r="C107" s="150"/>
      <c r="D107" s="151" t="s">
        <v>102</v>
      </c>
      <c r="E107" s="152"/>
      <c r="F107" s="152"/>
      <c r="G107" s="152"/>
      <c r="H107" s="152"/>
      <c r="I107" s="152"/>
      <c r="J107" s="153">
        <f>J542</f>
        <v>0</v>
      </c>
      <c r="K107" s="150"/>
      <c r="L107" s="154"/>
    </row>
    <row r="108" spans="2:12" s="10" customFormat="1" ht="19.899999999999999" hidden="1" customHeight="1">
      <c r="B108" s="149"/>
      <c r="C108" s="150"/>
      <c r="D108" s="151" t="s">
        <v>103</v>
      </c>
      <c r="E108" s="152"/>
      <c r="F108" s="152"/>
      <c r="G108" s="152"/>
      <c r="H108" s="152"/>
      <c r="I108" s="152"/>
      <c r="J108" s="153">
        <f>J688</f>
        <v>0</v>
      </c>
      <c r="K108" s="150"/>
      <c r="L108" s="154"/>
    </row>
    <row r="109" spans="2:12" s="10" customFormat="1" ht="19.899999999999999" hidden="1" customHeight="1">
      <c r="B109" s="149"/>
      <c r="C109" s="150"/>
      <c r="D109" s="151" t="s">
        <v>104</v>
      </c>
      <c r="E109" s="152"/>
      <c r="F109" s="152"/>
      <c r="G109" s="152"/>
      <c r="H109" s="152"/>
      <c r="I109" s="152"/>
      <c r="J109" s="153">
        <f>J737</f>
        <v>0</v>
      </c>
      <c r="K109" s="150"/>
      <c r="L109" s="154"/>
    </row>
    <row r="110" spans="2:12" s="10" customFormat="1" ht="19.899999999999999" hidden="1" customHeight="1">
      <c r="B110" s="149"/>
      <c r="C110" s="150"/>
      <c r="D110" s="151" t="s">
        <v>105</v>
      </c>
      <c r="E110" s="152"/>
      <c r="F110" s="152"/>
      <c r="G110" s="152"/>
      <c r="H110" s="152"/>
      <c r="I110" s="152"/>
      <c r="J110" s="153">
        <f>J749</f>
        <v>0</v>
      </c>
      <c r="K110" s="150"/>
      <c r="L110" s="154"/>
    </row>
    <row r="111" spans="2:12" s="10" customFormat="1" ht="19.899999999999999" hidden="1" customHeight="1">
      <c r="B111" s="149"/>
      <c r="C111" s="150"/>
      <c r="D111" s="151" t="s">
        <v>106</v>
      </c>
      <c r="E111" s="152"/>
      <c r="F111" s="152"/>
      <c r="G111" s="152"/>
      <c r="H111" s="152"/>
      <c r="I111" s="152"/>
      <c r="J111" s="153">
        <f>J804</f>
        <v>0</v>
      </c>
      <c r="K111" s="150"/>
      <c r="L111" s="154"/>
    </row>
    <row r="112" spans="2:12" s="9" customFormat="1" ht="24.95" hidden="1" customHeight="1">
      <c r="B112" s="143"/>
      <c r="C112" s="144"/>
      <c r="D112" s="145" t="s">
        <v>107</v>
      </c>
      <c r="E112" s="146"/>
      <c r="F112" s="146"/>
      <c r="G112" s="146"/>
      <c r="H112" s="146"/>
      <c r="I112" s="146"/>
      <c r="J112" s="147">
        <f>J816</f>
        <v>0</v>
      </c>
      <c r="K112" s="144"/>
      <c r="L112" s="148"/>
    </row>
    <row r="113" spans="1:31" s="10" customFormat="1" ht="19.899999999999999" hidden="1" customHeight="1">
      <c r="B113" s="149"/>
      <c r="C113" s="150"/>
      <c r="D113" s="151" t="s">
        <v>108</v>
      </c>
      <c r="E113" s="152"/>
      <c r="F113" s="152"/>
      <c r="G113" s="152"/>
      <c r="H113" s="152"/>
      <c r="I113" s="152"/>
      <c r="J113" s="153">
        <f>J817</f>
        <v>0</v>
      </c>
      <c r="K113" s="150"/>
      <c r="L113" s="154"/>
    </row>
    <row r="114" spans="1:31" s="10" customFormat="1" ht="19.899999999999999" hidden="1" customHeight="1">
      <c r="B114" s="149"/>
      <c r="C114" s="150"/>
      <c r="D114" s="151" t="s">
        <v>109</v>
      </c>
      <c r="E114" s="152"/>
      <c r="F114" s="152"/>
      <c r="G114" s="152"/>
      <c r="H114" s="152"/>
      <c r="I114" s="152"/>
      <c r="J114" s="153">
        <f>J821</f>
        <v>0</v>
      </c>
      <c r="K114" s="150"/>
      <c r="L114" s="154"/>
    </row>
    <row r="115" spans="1:31" s="2" customFormat="1" ht="21.75" hidden="1"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6.95" hidden="1" customHeight="1">
      <c r="A116" s="35"/>
      <c r="B116" s="55"/>
      <c r="C116" s="56"/>
      <c r="D116" s="56"/>
      <c r="E116" s="56"/>
      <c r="F116" s="56"/>
      <c r="G116" s="56"/>
      <c r="H116" s="56"/>
      <c r="I116" s="56"/>
      <c r="J116" s="56"/>
      <c r="K116" s="56"/>
      <c r="L116" s="52"/>
      <c r="S116" s="35"/>
      <c r="T116" s="35"/>
      <c r="U116" s="35"/>
      <c r="V116" s="35"/>
      <c r="W116" s="35"/>
      <c r="X116" s="35"/>
      <c r="Y116" s="35"/>
      <c r="Z116" s="35"/>
      <c r="AA116" s="35"/>
      <c r="AB116" s="35"/>
      <c r="AC116" s="35"/>
      <c r="AD116" s="35"/>
      <c r="AE116" s="35"/>
    </row>
    <row r="117" spans="1:31" ht="11.25" hidden="1"/>
    <row r="118" spans="1:31" ht="11.25" hidden="1"/>
    <row r="119" spans="1:31" ht="11.25" hidden="1"/>
    <row r="120" spans="1:31" s="2" customFormat="1" ht="6.95" customHeight="1">
      <c r="A120" s="35"/>
      <c r="B120" s="57"/>
      <c r="C120" s="58"/>
      <c r="D120" s="58"/>
      <c r="E120" s="58"/>
      <c r="F120" s="58"/>
      <c r="G120" s="58"/>
      <c r="H120" s="58"/>
      <c r="I120" s="58"/>
      <c r="J120" s="58"/>
      <c r="K120" s="58"/>
      <c r="L120" s="52"/>
      <c r="S120" s="35"/>
      <c r="T120" s="35"/>
      <c r="U120" s="35"/>
      <c r="V120" s="35"/>
      <c r="W120" s="35"/>
      <c r="X120" s="35"/>
      <c r="Y120" s="35"/>
      <c r="Z120" s="35"/>
      <c r="AA120" s="35"/>
      <c r="AB120" s="35"/>
      <c r="AC120" s="35"/>
      <c r="AD120" s="35"/>
      <c r="AE120" s="35"/>
    </row>
    <row r="121" spans="1:31" s="2" customFormat="1" ht="24.95" customHeight="1">
      <c r="A121" s="35"/>
      <c r="B121" s="36"/>
      <c r="C121" s="24" t="s">
        <v>110</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16</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45" customHeight="1">
      <c r="A124" s="35"/>
      <c r="B124" s="36"/>
      <c r="C124" s="37"/>
      <c r="D124" s="37"/>
      <c r="E124" s="276" t="str">
        <f>E7</f>
        <v>Oprava oken - budova D - komplement a chodba spojovací - prosklená stěna v Krajské zdravotní, a. s. - Nemocnice Chomutov</v>
      </c>
      <c r="F124" s="303"/>
      <c r="G124" s="303"/>
      <c r="H124" s="303"/>
      <c r="I124" s="37"/>
      <c r="J124" s="37"/>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30" t="s">
        <v>20</v>
      </c>
      <c r="D126" s="37"/>
      <c r="E126" s="37"/>
      <c r="F126" s="28" t="str">
        <f>F10</f>
        <v xml:space="preserve"> </v>
      </c>
      <c r="G126" s="37"/>
      <c r="H126" s="37"/>
      <c r="I126" s="30" t="s">
        <v>22</v>
      </c>
      <c r="J126" s="67" t="str">
        <f>IF(J10="","",J10)</f>
        <v>16. 9. 2024</v>
      </c>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24</v>
      </c>
      <c r="D128" s="37"/>
      <c r="E128" s="37"/>
      <c r="F128" s="28" t="str">
        <f>E13</f>
        <v>Krajská zdravotní, a.s.</v>
      </c>
      <c r="G128" s="37"/>
      <c r="H128" s="37"/>
      <c r="I128" s="30" t="s">
        <v>32</v>
      </c>
      <c r="J128" s="33" t="str">
        <f>E19</f>
        <v xml:space="preserve"> </v>
      </c>
      <c r="K128" s="37"/>
      <c r="L128" s="52"/>
      <c r="S128" s="35"/>
      <c r="T128" s="35"/>
      <c r="U128" s="35"/>
      <c r="V128" s="35"/>
      <c r="W128" s="35"/>
      <c r="X128" s="35"/>
      <c r="Y128" s="35"/>
      <c r="Z128" s="35"/>
      <c r="AA128" s="35"/>
      <c r="AB128" s="35"/>
      <c r="AC128" s="35"/>
      <c r="AD128" s="35"/>
      <c r="AE128" s="35"/>
    </row>
    <row r="129" spans="1:65" s="2" customFormat="1" ht="15.2" customHeight="1">
      <c r="A129" s="35"/>
      <c r="B129" s="36"/>
      <c r="C129" s="30" t="s">
        <v>30</v>
      </c>
      <c r="D129" s="37"/>
      <c r="E129" s="37"/>
      <c r="F129" s="28" t="str">
        <f>IF(E16="","",E16)</f>
        <v>Vyplň údaj</v>
      </c>
      <c r="G129" s="37"/>
      <c r="H129" s="37"/>
      <c r="I129" s="30" t="s">
        <v>34</v>
      </c>
      <c r="J129" s="33" t="str">
        <f>E22</f>
        <v xml:space="preserve"> </v>
      </c>
      <c r="K129" s="37"/>
      <c r="L129" s="52"/>
      <c r="S129" s="35"/>
      <c r="T129" s="35"/>
      <c r="U129" s="35"/>
      <c r="V129" s="35"/>
      <c r="W129" s="35"/>
      <c r="X129" s="35"/>
      <c r="Y129" s="35"/>
      <c r="Z129" s="35"/>
      <c r="AA129" s="35"/>
      <c r="AB129" s="35"/>
      <c r="AC129" s="35"/>
      <c r="AD129" s="35"/>
      <c r="AE129" s="35"/>
    </row>
    <row r="130" spans="1:65" s="2" customFormat="1" ht="10.3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11" customFormat="1" ht="29.25" customHeight="1">
      <c r="A131" s="155"/>
      <c r="B131" s="156"/>
      <c r="C131" s="157" t="s">
        <v>111</v>
      </c>
      <c r="D131" s="158" t="s">
        <v>61</v>
      </c>
      <c r="E131" s="158" t="s">
        <v>57</v>
      </c>
      <c r="F131" s="158" t="s">
        <v>58</v>
      </c>
      <c r="G131" s="158" t="s">
        <v>112</v>
      </c>
      <c r="H131" s="158" t="s">
        <v>113</v>
      </c>
      <c r="I131" s="158" t="s">
        <v>114</v>
      </c>
      <c r="J131" s="159" t="s">
        <v>87</v>
      </c>
      <c r="K131" s="160" t="s">
        <v>115</v>
      </c>
      <c r="L131" s="161"/>
      <c r="M131" s="76" t="s">
        <v>1</v>
      </c>
      <c r="N131" s="77" t="s">
        <v>40</v>
      </c>
      <c r="O131" s="77" t="s">
        <v>116</v>
      </c>
      <c r="P131" s="77" t="s">
        <v>117</v>
      </c>
      <c r="Q131" s="77" t="s">
        <v>118</v>
      </c>
      <c r="R131" s="77" t="s">
        <v>119</v>
      </c>
      <c r="S131" s="77" t="s">
        <v>120</v>
      </c>
      <c r="T131" s="78" t="s">
        <v>121</v>
      </c>
      <c r="U131" s="155"/>
      <c r="V131" s="155"/>
      <c r="W131" s="155"/>
      <c r="X131" s="155"/>
      <c r="Y131" s="155"/>
      <c r="Z131" s="155"/>
      <c r="AA131" s="155"/>
      <c r="AB131" s="155"/>
      <c r="AC131" s="155"/>
      <c r="AD131" s="155"/>
      <c r="AE131" s="155"/>
    </row>
    <row r="132" spans="1:65" s="2" customFormat="1" ht="22.9" customHeight="1">
      <c r="A132" s="35"/>
      <c r="B132" s="36"/>
      <c r="C132" s="83" t="s">
        <v>122</v>
      </c>
      <c r="D132" s="37"/>
      <c r="E132" s="37"/>
      <c r="F132" s="37"/>
      <c r="G132" s="37"/>
      <c r="H132" s="37"/>
      <c r="I132" s="37"/>
      <c r="J132" s="162">
        <f>BK132</f>
        <v>0</v>
      </c>
      <c r="K132" s="37"/>
      <c r="L132" s="40"/>
      <c r="M132" s="79"/>
      <c r="N132" s="163"/>
      <c r="O132" s="80"/>
      <c r="P132" s="164">
        <f>P133+P481+P816</f>
        <v>0</v>
      </c>
      <c r="Q132" s="80"/>
      <c r="R132" s="164">
        <f>R133+R481+R816</f>
        <v>88.315747020000003</v>
      </c>
      <c r="S132" s="80"/>
      <c r="T132" s="165">
        <f>T133+T481+T816</f>
        <v>42.271671120000001</v>
      </c>
      <c r="U132" s="35"/>
      <c r="V132" s="35"/>
      <c r="W132" s="35"/>
      <c r="X132" s="35"/>
      <c r="Y132" s="35"/>
      <c r="Z132" s="35"/>
      <c r="AA132" s="35"/>
      <c r="AB132" s="35"/>
      <c r="AC132" s="35"/>
      <c r="AD132" s="35"/>
      <c r="AE132" s="35"/>
      <c r="AT132" s="18" t="s">
        <v>75</v>
      </c>
      <c r="AU132" s="18" t="s">
        <v>89</v>
      </c>
      <c r="BK132" s="166">
        <f>BK133+BK481+BK816</f>
        <v>0</v>
      </c>
    </row>
    <row r="133" spans="1:65" s="12" customFormat="1" ht="25.9" customHeight="1">
      <c r="B133" s="167"/>
      <c r="C133" s="168"/>
      <c r="D133" s="169" t="s">
        <v>75</v>
      </c>
      <c r="E133" s="170" t="s">
        <v>123</v>
      </c>
      <c r="F133" s="170" t="s">
        <v>124</v>
      </c>
      <c r="G133" s="168"/>
      <c r="H133" s="168"/>
      <c r="I133" s="171"/>
      <c r="J133" s="172">
        <f>BK133</f>
        <v>0</v>
      </c>
      <c r="K133" s="168"/>
      <c r="L133" s="173"/>
      <c r="M133" s="174"/>
      <c r="N133" s="175"/>
      <c r="O133" s="175"/>
      <c r="P133" s="176">
        <f>P134+P156+P159+P350+P359+P452+P479</f>
        <v>0</v>
      </c>
      <c r="Q133" s="175"/>
      <c r="R133" s="176">
        <f>R134+R156+R159+R350+R359+R452+R479</f>
        <v>74.97738889</v>
      </c>
      <c r="S133" s="175"/>
      <c r="T133" s="177">
        <f>T134+T156+T159+T350+T359+T452+T479</f>
        <v>32.917650000000002</v>
      </c>
      <c r="AR133" s="178" t="s">
        <v>81</v>
      </c>
      <c r="AT133" s="179" t="s">
        <v>75</v>
      </c>
      <c r="AU133" s="179" t="s">
        <v>76</v>
      </c>
      <c r="AY133" s="178" t="s">
        <v>125</v>
      </c>
      <c r="BK133" s="180">
        <f>BK134+BK156+BK159+BK350+BK359+BK452+BK479</f>
        <v>0</v>
      </c>
    </row>
    <row r="134" spans="1:65" s="12" customFormat="1" ht="22.9" customHeight="1">
      <c r="B134" s="167"/>
      <c r="C134" s="168"/>
      <c r="D134" s="169" t="s">
        <v>75</v>
      </c>
      <c r="E134" s="181" t="s">
        <v>126</v>
      </c>
      <c r="F134" s="181" t="s">
        <v>127</v>
      </c>
      <c r="G134" s="168"/>
      <c r="H134" s="168"/>
      <c r="I134" s="171"/>
      <c r="J134" s="182">
        <f>BK134</f>
        <v>0</v>
      </c>
      <c r="K134" s="168"/>
      <c r="L134" s="173"/>
      <c r="M134" s="174"/>
      <c r="N134" s="175"/>
      <c r="O134" s="175"/>
      <c r="P134" s="176">
        <f>SUM(P135:P155)</f>
        <v>0</v>
      </c>
      <c r="Q134" s="175"/>
      <c r="R134" s="176">
        <f>SUM(R135:R155)</f>
        <v>57.104944599999996</v>
      </c>
      <c r="S134" s="175"/>
      <c r="T134" s="177">
        <f>SUM(T135:T155)</f>
        <v>0</v>
      </c>
      <c r="AR134" s="178" t="s">
        <v>81</v>
      </c>
      <c r="AT134" s="179" t="s">
        <v>75</v>
      </c>
      <c r="AU134" s="179" t="s">
        <v>81</v>
      </c>
      <c r="AY134" s="178" t="s">
        <v>125</v>
      </c>
      <c r="BK134" s="180">
        <f>SUM(BK135:BK155)</f>
        <v>0</v>
      </c>
    </row>
    <row r="135" spans="1:65" s="2" customFormat="1" ht="44.25" customHeight="1">
      <c r="A135" s="35"/>
      <c r="B135" s="36"/>
      <c r="C135" s="183" t="s">
        <v>81</v>
      </c>
      <c r="D135" s="183" t="s">
        <v>128</v>
      </c>
      <c r="E135" s="184" t="s">
        <v>129</v>
      </c>
      <c r="F135" s="185" t="s">
        <v>130</v>
      </c>
      <c r="G135" s="186" t="s">
        <v>131</v>
      </c>
      <c r="H135" s="187">
        <v>296.88299999999998</v>
      </c>
      <c r="I135" s="188"/>
      <c r="J135" s="189">
        <f>ROUND(I135*H135,2)</f>
        <v>0</v>
      </c>
      <c r="K135" s="190"/>
      <c r="L135" s="40"/>
      <c r="M135" s="191" t="s">
        <v>1</v>
      </c>
      <c r="N135" s="192" t="s">
        <v>41</v>
      </c>
      <c r="O135" s="72"/>
      <c r="P135" s="193">
        <f>O135*H135</f>
        <v>0</v>
      </c>
      <c r="Q135" s="193">
        <v>0.1762</v>
      </c>
      <c r="R135" s="193">
        <f>Q135*H135</f>
        <v>52.310784599999998</v>
      </c>
      <c r="S135" s="193">
        <v>0</v>
      </c>
      <c r="T135" s="194">
        <f>S135*H135</f>
        <v>0</v>
      </c>
      <c r="U135" s="35"/>
      <c r="V135" s="35"/>
      <c r="W135" s="35"/>
      <c r="X135" s="35"/>
      <c r="Y135" s="35"/>
      <c r="Z135" s="35"/>
      <c r="AA135" s="35"/>
      <c r="AB135" s="35"/>
      <c r="AC135" s="35"/>
      <c r="AD135" s="35"/>
      <c r="AE135" s="35"/>
      <c r="AR135" s="195" t="s">
        <v>132</v>
      </c>
      <c r="AT135" s="195" t="s">
        <v>128</v>
      </c>
      <c r="AU135" s="195" t="s">
        <v>83</v>
      </c>
      <c r="AY135" s="18" t="s">
        <v>125</v>
      </c>
      <c r="BE135" s="196">
        <f>IF(N135="základní",J135,0)</f>
        <v>0</v>
      </c>
      <c r="BF135" s="196">
        <f>IF(N135="snížená",J135,0)</f>
        <v>0</v>
      </c>
      <c r="BG135" s="196">
        <f>IF(N135="zákl. přenesená",J135,0)</f>
        <v>0</v>
      </c>
      <c r="BH135" s="196">
        <f>IF(N135="sníž. přenesená",J135,0)</f>
        <v>0</v>
      </c>
      <c r="BI135" s="196">
        <f>IF(N135="nulová",J135,0)</f>
        <v>0</v>
      </c>
      <c r="BJ135" s="18" t="s">
        <v>81</v>
      </c>
      <c r="BK135" s="196">
        <f>ROUND(I135*H135,2)</f>
        <v>0</v>
      </c>
      <c r="BL135" s="18" t="s">
        <v>132</v>
      </c>
      <c r="BM135" s="195" t="s">
        <v>133</v>
      </c>
    </row>
    <row r="136" spans="1:65" s="13" customFormat="1" ht="11.25">
      <c r="B136" s="197"/>
      <c r="C136" s="198"/>
      <c r="D136" s="199" t="s">
        <v>134</v>
      </c>
      <c r="E136" s="200" t="s">
        <v>1</v>
      </c>
      <c r="F136" s="201" t="s">
        <v>135</v>
      </c>
      <c r="G136" s="198"/>
      <c r="H136" s="200" t="s">
        <v>1</v>
      </c>
      <c r="I136" s="202"/>
      <c r="J136" s="198"/>
      <c r="K136" s="198"/>
      <c r="L136" s="203"/>
      <c r="M136" s="204"/>
      <c r="N136" s="205"/>
      <c r="O136" s="205"/>
      <c r="P136" s="205"/>
      <c r="Q136" s="205"/>
      <c r="R136" s="205"/>
      <c r="S136" s="205"/>
      <c r="T136" s="206"/>
      <c r="AT136" s="207" t="s">
        <v>134</v>
      </c>
      <c r="AU136" s="207" t="s">
        <v>83</v>
      </c>
      <c r="AV136" s="13" t="s">
        <v>81</v>
      </c>
      <c r="AW136" s="13" t="s">
        <v>33</v>
      </c>
      <c r="AX136" s="13" t="s">
        <v>76</v>
      </c>
      <c r="AY136" s="207" t="s">
        <v>125</v>
      </c>
    </row>
    <row r="137" spans="1:65" s="14" customFormat="1" ht="11.25">
      <c r="B137" s="208"/>
      <c r="C137" s="209"/>
      <c r="D137" s="199" t="s">
        <v>134</v>
      </c>
      <c r="E137" s="210" t="s">
        <v>1</v>
      </c>
      <c r="F137" s="211" t="s">
        <v>136</v>
      </c>
      <c r="G137" s="209"/>
      <c r="H137" s="212">
        <v>80.483999999999995</v>
      </c>
      <c r="I137" s="213"/>
      <c r="J137" s="209"/>
      <c r="K137" s="209"/>
      <c r="L137" s="214"/>
      <c r="M137" s="215"/>
      <c r="N137" s="216"/>
      <c r="O137" s="216"/>
      <c r="P137" s="216"/>
      <c r="Q137" s="216"/>
      <c r="R137" s="216"/>
      <c r="S137" s="216"/>
      <c r="T137" s="217"/>
      <c r="AT137" s="218" t="s">
        <v>134</v>
      </c>
      <c r="AU137" s="218" t="s">
        <v>83</v>
      </c>
      <c r="AV137" s="14" t="s">
        <v>83</v>
      </c>
      <c r="AW137" s="14" t="s">
        <v>33</v>
      </c>
      <c r="AX137" s="14" t="s">
        <v>76</v>
      </c>
      <c r="AY137" s="218" t="s">
        <v>125</v>
      </c>
    </row>
    <row r="138" spans="1:65" s="14" customFormat="1" ht="11.25">
      <c r="B138" s="208"/>
      <c r="C138" s="209"/>
      <c r="D138" s="199" t="s">
        <v>134</v>
      </c>
      <c r="E138" s="210" t="s">
        <v>1</v>
      </c>
      <c r="F138" s="211" t="s">
        <v>137</v>
      </c>
      <c r="G138" s="209"/>
      <c r="H138" s="212">
        <v>53.76</v>
      </c>
      <c r="I138" s="213"/>
      <c r="J138" s="209"/>
      <c r="K138" s="209"/>
      <c r="L138" s="214"/>
      <c r="M138" s="215"/>
      <c r="N138" s="216"/>
      <c r="O138" s="216"/>
      <c r="P138" s="216"/>
      <c r="Q138" s="216"/>
      <c r="R138" s="216"/>
      <c r="S138" s="216"/>
      <c r="T138" s="217"/>
      <c r="AT138" s="218" t="s">
        <v>134</v>
      </c>
      <c r="AU138" s="218" t="s">
        <v>83</v>
      </c>
      <c r="AV138" s="14" t="s">
        <v>83</v>
      </c>
      <c r="AW138" s="14" t="s">
        <v>33</v>
      </c>
      <c r="AX138" s="14" t="s">
        <v>76</v>
      </c>
      <c r="AY138" s="218" t="s">
        <v>125</v>
      </c>
    </row>
    <row r="139" spans="1:65" s="15" customFormat="1" ht="11.25">
      <c r="B139" s="219"/>
      <c r="C139" s="220"/>
      <c r="D139" s="199" t="s">
        <v>134</v>
      </c>
      <c r="E139" s="221" t="s">
        <v>1</v>
      </c>
      <c r="F139" s="222" t="s">
        <v>138</v>
      </c>
      <c r="G139" s="220"/>
      <c r="H139" s="223">
        <v>134.244</v>
      </c>
      <c r="I139" s="224"/>
      <c r="J139" s="220"/>
      <c r="K139" s="220"/>
      <c r="L139" s="225"/>
      <c r="M139" s="226"/>
      <c r="N139" s="227"/>
      <c r="O139" s="227"/>
      <c r="P139" s="227"/>
      <c r="Q139" s="227"/>
      <c r="R139" s="227"/>
      <c r="S139" s="227"/>
      <c r="T139" s="228"/>
      <c r="AT139" s="229" t="s">
        <v>134</v>
      </c>
      <c r="AU139" s="229" t="s">
        <v>83</v>
      </c>
      <c r="AV139" s="15" t="s">
        <v>126</v>
      </c>
      <c r="AW139" s="15" t="s">
        <v>33</v>
      </c>
      <c r="AX139" s="15" t="s">
        <v>76</v>
      </c>
      <c r="AY139" s="229" t="s">
        <v>125</v>
      </c>
    </row>
    <row r="140" spans="1:65" s="13" customFormat="1" ht="11.25">
      <c r="B140" s="197"/>
      <c r="C140" s="198"/>
      <c r="D140" s="199" t="s">
        <v>134</v>
      </c>
      <c r="E140" s="200" t="s">
        <v>1</v>
      </c>
      <c r="F140" s="201" t="s">
        <v>139</v>
      </c>
      <c r="G140" s="198"/>
      <c r="H140" s="200" t="s">
        <v>1</v>
      </c>
      <c r="I140" s="202"/>
      <c r="J140" s="198"/>
      <c r="K140" s="198"/>
      <c r="L140" s="203"/>
      <c r="M140" s="204"/>
      <c r="N140" s="205"/>
      <c r="O140" s="205"/>
      <c r="P140" s="205"/>
      <c r="Q140" s="205"/>
      <c r="R140" s="205"/>
      <c r="S140" s="205"/>
      <c r="T140" s="206"/>
      <c r="AT140" s="207" t="s">
        <v>134</v>
      </c>
      <c r="AU140" s="207" t="s">
        <v>83</v>
      </c>
      <c r="AV140" s="13" t="s">
        <v>81</v>
      </c>
      <c r="AW140" s="13" t="s">
        <v>33</v>
      </c>
      <c r="AX140" s="13" t="s">
        <v>76</v>
      </c>
      <c r="AY140" s="207" t="s">
        <v>125</v>
      </c>
    </row>
    <row r="141" spans="1:65" s="14" customFormat="1" ht="11.25">
      <c r="B141" s="208"/>
      <c r="C141" s="209"/>
      <c r="D141" s="199" t="s">
        <v>134</v>
      </c>
      <c r="E141" s="210" t="s">
        <v>1</v>
      </c>
      <c r="F141" s="211" t="s">
        <v>140</v>
      </c>
      <c r="G141" s="209"/>
      <c r="H141" s="212">
        <v>44.356000000000002</v>
      </c>
      <c r="I141" s="213"/>
      <c r="J141" s="209"/>
      <c r="K141" s="209"/>
      <c r="L141" s="214"/>
      <c r="M141" s="215"/>
      <c r="N141" s="216"/>
      <c r="O141" s="216"/>
      <c r="P141" s="216"/>
      <c r="Q141" s="216"/>
      <c r="R141" s="216"/>
      <c r="S141" s="216"/>
      <c r="T141" s="217"/>
      <c r="AT141" s="218" t="s">
        <v>134</v>
      </c>
      <c r="AU141" s="218" t="s">
        <v>83</v>
      </c>
      <c r="AV141" s="14" t="s">
        <v>83</v>
      </c>
      <c r="AW141" s="14" t="s">
        <v>33</v>
      </c>
      <c r="AX141" s="14" t="s">
        <v>76</v>
      </c>
      <c r="AY141" s="218" t="s">
        <v>125</v>
      </c>
    </row>
    <row r="142" spans="1:65" s="14" customFormat="1" ht="11.25">
      <c r="B142" s="208"/>
      <c r="C142" s="209"/>
      <c r="D142" s="199" t="s">
        <v>134</v>
      </c>
      <c r="E142" s="210" t="s">
        <v>1</v>
      </c>
      <c r="F142" s="211" t="s">
        <v>141</v>
      </c>
      <c r="G142" s="209"/>
      <c r="H142" s="212">
        <v>40.268000000000001</v>
      </c>
      <c r="I142" s="213"/>
      <c r="J142" s="209"/>
      <c r="K142" s="209"/>
      <c r="L142" s="214"/>
      <c r="M142" s="215"/>
      <c r="N142" s="216"/>
      <c r="O142" s="216"/>
      <c r="P142" s="216"/>
      <c r="Q142" s="216"/>
      <c r="R142" s="216"/>
      <c r="S142" s="216"/>
      <c r="T142" s="217"/>
      <c r="AT142" s="218" t="s">
        <v>134</v>
      </c>
      <c r="AU142" s="218" t="s">
        <v>83</v>
      </c>
      <c r="AV142" s="14" t="s">
        <v>83</v>
      </c>
      <c r="AW142" s="14" t="s">
        <v>33</v>
      </c>
      <c r="AX142" s="14" t="s">
        <v>76</v>
      </c>
      <c r="AY142" s="218" t="s">
        <v>125</v>
      </c>
    </row>
    <row r="143" spans="1:65" s="14" customFormat="1" ht="11.25">
      <c r="B143" s="208"/>
      <c r="C143" s="209"/>
      <c r="D143" s="199" t="s">
        <v>134</v>
      </c>
      <c r="E143" s="210" t="s">
        <v>1</v>
      </c>
      <c r="F143" s="211" t="s">
        <v>142</v>
      </c>
      <c r="G143" s="209"/>
      <c r="H143" s="212">
        <v>1.75</v>
      </c>
      <c r="I143" s="213"/>
      <c r="J143" s="209"/>
      <c r="K143" s="209"/>
      <c r="L143" s="214"/>
      <c r="M143" s="215"/>
      <c r="N143" s="216"/>
      <c r="O143" s="216"/>
      <c r="P143" s="216"/>
      <c r="Q143" s="216"/>
      <c r="R143" s="216"/>
      <c r="S143" s="216"/>
      <c r="T143" s="217"/>
      <c r="AT143" s="218" t="s">
        <v>134</v>
      </c>
      <c r="AU143" s="218" t="s">
        <v>83</v>
      </c>
      <c r="AV143" s="14" t="s">
        <v>83</v>
      </c>
      <c r="AW143" s="14" t="s">
        <v>33</v>
      </c>
      <c r="AX143" s="14" t="s">
        <v>76</v>
      </c>
      <c r="AY143" s="218" t="s">
        <v>125</v>
      </c>
    </row>
    <row r="144" spans="1:65" s="15" customFormat="1" ht="11.25">
      <c r="B144" s="219"/>
      <c r="C144" s="220"/>
      <c r="D144" s="199" t="s">
        <v>134</v>
      </c>
      <c r="E144" s="221" t="s">
        <v>1</v>
      </c>
      <c r="F144" s="222" t="s">
        <v>138</v>
      </c>
      <c r="G144" s="220"/>
      <c r="H144" s="223">
        <v>86.373999999999995</v>
      </c>
      <c r="I144" s="224"/>
      <c r="J144" s="220"/>
      <c r="K144" s="220"/>
      <c r="L144" s="225"/>
      <c r="M144" s="226"/>
      <c r="N144" s="227"/>
      <c r="O144" s="227"/>
      <c r="P144" s="227"/>
      <c r="Q144" s="227"/>
      <c r="R144" s="227"/>
      <c r="S144" s="227"/>
      <c r="T144" s="228"/>
      <c r="AT144" s="229" t="s">
        <v>134</v>
      </c>
      <c r="AU144" s="229" t="s">
        <v>83</v>
      </c>
      <c r="AV144" s="15" t="s">
        <v>126</v>
      </c>
      <c r="AW144" s="15" t="s">
        <v>33</v>
      </c>
      <c r="AX144" s="15" t="s">
        <v>76</v>
      </c>
      <c r="AY144" s="229" t="s">
        <v>125</v>
      </c>
    </row>
    <row r="145" spans="1:65" s="13" customFormat="1" ht="11.25">
      <c r="B145" s="197"/>
      <c r="C145" s="198"/>
      <c r="D145" s="199" t="s">
        <v>134</v>
      </c>
      <c r="E145" s="200" t="s">
        <v>1</v>
      </c>
      <c r="F145" s="201" t="s">
        <v>143</v>
      </c>
      <c r="G145" s="198"/>
      <c r="H145" s="200" t="s">
        <v>1</v>
      </c>
      <c r="I145" s="202"/>
      <c r="J145" s="198"/>
      <c r="K145" s="198"/>
      <c r="L145" s="203"/>
      <c r="M145" s="204"/>
      <c r="N145" s="205"/>
      <c r="O145" s="205"/>
      <c r="P145" s="205"/>
      <c r="Q145" s="205"/>
      <c r="R145" s="205"/>
      <c r="S145" s="205"/>
      <c r="T145" s="206"/>
      <c r="AT145" s="207" t="s">
        <v>134</v>
      </c>
      <c r="AU145" s="207" t="s">
        <v>83</v>
      </c>
      <c r="AV145" s="13" t="s">
        <v>81</v>
      </c>
      <c r="AW145" s="13" t="s">
        <v>33</v>
      </c>
      <c r="AX145" s="13" t="s">
        <v>76</v>
      </c>
      <c r="AY145" s="207" t="s">
        <v>125</v>
      </c>
    </row>
    <row r="146" spans="1:65" s="14" customFormat="1" ht="11.25">
      <c r="B146" s="208"/>
      <c r="C146" s="209"/>
      <c r="D146" s="199" t="s">
        <v>134</v>
      </c>
      <c r="E146" s="210" t="s">
        <v>1</v>
      </c>
      <c r="F146" s="211" t="s">
        <v>144</v>
      </c>
      <c r="G146" s="209"/>
      <c r="H146" s="212">
        <v>40.442</v>
      </c>
      <c r="I146" s="213"/>
      <c r="J146" s="209"/>
      <c r="K146" s="209"/>
      <c r="L146" s="214"/>
      <c r="M146" s="215"/>
      <c r="N146" s="216"/>
      <c r="O146" s="216"/>
      <c r="P146" s="216"/>
      <c r="Q146" s="216"/>
      <c r="R146" s="216"/>
      <c r="S146" s="216"/>
      <c r="T146" s="217"/>
      <c r="AT146" s="218" t="s">
        <v>134</v>
      </c>
      <c r="AU146" s="218" t="s">
        <v>83</v>
      </c>
      <c r="AV146" s="14" t="s">
        <v>83</v>
      </c>
      <c r="AW146" s="14" t="s">
        <v>33</v>
      </c>
      <c r="AX146" s="14" t="s">
        <v>76</v>
      </c>
      <c r="AY146" s="218" t="s">
        <v>125</v>
      </c>
    </row>
    <row r="147" spans="1:65" s="14" customFormat="1" ht="11.25">
      <c r="B147" s="208"/>
      <c r="C147" s="209"/>
      <c r="D147" s="199" t="s">
        <v>134</v>
      </c>
      <c r="E147" s="210" t="s">
        <v>1</v>
      </c>
      <c r="F147" s="211" t="s">
        <v>145</v>
      </c>
      <c r="G147" s="209"/>
      <c r="H147" s="212">
        <v>34.073</v>
      </c>
      <c r="I147" s="213"/>
      <c r="J147" s="209"/>
      <c r="K147" s="209"/>
      <c r="L147" s="214"/>
      <c r="M147" s="215"/>
      <c r="N147" s="216"/>
      <c r="O147" s="216"/>
      <c r="P147" s="216"/>
      <c r="Q147" s="216"/>
      <c r="R147" s="216"/>
      <c r="S147" s="216"/>
      <c r="T147" s="217"/>
      <c r="AT147" s="218" t="s">
        <v>134</v>
      </c>
      <c r="AU147" s="218" t="s">
        <v>83</v>
      </c>
      <c r="AV147" s="14" t="s">
        <v>83</v>
      </c>
      <c r="AW147" s="14" t="s">
        <v>33</v>
      </c>
      <c r="AX147" s="14" t="s">
        <v>76</v>
      </c>
      <c r="AY147" s="218" t="s">
        <v>125</v>
      </c>
    </row>
    <row r="148" spans="1:65" s="14" customFormat="1" ht="11.25">
      <c r="B148" s="208"/>
      <c r="C148" s="209"/>
      <c r="D148" s="199" t="s">
        <v>134</v>
      </c>
      <c r="E148" s="210" t="s">
        <v>1</v>
      </c>
      <c r="F148" s="211" t="s">
        <v>142</v>
      </c>
      <c r="G148" s="209"/>
      <c r="H148" s="212">
        <v>1.75</v>
      </c>
      <c r="I148" s="213"/>
      <c r="J148" s="209"/>
      <c r="K148" s="209"/>
      <c r="L148" s="214"/>
      <c r="M148" s="215"/>
      <c r="N148" s="216"/>
      <c r="O148" s="216"/>
      <c r="P148" s="216"/>
      <c r="Q148" s="216"/>
      <c r="R148" s="216"/>
      <c r="S148" s="216"/>
      <c r="T148" s="217"/>
      <c r="AT148" s="218" t="s">
        <v>134</v>
      </c>
      <c r="AU148" s="218" t="s">
        <v>83</v>
      </c>
      <c r="AV148" s="14" t="s">
        <v>83</v>
      </c>
      <c r="AW148" s="14" t="s">
        <v>33</v>
      </c>
      <c r="AX148" s="14" t="s">
        <v>76</v>
      </c>
      <c r="AY148" s="218" t="s">
        <v>125</v>
      </c>
    </row>
    <row r="149" spans="1:65" s="15" customFormat="1" ht="11.25">
      <c r="B149" s="219"/>
      <c r="C149" s="220"/>
      <c r="D149" s="199" t="s">
        <v>134</v>
      </c>
      <c r="E149" s="221" t="s">
        <v>1</v>
      </c>
      <c r="F149" s="222" t="s">
        <v>138</v>
      </c>
      <c r="G149" s="220"/>
      <c r="H149" s="223">
        <v>76.265000000000001</v>
      </c>
      <c r="I149" s="224"/>
      <c r="J149" s="220"/>
      <c r="K149" s="220"/>
      <c r="L149" s="225"/>
      <c r="M149" s="226"/>
      <c r="N149" s="227"/>
      <c r="O149" s="227"/>
      <c r="P149" s="227"/>
      <c r="Q149" s="227"/>
      <c r="R149" s="227"/>
      <c r="S149" s="227"/>
      <c r="T149" s="228"/>
      <c r="AT149" s="229" t="s">
        <v>134</v>
      </c>
      <c r="AU149" s="229" t="s">
        <v>83</v>
      </c>
      <c r="AV149" s="15" t="s">
        <v>126</v>
      </c>
      <c r="AW149" s="15" t="s">
        <v>33</v>
      </c>
      <c r="AX149" s="15" t="s">
        <v>76</v>
      </c>
      <c r="AY149" s="229" t="s">
        <v>125</v>
      </c>
    </row>
    <row r="150" spans="1:65" s="16" customFormat="1" ht="11.25">
      <c r="B150" s="230"/>
      <c r="C150" s="231"/>
      <c r="D150" s="199" t="s">
        <v>134</v>
      </c>
      <c r="E150" s="232" t="s">
        <v>1</v>
      </c>
      <c r="F150" s="233" t="s">
        <v>146</v>
      </c>
      <c r="G150" s="231"/>
      <c r="H150" s="234">
        <v>296.88299999999998</v>
      </c>
      <c r="I150" s="235"/>
      <c r="J150" s="231"/>
      <c r="K150" s="231"/>
      <c r="L150" s="236"/>
      <c r="M150" s="237"/>
      <c r="N150" s="238"/>
      <c r="O150" s="238"/>
      <c r="P150" s="238"/>
      <c r="Q150" s="238"/>
      <c r="R150" s="238"/>
      <c r="S150" s="238"/>
      <c r="T150" s="239"/>
      <c r="AT150" s="240" t="s">
        <v>134</v>
      </c>
      <c r="AU150" s="240" t="s">
        <v>83</v>
      </c>
      <c r="AV150" s="16" t="s">
        <v>132</v>
      </c>
      <c r="AW150" s="16" t="s">
        <v>33</v>
      </c>
      <c r="AX150" s="16" t="s">
        <v>81</v>
      </c>
      <c r="AY150" s="240" t="s">
        <v>125</v>
      </c>
    </row>
    <row r="151" spans="1:65" s="2" customFormat="1" ht="66.75" customHeight="1">
      <c r="A151" s="35"/>
      <c r="B151" s="36"/>
      <c r="C151" s="183" t="s">
        <v>83</v>
      </c>
      <c r="D151" s="183" t="s">
        <v>128</v>
      </c>
      <c r="E151" s="184" t="s">
        <v>147</v>
      </c>
      <c r="F151" s="185" t="s">
        <v>148</v>
      </c>
      <c r="G151" s="186" t="s">
        <v>149</v>
      </c>
      <c r="H151" s="187">
        <v>98</v>
      </c>
      <c r="I151" s="188"/>
      <c r="J151" s="189">
        <f>ROUND(I151*H151,2)</f>
        <v>0</v>
      </c>
      <c r="K151" s="190"/>
      <c r="L151" s="40"/>
      <c r="M151" s="191" t="s">
        <v>1</v>
      </c>
      <c r="N151" s="192" t="s">
        <v>41</v>
      </c>
      <c r="O151" s="72"/>
      <c r="P151" s="193">
        <f>O151*H151</f>
        <v>0</v>
      </c>
      <c r="Q151" s="193">
        <v>4.8919999999999998E-2</v>
      </c>
      <c r="R151" s="193">
        <f>Q151*H151</f>
        <v>4.7941599999999998</v>
      </c>
      <c r="S151" s="193">
        <v>0</v>
      </c>
      <c r="T151" s="194">
        <f>S151*H151</f>
        <v>0</v>
      </c>
      <c r="U151" s="35"/>
      <c r="V151" s="35"/>
      <c r="W151" s="35"/>
      <c r="X151" s="35"/>
      <c r="Y151" s="35"/>
      <c r="Z151" s="35"/>
      <c r="AA151" s="35"/>
      <c r="AB151" s="35"/>
      <c r="AC151" s="35"/>
      <c r="AD151" s="35"/>
      <c r="AE151" s="35"/>
      <c r="AR151" s="195" t="s">
        <v>132</v>
      </c>
      <c r="AT151" s="195" t="s">
        <v>128</v>
      </c>
      <c r="AU151" s="195" t="s">
        <v>83</v>
      </c>
      <c r="AY151" s="18" t="s">
        <v>125</v>
      </c>
      <c r="BE151" s="196">
        <f>IF(N151="základní",J151,0)</f>
        <v>0</v>
      </c>
      <c r="BF151" s="196">
        <f>IF(N151="snížená",J151,0)</f>
        <v>0</v>
      </c>
      <c r="BG151" s="196">
        <f>IF(N151="zákl. přenesená",J151,0)</f>
        <v>0</v>
      </c>
      <c r="BH151" s="196">
        <f>IF(N151="sníž. přenesená",J151,0)</f>
        <v>0</v>
      </c>
      <c r="BI151" s="196">
        <f>IF(N151="nulová",J151,0)</f>
        <v>0</v>
      </c>
      <c r="BJ151" s="18" t="s">
        <v>81</v>
      </c>
      <c r="BK151" s="196">
        <f>ROUND(I151*H151,2)</f>
        <v>0</v>
      </c>
      <c r="BL151" s="18" t="s">
        <v>132</v>
      </c>
      <c r="BM151" s="195" t="s">
        <v>150</v>
      </c>
    </row>
    <row r="152" spans="1:65" s="14" customFormat="1" ht="11.25">
      <c r="B152" s="208"/>
      <c r="C152" s="209"/>
      <c r="D152" s="199" t="s">
        <v>134</v>
      </c>
      <c r="E152" s="210" t="s">
        <v>1</v>
      </c>
      <c r="F152" s="211" t="s">
        <v>151</v>
      </c>
      <c r="G152" s="209"/>
      <c r="H152" s="212">
        <v>48</v>
      </c>
      <c r="I152" s="213"/>
      <c r="J152" s="209"/>
      <c r="K152" s="209"/>
      <c r="L152" s="214"/>
      <c r="M152" s="215"/>
      <c r="N152" s="216"/>
      <c r="O152" s="216"/>
      <c r="P152" s="216"/>
      <c r="Q152" s="216"/>
      <c r="R152" s="216"/>
      <c r="S152" s="216"/>
      <c r="T152" s="217"/>
      <c r="AT152" s="218" t="s">
        <v>134</v>
      </c>
      <c r="AU152" s="218" t="s">
        <v>83</v>
      </c>
      <c r="AV152" s="14" t="s">
        <v>83</v>
      </c>
      <c r="AW152" s="14" t="s">
        <v>33</v>
      </c>
      <c r="AX152" s="14" t="s">
        <v>76</v>
      </c>
      <c r="AY152" s="218" t="s">
        <v>125</v>
      </c>
    </row>
    <row r="153" spans="1:65" s="14" customFormat="1" ht="11.25">
      <c r="B153" s="208"/>
      <c r="C153" s="209"/>
      <c r="D153" s="199" t="s">
        <v>134</v>
      </c>
      <c r="E153" s="210" t="s">
        <v>1</v>
      </c>
      <c r="F153" s="211" t="s">
        <v>152</v>
      </c>
      <c r="G153" s="209"/>
      <c r="H153" s="212">
        <v>26</v>
      </c>
      <c r="I153" s="213"/>
      <c r="J153" s="209"/>
      <c r="K153" s="209"/>
      <c r="L153" s="214"/>
      <c r="M153" s="215"/>
      <c r="N153" s="216"/>
      <c r="O153" s="216"/>
      <c r="P153" s="216"/>
      <c r="Q153" s="216"/>
      <c r="R153" s="216"/>
      <c r="S153" s="216"/>
      <c r="T153" s="217"/>
      <c r="AT153" s="218" t="s">
        <v>134</v>
      </c>
      <c r="AU153" s="218" t="s">
        <v>83</v>
      </c>
      <c r="AV153" s="14" t="s">
        <v>83</v>
      </c>
      <c r="AW153" s="14" t="s">
        <v>33</v>
      </c>
      <c r="AX153" s="14" t="s">
        <v>76</v>
      </c>
      <c r="AY153" s="218" t="s">
        <v>125</v>
      </c>
    </row>
    <row r="154" spans="1:65" s="14" customFormat="1" ht="11.25">
      <c r="B154" s="208"/>
      <c r="C154" s="209"/>
      <c r="D154" s="199" t="s">
        <v>134</v>
      </c>
      <c r="E154" s="210" t="s">
        <v>1</v>
      </c>
      <c r="F154" s="211" t="s">
        <v>153</v>
      </c>
      <c r="G154" s="209"/>
      <c r="H154" s="212">
        <v>24</v>
      </c>
      <c r="I154" s="213"/>
      <c r="J154" s="209"/>
      <c r="K154" s="209"/>
      <c r="L154" s="214"/>
      <c r="M154" s="215"/>
      <c r="N154" s="216"/>
      <c r="O154" s="216"/>
      <c r="P154" s="216"/>
      <c r="Q154" s="216"/>
      <c r="R154" s="216"/>
      <c r="S154" s="216"/>
      <c r="T154" s="217"/>
      <c r="AT154" s="218" t="s">
        <v>134</v>
      </c>
      <c r="AU154" s="218" t="s">
        <v>83</v>
      </c>
      <c r="AV154" s="14" t="s">
        <v>83</v>
      </c>
      <c r="AW154" s="14" t="s">
        <v>33</v>
      </c>
      <c r="AX154" s="14" t="s">
        <v>76</v>
      </c>
      <c r="AY154" s="218" t="s">
        <v>125</v>
      </c>
    </row>
    <row r="155" spans="1:65" s="16" customFormat="1" ht="11.25">
      <c r="B155" s="230"/>
      <c r="C155" s="231"/>
      <c r="D155" s="199" t="s">
        <v>134</v>
      </c>
      <c r="E155" s="232" t="s">
        <v>1</v>
      </c>
      <c r="F155" s="233" t="s">
        <v>146</v>
      </c>
      <c r="G155" s="231"/>
      <c r="H155" s="234">
        <v>98</v>
      </c>
      <c r="I155" s="235"/>
      <c r="J155" s="231"/>
      <c r="K155" s="231"/>
      <c r="L155" s="236"/>
      <c r="M155" s="237"/>
      <c r="N155" s="238"/>
      <c r="O155" s="238"/>
      <c r="P155" s="238"/>
      <c r="Q155" s="238"/>
      <c r="R155" s="238"/>
      <c r="S155" s="238"/>
      <c r="T155" s="239"/>
      <c r="AT155" s="240" t="s">
        <v>134</v>
      </c>
      <c r="AU155" s="240" t="s">
        <v>83</v>
      </c>
      <c r="AV155" s="16" t="s">
        <v>132</v>
      </c>
      <c r="AW155" s="16" t="s">
        <v>33</v>
      </c>
      <c r="AX155" s="16" t="s">
        <v>81</v>
      </c>
      <c r="AY155" s="240" t="s">
        <v>125</v>
      </c>
    </row>
    <row r="156" spans="1:65" s="12" customFormat="1" ht="22.9" customHeight="1">
      <c r="B156" s="167"/>
      <c r="C156" s="168"/>
      <c r="D156" s="169" t="s">
        <v>75</v>
      </c>
      <c r="E156" s="181" t="s">
        <v>132</v>
      </c>
      <c r="F156" s="181" t="s">
        <v>154</v>
      </c>
      <c r="G156" s="168"/>
      <c r="H156" s="168"/>
      <c r="I156" s="171"/>
      <c r="J156" s="182">
        <f>BK156</f>
        <v>0</v>
      </c>
      <c r="K156" s="168"/>
      <c r="L156" s="173"/>
      <c r="M156" s="174"/>
      <c r="N156" s="175"/>
      <c r="O156" s="175"/>
      <c r="P156" s="176">
        <f>SUM(P157:P158)</f>
        <v>0</v>
      </c>
      <c r="Q156" s="175"/>
      <c r="R156" s="176">
        <f>SUM(R157:R158)</f>
        <v>0.13851603999999998</v>
      </c>
      <c r="S156" s="175"/>
      <c r="T156" s="177">
        <f>SUM(T157:T158)</f>
        <v>0</v>
      </c>
      <c r="AR156" s="178" t="s">
        <v>81</v>
      </c>
      <c r="AT156" s="179" t="s">
        <v>75</v>
      </c>
      <c r="AU156" s="179" t="s">
        <v>81</v>
      </c>
      <c r="AY156" s="178" t="s">
        <v>125</v>
      </c>
      <c r="BK156" s="180">
        <f>SUM(BK157:BK158)</f>
        <v>0</v>
      </c>
    </row>
    <row r="157" spans="1:65" s="2" customFormat="1" ht="37.9" customHeight="1">
      <c r="A157" s="35"/>
      <c r="B157" s="36"/>
      <c r="C157" s="183" t="s">
        <v>126</v>
      </c>
      <c r="D157" s="183" t="s">
        <v>128</v>
      </c>
      <c r="E157" s="184" t="s">
        <v>155</v>
      </c>
      <c r="F157" s="185" t="s">
        <v>156</v>
      </c>
      <c r="G157" s="186" t="s">
        <v>131</v>
      </c>
      <c r="H157" s="187">
        <v>25.988</v>
      </c>
      <c r="I157" s="188"/>
      <c r="J157" s="189">
        <f>ROUND(I157*H157,2)</f>
        <v>0</v>
      </c>
      <c r="K157" s="190"/>
      <c r="L157" s="40"/>
      <c r="M157" s="191" t="s">
        <v>1</v>
      </c>
      <c r="N157" s="192" t="s">
        <v>41</v>
      </c>
      <c r="O157" s="72"/>
      <c r="P157" s="193">
        <f>O157*H157</f>
        <v>0</v>
      </c>
      <c r="Q157" s="193">
        <v>5.3299999999999997E-3</v>
      </c>
      <c r="R157" s="193">
        <f>Q157*H157</f>
        <v>0.13851603999999998</v>
      </c>
      <c r="S157" s="193">
        <v>0</v>
      </c>
      <c r="T157" s="194">
        <f>S157*H157</f>
        <v>0</v>
      </c>
      <c r="U157" s="35"/>
      <c r="V157" s="35"/>
      <c r="W157" s="35"/>
      <c r="X157" s="35"/>
      <c r="Y157" s="35"/>
      <c r="Z157" s="35"/>
      <c r="AA157" s="35"/>
      <c r="AB157" s="35"/>
      <c r="AC157" s="35"/>
      <c r="AD157" s="35"/>
      <c r="AE157" s="35"/>
      <c r="AR157" s="195" t="s">
        <v>132</v>
      </c>
      <c r="AT157" s="195" t="s">
        <v>128</v>
      </c>
      <c r="AU157" s="195" t="s">
        <v>83</v>
      </c>
      <c r="AY157" s="18" t="s">
        <v>125</v>
      </c>
      <c r="BE157" s="196">
        <f>IF(N157="základní",J157,0)</f>
        <v>0</v>
      </c>
      <c r="BF157" s="196">
        <f>IF(N157="snížená",J157,0)</f>
        <v>0</v>
      </c>
      <c r="BG157" s="196">
        <f>IF(N157="zákl. přenesená",J157,0)</f>
        <v>0</v>
      </c>
      <c r="BH157" s="196">
        <f>IF(N157="sníž. přenesená",J157,0)</f>
        <v>0</v>
      </c>
      <c r="BI157" s="196">
        <f>IF(N157="nulová",J157,0)</f>
        <v>0</v>
      </c>
      <c r="BJ157" s="18" t="s">
        <v>81</v>
      </c>
      <c r="BK157" s="196">
        <f>ROUND(I157*H157,2)</f>
        <v>0</v>
      </c>
      <c r="BL157" s="18" t="s">
        <v>132</v>
      </c>
      <c r="BM157" s="195" t="s">
        <v>157</v>
      </c>
    </row>
    <row r="158" spans="1:65" s="14" customFormat="1" ht="11.25">
      <c r="B158" s="208"/>
      <c r="C158" s="209"/>
      <c r="D158" s="199" t="s">
        <v>134</v>
      </c>
      <c r="E158" s="210" t="s">
        <v>1</v>
      </c>
      <c r="F158" s="211" t="s">
        <v>158</v>
      </c>
      <c r="G158" s="209"/>
      <c r="H158" s="212">
        <v>25.988</v>
      </c>
      <c r="I158" s="213"/>
      <c r="J158" s="209"/>
      <c r="K158" s="209"/>
      <c r="L158" s="214"/>
      <c r="M158" s="215"/>
      <c r="N158" s="216"/>
      <c r="O158" s="216"/>
      <c r="P158" s="216"/>
      <c r="Q158" s="216"/>
      <c r="R158" s="216"/>
      <c r="S158" s="216"/>
      <c r="T158" s="217"/>
      <c r="AT158" s="218" t="s">
        <v>134</v>
      </c>
      <c r="AU158" s="218" t="s">
        <v>83</v>
      </c>
      <c r="AV158" s="14" t="s">
        <v>83</v>
      </c>
      <c r="AW158" s="14" t="s">
        <v>33</v>
      </c>
      <c r="AX158" s="14" t="s">
        <v>81</v>
      </c>
      <c r="AY158" s="218" t="s">
        <v>125</v>
      </c>
    </row>
    <row r="159" spans="1:65" s="12" customFormat="1" ht="22.9" customHeight="1">
      <c r="B159" s="167"/>
      <c r="C159" s="168"/>
      <c r="D159" s="169" t="s">
        <v>75</v>
      </c>
      <c r="E159" s="181" t="s">
        <v>159</v>
      </c>
      <c r="F159" s="181" t="s">
        <v>160</v>
      </c>
      <c r="G159" s="168"/>
      <c r="H159" s="168"/>
      <c r="I159" s="171"/>
      <c r="J159" s="182">
        <f>BK159</f>
        <v>0</v>
      </c>
      <c r="K159" s="168"/>
      <c r="L159" s="173"/>
      <c r="M159" s="174"/>
      <c r="N159" s="175"/>
      <c r="O159" s="175"/>
      <c r="P159" s="176">
        <f>SUM(P160:P349)</f>
        <v>0</v>
      </c>
      <c r="Q159" s="175"/>
      <c r="R159" s="176">
        <f>SUM(R160:R349)</f>
        <v>16.852636329999999</v>
      </c>
      <c r="S159" s="175"/>
      <c r="T159" s="177">
        <f>SUM(T160:T349)</f>
        <v>0</v>
      </c>
      <c r="AR159" s="178" t="s">
        <v>81</v>
      </c>
      <c r="AT159" s="179" t="s">
        <v>75</v>
      </c>
      <c r="AU159" s="179" t="s">
        <v>81</v>
      </c>
      <c r="AY159" s="178" t="s">
        <v>125</v>
      </c>
      <c r="BK159" s="180">
        <f>SUM(BK160:BK349)</f>
        <v>0</v>
      </c>
    </row>
    <row r="160" spans="1:65" s="2" customFormat="1" ht="24.2" customHeight="1">
      <c r="A160" s="35"/>
      <c r="B160" s="36"/>
      <c r="C160" s="183" t="s">
        <v>132</v>
      </c>
      <c r="D160" s="183" t="s">
        <v>128</v>
      </c>
      <c r="E160" s="184" t="s">
        <v>161</v>
      </c>
      <c r="F160" s="185" t="s">
        <v>162</v>
      </c>
      <c r="G160" s="186" t="s">
        <v>131</v>
      </c>
      <c r="H160" s="187">
        <v>785.60599999999999</v>
      </c>
      <c r="I160" s="188"/>
      <c r="J160" s="189">
        <f>ROUND(I160*H160,2)</f>
        <v>0</v>
      </c>
      <c r="K160" s="190"/>
      <c r="L160" s="40"/>
      <c r="M160" s="191" t="s">
        <v>1</v>
      </c>
      <c r="N160" s="192" t="s">
        <v>41</v>
      </c>
      <c r="O160" s="72"/>
      <c r="P160" s="193">
        <f>O160*H160</f>
        <v>0</v>
      </c>
      <c r="Q160" s="193">
        <v>2.5999999999999998E-4</v>
      </c>
      <c r="R160" s="193">
        <f>Q160*H160</f>
        <v>0.20425755999999998</v>
      </c>
      <c r="S160" s="193">
        <v>0</v>
      </c>
      <c r="T160" s="194">
        <f>S160*H160</f>
        <v>0</v>
      </c>
      <c r="U160" s="35"/>
      <c r="V160" s="35"/>
      <c r="W160" s="35"/>
      <c r="X160" s="35"/>
      <c r="Y160" s="35"/>
      <c r="Z160" s="35"/>
      <c r="AA160" s="35"/>
      <c r="AB160" s="35"/>
      <c r="AC160" s="35"/>
      <c r="AD160" s="35"/>
      <c r="AE160" s="35"/>
      <c r="AR160" s="195" t="s">
        <v>132</v>
      </c>
      <c r="AT160" s="195" t="s">
        <v>128</v>
      </c>
      <c r="AU160" s="195" t="s">
        <v>83</v>
      </c>
      <c r="AY160" s="18" t="s">
        <v>125</v>
      </c>
      <c r="BE160" s="196">
        <f>IF(N160="základní",J160,0)</f>
        <v>0</v>
      </c>
      <c r="BF160" s="196">
        <f>IF(N160="snížená",J160,0)</f>
        <v>0</v>
      </c>
      <c r="BG160" s="196">
        <f>IF(N160="zákl. přenesená",J160,0)</f>
        <v>0</v>
      </c>
      <c r="BH160" s="196">
        <f>IF(N160="sníž. přenesená",J160,0)</f>
        <v>0</v>
      </c>
      <c r="BI160" s="196">
        <f>IF(N160="nulová",J160,0)</f>
        <v>0</v>
      </c>
      <c r="BJ160" s="18" t="s">
        <v>81</v>
      </c>
      <c r="BK160" s="196">
        <f>ROUND(I160*H160,2)</f>
        <v>0</v>
      </c>
      <c r="BL160" s="18" t="s">
        <v>132</v>
      </c>
      <c r="BM160" s="195" t="s">
        <v>163</v>
      </c>
    </row>
    <row r="161" spans="2:51" s="13" customFormat="1" ht="11.25">
      <c r="B161" s="197"/>
      <c r="C161" s="198"/>
      <c r="D161" s="199" t="s">
        <v>134</v>
      </c>
      <c r="E161" s="200" t="s">
        <v>1</v>
      </c>
      <c r="F161" s="201" t="s">
        <v>164</v>
      </c>
      <c r="G161" s="198"/>
      <c r="H161" s="200" t="s">
        <v>1</v>
      </c>
      <c r="I161" s="202"/>
      <c r="J161" s="198"/>
      <c r="K161" s="198"/>
      <c r="L161" s="203"/>
      <c r="M161" s="204"/>
      <c r="N161" s="205"/>
      <c r="O161" s="205"/>
      <c r="P161" s="205"/>
      <c r="Q161" s="205"/>
      <c r="R161" s="205"/>
      <c r="S161" s="205"/>
      <c r="T161" s="206"/>
      <c r="AT161" s="207" t="s">
        <v>134</v>
      </c>
      <c r="AU161" s="207" t="s">
        <v>83</v>
      </c>
      <c r="AV161" s="13" t="s">
        <v>81</v>
      </c>
      <c r="AW161" s="13" t="s">
        <v>33</v>
      </c>
      <c r="AX161" s="13" t="s">
        <v>76</v>
      </c>
      <c r="AY161" s="207" t="s">
        <v>125</v>
      </c>
    </row>
    <row r="162" spans="2:51" s="14" customFormat="1" ht="11.25">
      <c r="B162" s="208"/>
      <c r="C162" s="209"/>
      <c r="D162" s="199" t="s">
        <v>134</v>
      </c>
      <c r="E162" s="210" t="s">
        <v>1</v>
      </c>
      <c r="F162" s="211" t="s">
        <v>165</v>
      </c>
      <c r="G162" s="209"/>
      <c r="H162" s="212">
        <v>2.8919999999999999</v>
      </c>
      <c r="I162" s="213"/>
      <c r="J162" s="209"/>
      <c r="K162" s="209"/>
      <c r="L162" s="214"/>
      <c r="M162" s="215"/>
      <c r="N162" s="216"/>
      <c r="O162" s="216"/>
      <c r="P162" s="216"/>
      <c r="Q162" s="216"/>
      <c r="R162" s="216"/>
      <c r="S162" s="216"/>
      <c r="T162" s="217"/>
      <c r="AT162" s="218" t="s">
        <v>134</v>
      </c>
      <c r="AU162" s="218" t="s">
        <v>83</v>
      </c>
      <c r="AV162" s="14" t="s">
        <v>83</v>
      </c>
      <c r="AW162" s="14" t="s">
        <v>33</v>
      </c>
      <c r="AX162" s="14" t="s">
        <v>76</v>
      </c>
      <c r="AY162" s="218" t="s">
        <v>125</v>
      </c>
    </row>
    <row r="163" spans="2:51" s="14" customFormat="1" ht="11.25">
      <c r="B163" s="208"/>
      <c r="C163" s="209"/>
      <c r="D163" s="199" t="s">
        <v>134</v>
      </c>
      <c r="E163" s="210" t="s">
        <v>1</v>
      </c>
      <c r="F163" s="211" t="s">
        <v>166</v>
      </c>
      <c r="G163" s="209"/>
      <c r="H163" s="212">
        <v>14.46</v>
      </c>
      <c r="I163" s="213"/>
      <c r="J163" s="209"/>
      <c r="K163" s="209"/>
      <c r="L163" s="214"/>
      <c r="M163" s="215"/>
      <c r="N163" s="216"/>
      <c r="O163" s="216"/>
      <c r="P163" s="216"/>
      <c r="Q163" s="216"/>
      <c r="R163" s="216"/>
      <c r="S163" s="216"/>
      <c r="T163" s="217"/>
      <c r="AT163" s="218" t="s">
        <v>134</v>
      </c>
      <c r="AU163" s="218" t="s">
        <v>83</v>
      </c>
      <c r="AV163" s="14" t="s">
        <v>83</v>
      </c>
      <c r="AW163" s="14" t="s">
        <v>33</v>
      </c>
      <c r="AX163" s="14" t="s">
        <v>76</v>
      </c>
      <c r="AY163" s="218" t="s">
        <v>125</v>
      </c>
    </row>
    <row r="164" spans="2:51" s="14" customFormat="1" ht="11.25">
      <c r="B164" s="208"/>
      <c r="C164" s="209"/>
      <c r="D164" s="199" t="s">
        <v>134</v>
      </c>
      <c r="E164" s="210" t="s">
        <v>1</v>
      </c>
      <c r="F164" s="211" t="s">
        <v>167</v>
      </c>
      <c r="G164" s="209"/>
      <c r="H164" s="212">
        <v>2.1800000000000002</v>
      </c>
      <c r="I164" s="213"/>
      <c r="J164" s="209"/>
      <c r="K164" s="209"/>
      <c r="L164" s="214"/>
      <c r="M164" s="215"/>
      <c r="N164" s="216"/>
      <c r="O164" s="216"/>
      <c r="P164" s="216"/>
      <c r="Q164" s="216"/>
      <c r="R164" s="216"/>
      <c r="S164" s="216"/>
      <c r="T164" s="217"/>
      <c r="AT164" s="218" t="s">
        <v>134</v>
      </c>
      <c r="AU164" s="218" t="s">
        <v>83</v>
      </c>
      <c r="AV164" s="14" t="s">
        <v>83</v>
      </c>
      <c r="AW164" s="14" t="s">
        <v>33</v>
      </c>
      <c r="AX164" s="14" t="s">
        <v>76</v>
      </c>
      <c r="AY164" s="218" t="s">
        <v>125</v>
      </c>
    </row>
    <row r="165" spans="2:51" s="14" customFormat="1" ht="11.25">
      <c r="B165" s="208"/>
      <c r="C165" s="209"/>
      <c r="D165" s="199" t="s">
        <v>134</v>
      </c>
      <c r="E165" s="210" t="s">
        <v>1</v>
      </c>
      <c r="F165" s="211" t="s">
        <v>168</v>
      </c>
      <c r="G165" s="209"/>
      <c r="H165" s="212">
        <v>7.3079999999999998</v>
      </c>
      <c r="I165" s="213"/>
      <c r="J165" s="209"/>
      <c r="K165" s="209"/>
      <c r="L165" s="214"/>
      <c r="M165" s="215"/>
      <c r="N165" s="216"/>
      <c r="O165" s="216"/>
      <c r="P165" s="216"/>
      <c r="Q165" s="216"/>
      <c r="R165" s="216"/>
      <c r="S165" s="216"/>
      <c r="T165" s="217"/>
      <c r="AT165" s="218" t="s">
        <v>134</v>
      </c>
      <c r="AU165" s="218" t="s">
        <v>83</v>
      </c>
      <c r="AV165" s="14" t="s">
        <v>83</v>
      </c>
      <c r="AW165" s="14" t="s">
        <v>33</v>
      </c>
      <c r="AX165" s="14" t="s">
        <v>76</v>
      </c>
      <c r="AY165" s="218" t="s">
        <v>125</v>
      </c>
    </row>
    <row r="166" spans="2:51" s="14" customFormat="1" ht="11.25">
      <c r="B166" s="208"/>
      <c r="C166" s="209"/>
      <c r="D166" s="199" t="s">
        <v>134</v>
      </c>
      <c r="E166" s="210" t="s">
        <v>1</v>
      </c>
      <c r="F166" s="211" t="s">
        <v>169</v>
      </c>
      <c r="G166" s="209"/>
      <c r="H166" s="212">
        <v>3.4980000000000002</v>
      </c>
      <c r="I166" s="213"/>
      <c r="J166" s="209"/>
      <c r="K166" s="209"/>
      <c r="L166" s="214"/>
      <c r="M166" s="215"/>
      <c r="N166" s="216"/>
      <c r="O166" s="216"/>
      <c r="P166" s="216"/>
      <c r="Q166" s="216"/>
      <c r="R166" s="216"/>
      <c r="S166" s="216"/>
      <c r="T166" s="217"/>
      <c r="AT166" s="218" t="s">
        <v>134</v>
      </c>
      <c r="AU166" s="218" t="s">
        <v>83</v>
      </c>
      <c r="AV166" s="14" t="s">
        <v>83</v>
      </c>
      <c r="AW166" s="14" t="s">
        <v>33</v>
      </c>
      <c r="AX166" s="14" t="s">
        <v>76</v>
      </c>
      <c r="AY166" s="218" t="s">
        <v>125</v>
      </c>
    </row>
    <row r="167" spans="2:51" s="14" customFormat="1" ht="11.25">
      <c r="B167" s="208"/>
      <c r="C167" s="209"/>
      <c r="D167" s="199" t="s">
        <v>134</v>
      </c>
      <c r="E167" s="210" t="s">
        <v>1</v>
      </c>
      <c r="F167" s="211" t="s">
        <v>170</v>
      </c>
      <c r="G167" s="209"/>
      <c r="H167" s="212">
        <v>1.6459999999999999</v>
      </c>
      <c r="I167" s="213"/>
      <c r="J167" s="209"/>
      <c r="K167" s="209"/>
      <c r="L167" s="214"/>
      <c r="M167" s="215"/>
      <c r="N167" s="216"/>
      <c r="O167" s="216"/>
      <c r="P167" s="216"/>
      <c r="Q167" s="216"/>
      <c r="R167" s="216"/>
      <c r="S167" s="216"/>
      <c r="T167" s="217"/>
      <c r="AT167" s="218" t="s">
        <v>134</v>
      </c>
      <c r="AU167" s="218" t="s">
        <v>83</v>
      </c>
      <c r="AV167" s="14" t="s">
        <v>83</v>
      </c>
      <c r="AW167" s="14" t="s">
        <v>33</v>
      </c>
      <c r="AX167" s="14" t="s">
        <v>76</v>
      </c>
      <c r="AY167" s="218" t="s">
        <v>125</v>
      </c>
    </row>
    <row r="168" spans="2:51" s="14" customFormat="1" ht="11.25">
      <c r="B168" s="208"/>
      <c r="C168" s="209"/>
      <c r="D168" s="199" t="s">
        <v>134</v>
      </c>
      <c r="E168" s="210" t="s">
        <v>1</v>
      </c>
      <c r="F168" s="211" t="s">
        <v>171</v>
      </c>
      <c r="G168" s="209"/>
      <c r="H168" s="212">
        <v>4.88</v>
      </c>
      <c r="I168" s="213"/>
      <c r="J168" s="209"/>
      <c r="K168" s="209"/>
      <c r="L168" s="214"/>
      <c r="M168" s="215"/>
      <c r="N168" s="216"/>
      <c r="O168" s="216"/>
      <c r="P168" s="216"/>
      <c r="Q168" s="216"/>
      <c r="R168" s="216"/>
      <c r="S168" s="216"/>
      <c r="T168" s="217"/>
      <c r="AT168" s="218" t="s">
        <v>134</v>
      </c>
      <c r="AU168" s="218" t="s">
        <v>83</v>
      </c>
      <c r="AV168" s="14" t="s">
        <v>83</v>
      </c>
      <c r="AW168" s="14" t="s">
        <v>33</v>
      </c>
      <c r="AX168" s="14" t="s">
        <v>76</v>
      </c>
      <c r="AY168" s="218" t="s">
        <v>125</v>
      </c>
    </row>
    <row r="169" spans="2:51" s="14" customFormat="1" ht="11.25">
      <c r="B169" s="208"/>
      <c r="C169" s="209"/>
      <c r="D169" s="199" t="s">
        <v>134</v>
      </c>
      <c r="E169" s="210" t="s">
        <v>1</v>
      </c>
      <c r="F169" s="211" t="s">
        <v>172</v>
      </c>
      <c r="G169" s="209"/>
      <c r="H169" s="212">
        <v>1.734</v>
      </c>
      <c r="I169" s="213"/>
      <c r="J169" s="209"/>
      <c r="K169" s="209"/>
      <c r="L169" s="214"/>
      <c r="M169" s="215"/>
      <c r="N169" s="216"/>
      <c r="O169" s="216"/>
      <c r="P169" s="216"/>
      <c r="Q169" s="216"/>
      <c r="R169" s="216"/>
      <c r="S169" s="216"/>
      <c r="T169" s="217"/>
      <c r="AT169" s="218" t="s">
        <v>134</v>
      </c>
      <c r="AU169" s="218" t="s">
        <v>83</v>
      </c>
      <c r="AV169" s="14" t="s">
        <v>83</v>
      </c>
      <c r="AW169" s="14" t="s">
        <v>33</v>
      </c>
      <c r="AX169" s="14" t="s">
        <v>76</v>
      </c>
      <c r="AY169" s="218" t="s">
        <v>125</v>
      </c>
    </row>
    <row r="170" spans="2:51" s="14" customFormat="1" ht="11.25">
      <c r="B170" s="208"/>
      <c r="C170" s="209"/>
      <c r="D170" s="199" t="s">
        <v>134</v>
      </c>
      <c r="E170" s="210" t="s">
        <v>1</v>
      </c>
      <c r="F170" s="211" t="s">
        <v>173</v>
      </c>
      <c r="G170" s="209"/>
      <c r="H170" s="212">
        <v>2.1779999999999999</v>
      </c>
      <c r="I170" s="213"/>
      <c r="J170" s="209"/>
      <c r="K170" s="209"/>
      <c r="L170" s="214"/>
      <c r="M170" s="215"/>
      <c r="N170" s="216"/>
      <c r="O170" s="216"/>
      <c r="P170" s="216"/>
      <c r="Q170" s="216"/>
      <c r="R170" s="216"/>
      <c r="S170" s="216"/>
      <c r="T170" s="217"/>
      <c r="AT170" s="218" t="s">
        <v>134</v>
      </c>
      <c r="AU170" s="218" t="s">
        <v>83</v>
      </c>
      <c r="AV170" s="14" t="s">
        <v>83</v>
      </c>
      <c r="AW170" s="14" t="s">
        <v>33</v>
      </c>
      <c r="AX170" s="14" t="s">
        <v>76</v>
      </c>
      <c r="AY170" s="218" t="s">
        <v>125</v>
      </c>
    </row>
    <row r="171" spans="2:51" s="13" customFormat="1" ht="22.5">
      <c r="B171" s="197"/>
      <c r="C171" s="198"/>
      <c r="D171" s="199" t="s">
        <v>134</v>
      </c>
      <c r="E171" s="200" t="s">
        <v>1</v>
      </c>
      <c r="F171" s="201" t="s">
        <v>174</v>
      </c>
      <c r="G171" s="198"/>
      <c r="H171" s="200" t="s">
        <v>1</v>
      </c>
      <c r="I171" s="202"/>
      <c r="J171" s="198"/>
      <c r="K171" s="198"/>
      <c r="L171" s="203"/>
      <c r="M171" s="204"/>
      <c r="N171" s="205"/>
      <c r="O171" s="205"/>
      <c r="P171" s="205"/>
      <c r="Q171" s="205"/>
      <c r="R171" s="205"/>
      <c r="S171" s="205"/>
      <c r="T171" s="206"/>
      <c r="AT171" s="207" t="s">
        <v>134</v>
      </c>
      <c r="AU171" s="207" t="s">
        <v>83</v>
      </c>
      <c r="AV171" s="13" t="s">
        <v>81</v>
      </c>
      <c r="AW171" s="13" t="s">
        <v>33</v>
      </c>
      <c r="AX171" s="13" t="s">
        <v>76</v>
      </c>
      <c r="AY171" s="207" t="s">
        <v>125</v>
      </c>
    </row>
    <row r="172" spans="2:51" s="14" customFormat="1" ht="11.25">
      <c r="B172" s="208"/>
      <c r="C172" s="209"/>
      <c r="D172" s="199" t="s">
        <v>134</v>
      </c>
      <c r="E172" s="210" t="s">
        <v>1</v>
      </c>
      <c r="F172" s="211" t="s">
        <v>175</v>
      </c>
      <c r="G172" s="209"/>
      <c r="H172" s="212">
        <v>12.864000000000001</v>
      </c>
      <c r="I172" s="213"/>
      <c r="J172" s="209"/>
      <c r="K172" s="209"/>
      <c r="L172" s="214"/>
      <c r="M172" s="215"/>
      <c r="N172" s="216"/>
      <c r="O172" s="216"/>
      <c r="P172" s="216"/>
      <c r="Q172" s="216"/>
      <c r="R172" s="216"/>
      <c r="S172" s="216"/>
      <c r="T172" s="217"/>
      <c r="AT172" s="218" t="s">
        <v>134</v>
      </c>
      <c r="AU172" s="218" t="s">
        <v>83</v>
      </c>
      <c r="AV172" s="14" t="s">
        <v>83</v>
      </c>
      <c r="AW172" s="14" t="s">
        <v>33</v>
      </c>
      <c r="AX172" s="14" t="s">
        <v>76</v>
      </c>
      <c r="AY172" s="218" t="s">
        <v>125</v>
      </c>
    </row>
    <row r="173" spans="2:51" s="14" customFormat="1" ht="11.25">
      <c r="B173" s="208"/>
      <c r="C173" s="209"/>
      <c r="D173" s="199" t="s">
        <v>134</v>
      </c>
      <c r="E173" s="210" t="s">
        <v>1</v>
      </c>
      <c r="F173" s="211" t="s">
        <v>176</v>
      </c>
      <c r="G173" s="209"/>
      <c r="H173" s="212">
        <v>64.319999999999993</v>
      </c>
      <c r="I173" s="213"/>
      <c r="J173" s="209"/>
      <c r="K173" s="209"/>
      <c r="L173" s="214"/>
      <c r="M173" s="215"/>
      <c r="N173" s="216"/>
      <c r="O173" s="216"/>
      <c r="P173" s="216"/>
      <c r="Q173" s="216"/>
      <c r="R173" s="216"/>
      <c r="S173" s="216"/>
      <c r="T173" s="217"/>
      <c r="AT173" s="218" t="s">
        <v>134</v>
      </c>
      <c r="AU173" s="218" t="s">
        <v>83</v>
      </c>
      <c r="AV173" s="14" t="s">
        <v>83</v>
      </c>
      <c r="AW173" s="14" t="s">
        <v>33</v>
      </c>
      <c r="AX173" s="14" t="s">
        <v>76</v>
      </c>
      <c r="AY173" s="218" t="s">
        <v>125</v>
      </c>
    </row>
    <row r="174" spans="2:51" s="14" customFormat="1" ht="11.25">
      <c r="B174" s="208"/>
      <c r="C174" s="209"/>
      <c r="D174" s="199" t="s">
        <v>134</v>
      </c>
      <c r="E174" s="210" t="s">
        <v>1</v>
      </c>
      <c r="F174" s="211" t="s">
        <v>177</v>
      </c>
      <c r="G174" s="209"/>
      <c r="H174" s="212">
        <v>10.025</v>
      </c>
      <c r="I174" s="213"/>
      <c r="J174" s="209"/>
      <c r="K174" s="209"/>
      <c r="L174" s="214"/>
      <c r="M174" s="215"/>
      <c r="N174" s="216"/>
      <c r="O174" s="216"/>
      <c r="P174" s="216"/>
      <c r="Q174" s="216"/>
      <c r="R174" s="216"/>
      <c r="S174" s="216"/>
      <c r="T174" s="217"/>
      <c r="AT174" s="218" t="s">
        <v>134</v>
      </c>
      <c r="AU174" s="218" t="s">
        <v>83</v>
      </c>
      <c r="AV174" s="14" t="s">
        <v>83</v>
      </c>
      <c r="AW174" s="14" t="s">
        <v>33</v>
      </c>
      <c r="AX174" s="14" t="s">
        <v>76</v>
      </c>
      <c r="AY174" s="218" t="s">
        <v>125</v>
      </c>
    </row>
    <row r="175" spans="2:51" s="14" customFormat="1" ht="11.25">
      <c r="B175" s="208"/>
      <c r="C175" s="209"/>
      <c r="D175" s="199" t="s">
        <v>134</v>
      </c>
      <c r="E175" s="210" t="s">
        <v>1</v>
      </c>
      <c r="F175" s="211" t="s">
        <v>178</v>
      </c>
      <c r="G175" s="209"/>
      <c r="H175" s="212">
        <v>34.491</v>
      </c>
      <c r="I175" s="213"/>
      <c r="J175" s="209"/>
      <c r="K175" s="209"/>
      <c r="L175" s="214"/>
      <c r="M175" s="215"/>
      <c r="N175" s="216"/>
      <c r="O175" s="216"/>
      <c r="P175" s="216"/>
      <c r="Q175" s="216"/>
      <c r="R175" s="216"/>
      <c r="S175" s="216"/>
      <c r="T175" s="217"/>
      <c r="AT175" s="218" t="s">
        <v>134</v>
      </c>
      <c r="AU175" s="218" t="s">
        <v>83</v>
      </c>
      <c r="AV175" s="14" t="s">
        <v>83</v>
      </c>
      <c r="AW175" s="14" t="s">
        <v>33</v>
      </c>
      <c r="AX175" s="14" t="s">
        <v>76</v>
      </c>
      <c r="AY175" s="218" t="s">
        <v>125</v>
      </c>
    </row>
    <row r="176" spans="2:51" s="14" customFormat="1" ht="11.25">
      <c r="B176" s="208"/>
      <c r="C176" s="209"/>
      <c r="D176" s="199" t="s">
        <v>134</v>
      </c>
      <c r="E176" s="210" t="s">
        <v>1</v>
      </c>
      <c r="F176" s="211" t="s">
        <v>179</v>
      </c>
      <c r="G176" s="209"/>
      <c r="H176" s="212">
        <v>33.143999999999998</v>
      </c>
      <c r="I176" s="213"/>
      <c r="J176" s="209"/>
      <c r="K176" s="209"/>
      <c r="L176" s="214"/>
      <c r="M176" s="215"/>
      <c r="N176" s="216"/>
      <c r="O176" s="216"/>
      <c r="P176" s="216"/>
      <c r="Q176" s="216"/>
      <c r="R176" s="216"/>
      <c r="S176" s="216"/>
      <c r="T176" s="217"/>
      <c r="AT176" s="218" t="s">
        <v>134</v>
      </c>
      <c r="AU176" s="218" t="s">
        <v>83</v>
      </c>
      <c r="AV176" s="14" t="s">
        <v>83</v>
      </c>
      <c r="AW176" s="14" t="s">
        <v>33</v>
      </c>
      <c r="AX176" s="14" t="s">
        <v>76</v>
      </c>
      <c r="AY176" s="218" t="s">
        <v>125</v>
      </c>
    </row>
    <row r="177" spans="1:65" s="14" customFormat="1" ht="11.25">
      <c r="B177" s="208"/>
      <c r="C177" s="209"/>
      <c r="D177" s="199" t="s">
        <v>134</v>
      </c>
      <c r="E177" s="210" t="s">
        <v>1</v>
      </c>
      <c r="F177" s="211" t="s">
        <v>180</v>
      </c>
      <c r="G177" s="209"/>
      <c r="H177" s="212">
        <v>16.010999999999999</v>
      </c>
      <c r="I177" s="213"/>
      <c r="J177" s="209"/>
      <c r="K177" s="209"/>
      <c r="L177" s="214"/>
      <c r="M177" s="215"/>
      <c r="N177" s="216"/>
      <c r="O177" s="216"/>
      <c r="P177" s="216"/>
      <c r="Q177" s="216"/>
      <c r="R177" s="216"/>
      <c r="S177" s="216"/>
      <c r="T177" s="217"/>
      <c r="AT177" s="218" t="s">
        <v>134</v>
      </c>
      <c r="AU177" s="218" t="s">
        <v>83</v>
      </c>
      <c r="AV177" s="14" t="s">
        <v>83</v>
      </c>
      <c r="AW177" s="14" t="s">
        <v>33</v>
      </c>
      <c r="AX177" s="14" t="s">
        <v>76</v>
      </c>
      <c r="AY177" s="218" t="s">
        <v>125</v>
      </c>
    </row>
    <row r="178" spans="1:65" s="14" customFormat="1" ht="11.25">
      <c r="B178" s="208"/>
      <c r="C178" s="209"/>
      <c r="D178" s="199" t="s">
        <v>134</v>
      </c>
      <c r="E178" s="210" t="s">
        <v>1</v>
      </c>
      <c r="F178" s="211" t="s">
        <v>181</v>
      </c>
      <c r="G178" s="209"/>
      <c r="H178" s="212">
        <v>21.785</v>
      </c>
      <c r="I178" s="213"/>
      <c r="J178" s="209"/>
      <c r="K178" s="209"/>
      <c r="L178" s="214"/>
      <c r="M178" s="215"/>
      <c r="N178" s="216"/>
      <c r="O178" s="216"/>
      <c r="P178" s="216"/>
      <c r="Q178" s="216"/>
      <c r="R178" s="216"/>
      <c r="S178" s="216"/>
      <c r="T178" s="217"/>
      <c r="AT178" s="218" t="s">
        <v>134</v>
      </c>
      <c r="AU178" s="218" t="s">
        <v>83</v>
      </c>
      <c r="AV178" s="14" t="s">
        <v>83</v>
      </c>
      <c r="AW178" s="14" t="s">
        <v>33</v>
      </c>
      <c r="AX178" s="14" t="s">
        <v>76</v>
      </c>
      <c r="AY178" s="218" t="s">
        <v>125</v>
      </c>
    </row>
    <row r="179" spans="1:65" s="14" customFormat="1" ht="22.5">
      <c r="B179" s="208"/>
      <c r="C179" s="209"/>
      <c r="D179" s="199" t="s">
        <v>134</v>
      </c>
      <c r="E179" s="210" t="s">
        <v>1</v>
      </c>
      <c r="F179" s="211" t="s">
        <v>182</v>
      </c>
      <c r="G179" s="209"/>
      <c r="H179" s="212">
        <v>3.4670000000000001</v>
      </c>
      <c r="I179" s="213"/>
      <c r="J179" s="209"/>
      <c r="K179" s="209"/>
      <c r="L179" s="214"/>
      <c r="M179" s="215"/>
      <c r="N179" s="216"/>
      <c r="O179" s="216"/>
      <c r="P179" s="216"/>
      <c r="Q179" s="216"/>
      <c r="R179" s="216"/>
      <c r="S179" s="216"/>
      <c r="T179" s="217"/>
      <c r="AT179" s="218" t="s">
        <v>134</v>
      </c>
      <c r="AU179" s="218" t="s">
        <v>83</v>
      </c>
      <c r="AV179" s="14" t="s">
        <v>83</v>
      </c>
      <c r="AW179" s="14" t="s">
        <v>33</v>
      </c>
      <c r="AX179" s="14" t="s">
        <v>76</v>
      </c>
      <c r="AY179" s="218" t="s">
        <v>125</v>
      </c>
    </row>
    <row r="180" spans="1:65" s="14" customFormat="1" ht="11.25">
      <c r="B180" s="208"/>
      <c r="C180" s="209"/>
      <c r="D180" s="199" t="s">
        <v>134</v>
      </c>
      <c r="E180" s="210" t="s">
        <v>1</v>
      </c>
      <c r="F180" s="211" t="s">
        <v>183</v>
      </c>
      <c r="G180" s="209"/>
      <c r="H180" s="212">
        <v>3.44</v>
      </c>
      <c r="I180" s="213"/>
      <c r="J180" s="209"/>
      <c r="K180" s="209"/>
      <c r="L180" s="214"/>
      <c r="M180" s="215"/>
      <c r="N180" s="216"/>
      <c r="O180" s="216"/>
      <c r="P180" s="216"/>
      <c r="Q180" s="216"/>
      <c r="R180" s="216"/>
      <c r="S180" s="216"/>
      <c r="T180" s="217"/>
      <c r="AT180" s="218" t="s">
        <v>134</v>
      </c>
      <c r="AU180" s="218" t="s">
        <v>83</v>
      </c>
      <c r="AV180" s="14" t="s">
        <v>83</v>
      </c>
      <c r="AW180" s="14" t="s">
        <v>33</v>
      </c>
      <c r="AX180" s="14" t="s">
        <v>76</v>
      </c>
      <c r="AY180" s="218" t="s">
        <v>125</v>
      </c>
    </row>
    <row r="181" spans="1:65" s="13" customFormat="1" ht="11.25">
      <c r="B181" s="197"/>
      <c r="C181" s="198"/>
      <c r="D181" s="199" t="s">
        <v>134</v>
      </c>
      <c r="E181" s="200" t="s">
        <v>1</v>
      </c>
      <c r="F181" s="201" t="s">
        <v>184</v>
      </c>
      <c r="G181" s="198"/>
      <c r="H181" s="200" t="s">
        <v>1</v>
      </c>
      <c r="I181" s="202"/>
      <c r="J181" s="198"/>
      <c r="K181" s="198"/>
      <c r="L181" s="203"/>
      <c r="M181" s="204"/>
      <c r="N181" s="205"/>
      <c r="O181" s="205"/>
      <c r="P181" s="205"/>
      <c r="Q181" s="205"/>
      <c r="R181" s="205"/>
      <c r="S181" s="205"/>
      <c r="T181" s="206"/>
      <c r="AT181" s="207" t="s">
        <v>134</v>
      </c>
      <c r="AU181" s="207" t="s">
        <v>83</v>
      </c>
      <c r="AV181" s="13" t="s">
        <v>81</v>
      </c>
      <c r="AW181" s="13" t="s">
        <v>33</v>
      </c>
      <c r="AX181" s="13" t="s">
        <v>76</v>
      </c>
      <c r="AY181" s="207" t="s">
        <v>125</v>
      </c>
    </row>
    <row r="182" spans="1:65" s="13" customFormat="1" ht="11.25">
      <c r="B182" s="197"/>
      <c r="C182" s="198"/>
      <c r="D182" s="199" t="s">
        <v>134</v>
      </c>
      <c r="E182" s="200" t="s">
        <v>1</v>
      </c>
      <c r="F182" s="201" t="s">
        <v>185</v>
      </c>
      <c r="G182" s="198"/>
      <c r="H182" s="200" t="s">
        <v>1</v>
      </c>
      <c r="I182" s="202"/>
      <c r="J182" s="198"/>
      <c r="K182" s="198"/>
      <c r="L182" s="203"/>
      <c r="M182" s="204"/>
      <c r="N182" s="205"/>
      <c r="O182" s="205"/>
      <c r="P182" s="205"/>
      <c r="Q182" s="205"/>
      <c r="R182" s="205"/>
      <c r="S182" s="205"/>
      <c r="T182" s="206"/>
      <c r="AT182" s="207" t="s">
        <v>134</v>
      </c>
      <c r="AU182" s="207" t="s">
        <v>83</v>
      </c>
      <c r="AV182" s="13" t="s">
        <v>81</v>
      </c>
      <c r="AW182" s="13" t="s">
        <v>33</v>
      </c>
      <c r="AX182" s="13" t="s">
        <v>76</v>
      </c>
      <c r="AY182" s="207" t="s">
        <v>125</v>
      </c>
    </row>
    <row r="183" spans="1:65" s="14" customFormat="1" ht="11.25">
      <c r="B183" s="208"/>
      <c r="C183" s="209"/>
      <c r="D183" s="199" t="s">
        <v>134</v>
      </c>
      <c r="E183" s="210" t="s">
        <v>1</v>
      </c>
      <c r="F183" s="211" t="s">
        <v>186</v>
      </c>
      <c r="G183" s="209"/>
      <c r="H183" s="212">
        <v>296.88299999999998</v>
      </c>
      <c r="I183" s="213"/>
      <c r="J183" s="209"/>
      <c r="K183" s="209"/>
      <c r="L183" s="214"/>
      <c r="M183" s="215"/>
      <c r="N183" s="216"/>
      <c r="O183" s="216"/>
      <c r="P183" s="216"/>
      <c r="Q183" s="216"/>
      <c r="R183" s="216"/>
      <c r="S183" s="216"/>
      <c r="T183" s="217"/>
      <c r="AT183" s="218" t="s">
        <v>134</v>
      </c>
      <c r="AU183" s="218" t="s">
        <v>83</v>
      </c>
      <c r="AV183" s="14" t="s">
        <v>83</v>
      </c>
      <c r="AW183" s="14" t="s">
        <v>33</v>
      </c>
      <c r="AX183" s="14" t="s">
        <v>76</v>
      </c>
      <c r="AY183" s="218" t="s">
        <v>125</v>
      </c>
    </row>
    <row r="184" spans="1:65" s="13" customFormat="1" ht="11.25">
      <c r="B184" s="197"/>
      <c r="C184" s="198"/>
      <c r="D184" s="199" t="s">
        <v>134</v>
      </c>
      <c r="E184" s="200" t="s">
        <v>1</v>
      </c>
      <c r="F184" s="201" t="s">
        <v>187</v>
      </c>
      <c r="G184" s="198"/>
      <c r="H184" s="200" t="s">
        <v>1</v>
      </c>
      <c r="I184" s="202"/>
      <c r="J184" s="198"/>
      <c r="K184" s="198"/>
      <c r="L184" s="203"/>
      <c r="M184" s="204"/>
      <c r="N184" s="205"/>
      <c r="O184" s="205"/>
      <c r="P184" s="205"/>
      <c r="Q184" s="205"/>
      <c r="R184" s="205"/>
      <c r="S184" s="205"/>
      <c r="T184" s="206"/>
      <c r="AT184" s="207" t="s">
        <v>134</v>
      </c>
      <c r="AU184" s="207" t="s">
        <v>83</v>
      </c>
      <c r="AV184" s="13" t="s">
        <v>81</v>
      </c>
      <c r="AW184" s="13" t="s">
        <v>33</v>
      </c>
      <c r="AX184" s="13" t="s">
        <v>76</v>
      </c>
      <c r="AY184" s="207" t="s">
        <v>125</v>
      </c>
    </row>
    <row r="185" spans="1:65" s="14" customFormat="1" ht="11.25">
      <c r="B185" s="208"/>
      <c r="C185" s="209"/>
      <c r="D185" s="199" t="s">
        <v>134</v>
      </c>
      <c r="E185" s="210" t="s">
        <v>1</v>
      </c>
      <c r="F185" s="211" t="s">
        <v>188</v>
      </c>
      <c r="G185" s="209"/>
      <c r="H185" s="212">
        <v>82.8</v>
      </c>
      <c r="I185" s="213"/>
      <c r="J185" s="209"/>
      <c r="K185" s="209"/>
      <c r="L185" s="214"/>
      <c r="M185" s="215"/>
      <c r="N185" s="216"/>
      <c r="O185" s="216"/>
      <c r="P185" s="216"/>
      <c r="Q185" s="216"/>
      <c r="R185" s="216"/>
      <c r="S185" s="216"/>
      <c r="T185" s="217"/>
      <c r="AT185" s="218" t="s">
        <v>134</v>
      </c>
      <c r="AU185" s="218" t="s">
        <v>83</v>
      </c>
      <c r="AV185" s="14" t="s">
        <v>83</v>
      </c>
      <c r="AW185" s="14" t="s">
        <v>33</v>
      </c>
      <c r="AX185" s="14" t="s">
        <v>76</v>
      </c>
      <c r="AY185" s="218" t="s">
        <v>125</v>
      </c>
    </row>
    <row r="186" spans="1:65" s="14" customFormat="1" ht="11.25">
      <c r="B186" s="208"/>
      <c r="C186" s="209"/>
      <c r="D186" s="199" t="s">
        <v>134</v>
      </c>
      <c r="E186" s="210" t="s">
        <v>1</v>
      </c>
      <c r="F186" s="211" t="s">
        <v>189</v>
      </c>
      <c r="G186" s="209"/>
      <c r="H186" s="212">
        <v>82.8</v>
      </c>
      <c r="I186" s="213"/>
      <c r="J186" s="209"/>
      <c r="K186" s="209"/>
      <c r="L186" s="214"/>
      <c r="M186" s="215"/>
      <c r="N186" s="216"/>
      <c r="O186" s="216"/>
      <c r="P186" s="216"/>
      <c r="Q186" s="216"/>
      <c r="R186" s="216"/>
      <c r="S186" s="216"/>
      <c r="T186" s="217"/>
      <c r="AT186" s="218" t="s">
        <v>134</v>
      </c>
      <c r="AU186" s="218" t="s">
        <v>83</v>
      </c>
      <c r="AV186" s="14" t="s">
        <v>83</v>
      </c>
      <c r="AW186" s="14" t="s">
        <v>33</v>
      </c>
      <c r="AX186" s="14" t="s">
        <v>76</v>
      </c>
      <c r="AY186" s="218" t="s">
        <v>125</v>
      </c>
    </row>
    <row r="187" spans="1:65" s="14" customFormat="1" ht="11.25">
      <c r="B187" s="208"/>
      <c r="C187" s="209"/>
      <c r="D187" s="199" t="s">
        <v>134</v>
      </c>
      <c r="E187" s="210" t="s">
        <v>1</v>
      </c>
      <c r="F187" s="211" t="s">
        <v>190</v>
      </c>
      <c r="G187" s="209"/>
      <c r="H187" s="212">
        <v>82.8</v>
      </c>
      <c r="I187" s="213"/>
      <c r="J187" s="209"/>
      <c r="K187" s="209"/>
      <c r="L187" s="214"/>
      <c r="M187" s="215"/>
      <c r="N187" s="216"/>
      <c r="O187" s="216"/>
      <c r="P187" s="216"/>
      <c r="Q187" s="216"/>
      <c r="R187" s="216"/>
      <c r="S187" s="216"/>
      <c r="T187" s="217"/>
      <c r="AT187" s="218" t="s">
        <v>134</v>
      </c>
      <c r="AU187" s="218" t="s">
        <v>83</v>
      </c>
      <c r="AV187" s="14" t="s">
        <v>83</v>
      </c>
      <c r="AW187" s="14" t="s">
        <v>33</v>
      </c>
      <c r="AX187" s="14" t="s">
        <v>76</v>
      </c>
      <c r="AY187" s="218" t="s">
        <v>125</v>
      </c>
    </row>
    <row r="188" spans="1:65" s="16" customFormat="1" ht="11.25">
      <c r="B188" s="230"/>
      <c r="C188" s="231"/>
      <c r="D188" s="199" t="s">
        <v>134</v>
      </c>
      <c r="E188" s="232" t="s">
        <v>1</v>
      </c>
      <c r="F188" s="233" t="s">
        <v>146</v>
      </c>
      <c r="G188" s="231"/>
      <c r="H188" s="234">
        <v>785.60599999999988</v>
      </c>
      <c r="I188" s="235"/>
      <c r="J188" s="231"/>
      <c r="K188" s="231"/>
      <c r="L188" s="236"/>
      <c r="M188" s="237"/>
      <c r="N188" s="238"/>
      <c r="O188" s="238"/>
      <c r="P188" s="238"/>
      <c r="Q188" s="238"/>
      <c r="R188" s="238"/>
      <c r="S188" s="238"/>
      <c r="T188" s="239"/>
      <c r="AT188" s="240" t="s">
        <v>134</v>
      </c>
      <c r="AU188" s="240" t="s">
        <v>83</v>
      </c>
      <c r="AV188" s="16" t="s">
        <v>132</v>
      </c>
      <c r="AW188" s="16" t="s">
        <v>33</v>
      </c>
      <c r="AX188" s="16" t="s">
        <v>81</v>
      </c>
      <c r="AY188" s="240" t="s">
        <v>125</v>
      </c>
    </row>
    <row r="189" spans="1:65" s="2" customFormat="1" ht="37.9" customHeight="1">
      <c r="A189" s="35"/>
      <c r="B189" s="36"/>
      <c r="C189" s="183" t="s">
        <v>191</v>
      </c>
      <c r="D189" s="183" t="s">
        <v>128</v>
      </c>
      <c r="E189" s="184" t="s">
        <v>192</v>
      </c>
      <c r="F189" s="185" t="s">
        <v>193</v>
      </c>
      <c r="G189" s="186" t="s">
        <v>131</v>
      </c>
      <c r="H189" s="187">
        <v>339.14600000000002</v>
      </c>
      <c r="I189" s="188"/>
      <c r="J189" s="189">
        <f>ROUND(I189*H189,2)</f>
        <v>0</v>
      </c>
      <c r="K189" s="190"/>
      <c r="L189" s="40"/>
      <c r="M189" s="191" t="s">
        <v>1</v>
      </c>
      <c r="N189" s="192" t="s">
        <v>41</v>
      </c>
      <c r="O189" s="72"/>
      <c r="P189" s="193">
        <f>O189*H189</f>
        <v>0</v>
      </c>
      <c r="Q189" s="193">
        <v>4.3800000000000002E-3</v>
      </c>
      <c r="R189" s="193">
        <f>Q189*H189</f>
        <v>1.4854594800000001</v>
      </c>
      <c r="S189" s="193">
        <v>0</v>
      </c>
      <c r="T189" s="194">
        <f>S189*H189</f>
        <v>0</v>
      </c>
      <c r="U189" s="35"/>
      <c r="V189" s="35"/>
      <c r="W189" s="35"/>
      <c r="X189" s="35"/>
      <c r="Y189" s="35"/>
      <c r="Z189" s="35"/>
      <c r="AA189" s="35"/>
      <c r="AB189" s="35"/>
      <c r="AC189" s="35"/>
      <c r="AD189" s="35"/>
      <c r="AE189" s="35"/>
      <c r="AR189" s="195" t="s">
        <v>132</v>
      </c>
      <c r="AT189" s="195" t="s">
        <v>128</v>
      </c>
      <c r="AU189" s="195" t="s">
        <v>83</v>
      </c>
      <c r="AY189" s="18" t="s">
        <v>125</v>
      </c>
      <c r="BE189" s="196">
        <f>IF(N189="základní",J189,0)</f>
        <v>0</v>
      </c>
      <c r="BF189" s="196">
        <f>IF(N189="snížená",J189,0)</f>
        <v>0</v>
      </c>
      <c r="BG189" s="196">
        <f>IF(N189="zákl. přenesená",J189,0)</f>
        <v>0</v>
      </c>
      <c r="BH189" s="196">
        <f>IF(N189="sníž. přenesená",J189,0)</f>
        <v>0</v>
      </c>
      <c r="BI189" s="196">
        <f>IF(N189="nulová",J189,0)</f>
        <v>0</v>
      </c>
      <c r="BJ189" s="18" t="s">
        <v>81</v>
      </c>
      <c r="BK189" s="196">
        <f>ROUND(I189*H189,2)</f>
        <v>0</v>
      </c>
      <c r="BL189" s="18" t="s">
        <v>132</v>
      </c>
      <c r="BM189" s="195" t="s">
        <v>194</v>
      </c>
    </row>
    <row r="190" spans="1:65" s="13" customFormat="1" ht="11.25">
      <c r="B190" s="197"/>
      <c r="C190" s="198"/>
      <c r="D190" s="199" t="s">
        <v>134</v>
      </c>
      <c r="E190" s="200" t="s">
        <v>1</v>
      </c>
      <c r="F190" s="201" t="s">
        <v>195</v>
      </c>
      <c r="G190" s="198"/>
      <c r="H190" s="200" t="s">
        <v>1</v>
      </c>
      <c r="I190" s="202"/>
      <c r="J190" s="198"/>
      <c r="K190" s="198"/>
      <c r="L190" s="203"/>
      <c r="M190" s="204"/>
      <c r="N190" s="205"/>
      <c r="O190" s="205"/>
      <c r="P190" s="205"/>
      <c r="Q190" s="205"/>
      <c r="R190" s="205"/>
      <c r="S190" s="205"/>
      <c r="T190" s="206"/>
      <c r="AT190" s="207" t="s">
        <v>134</v>
      </c>
      <c r="AU190" s="207" t="s">
        <v>83</v>
      </c>
      <c r="AV190" s="13" t="s">
        <v>81</v>
      </c>
      <c r="AW190" s="13" t="s">
        <v>33</v>
      </c>
      <c r="AX190" s="13" t="s">
        <v>76</v>
      </c>
      <c r="AY190" s="207" t="s">
        <v>125</v>
      </c>
    </row>
    <row r="191" spans="1:65" s="14" customFormat="1" ht="11.25">
      <c r="B191" s="208"/>
      <c r="C191" s="209"/>
      <c r="D191" s="199" t="s">
        <v>134</v>
      </c>
      <c r="E191" s="210" t="s">
        <v>1</v>
      </c>
      <c r="F191" s="211" t="s">
        <v>186</v>
      </c>
      <c r="G191" s="209"/>
      <c r="H191" s="212">
        <v>296.88299999999998</v>
      </c>
      <c r="I191" s="213"/>
      <c r="J191" s="209"/>
      <c r="K191" s="209"/>
      <c r="L191" s="214"/>
      <c r="M191" s="215"/>
      <c r="N191" s="216"/>
      <c r="O191" s="216"/>
      <c r="P191" s="216"/>
      <c r="Q191" s="216"/>
      <c r="R191" s="216"/>
      <c r="S191" s="216"/>
      <c r="T191" s="217"/>
      <c r="AT191" s="218" t="s">
        <v>134</v>
      </c>
      <c r="AU191" s="218" t="s">
        <v>83</v>
      </c>
      <c r="AV191" s="14" t="s">
        <v>83</v>
      </c>
      <c r="AW191" s="14" t="s">
        <v>33</v>
      </c>
      <c r="AX191" s="14" t="s">
        <v>76</v>
      </c>
      <c r="AY191" s="218" t="s">
        <v>125</v>
      </c>
    </row>
    <row r="192" spans="1:65" s="14" customFormat="1" ht="11.25">
      <c r="B192" s="208"/>
      <c r="C192" s="209"/>
      <c r="D192" s="199" t="s">
        <v>134</v>
      </c>
      <c r="E192" s="210" t="s">
        <v>1</v>
      </c>
      <c r="F192" s="211" t="s">
        <v>196</v>
      </c>
      <c r="G192" s="209"/>
      <c r="H192" s="212">
        <v>20.7</v>
      </c>
      <c r="I192" s="213"/>
      <c r="J192" s="209"/>
      <c r="K192" s="209"/>
      <c r="L192" s="214"/>
      <c r="M192" s="215"/>
      <c r="N192" s="216"/>
      <c r="O192" s="216"/>
      <c r="P192" s="216"/>
      <c r="Q192" s="216"/>
      <c r="R192" s="216"/>
      <c r="S192" s="216"/>
      <c r="T192" s="217"/>
      <c r="AT192" s="218" t="s">
        <v>134</v>
      </c>
      <c r="AU192" s="218" t="s">
        <v>83</v>
      </c>
      <c r="AV192" s="14" t="s">
        <v>83</v>
      </c>
      <c r="AW192" s="14" t="s">
        <v>33</v>
      </c>
      <c r="AX192" s="14" t="s">
        <v>76</v>
      </c>
      <c r="AY192" s="218" t="s">
        <v>125</v>
      </c>
    </row>
    <row r="193" spans="1:65" s="14" customFormat="1" ht="11.25">
      <c r="B193" s="208"/>
      <c r="C193" s="209"/>
      <c r="D193" s="199" t="s">
        <v>134</v>
      </c>
      <c r="E193" s="210" t="s">
        <v>1</v>
      </c>
      <c r="F193" s="211" t="s">
        <v>197</v>
      </c>
      <c r="G193" s="209"/>
      <c r="H193" s="212">
        <v>11.212999999999999</v>
      </c>
      <c r="I193" s="213"/>
      <c r="J193" s="209"/>
      <c r="K193" s="209"/>
      <c r="L193" s="214"/>
      <c r="M193" s="215"/>
      <c r="N193" s="216"/>
      <c r="O193" s="216"/>
      <c r="P193" s="216"/>
      <c r="Q193" s="216"/>
      <c r="R193" s="216"/>
      <c r="S193" s="216"/>
      <c r="T193" s="217"/>
      <c r="AT193" s="218" t="s">
        <v>134</v>
      </c>
      <c r="AU193" s="218" t="s">
        <v>83</v>
      </c>
      <c r="AV193" s="14" t="s">
        <v>83</v>
      </c>
      <c r="AW193" s="14" t="s">
        <v>33</v>
      </c>
      <c r="AX193" s="14" t="s">
        <v>76</v>
      </c>
      <c r="AY193" s="218" t="s">
        <v>125</v>
      </c>
    </row>
    <row r="194" spans="1:65" s="14" customFormat="1" ht="11.25">
      <c r="B194" s="208"/>
      <c r="C194" s="209"/>
      <c r="D194" s="199" t="s">
        <v>134</v>
      </c>
      <c r="E194" s="210" t="s">
        <v>1</v>
      </c>
      <c r="F194" s="211" t="s">
        <v>198</v>
      </c>
      <c r="G194" s="209"/>
      <c r="H194" s="212">
        <v>10.35</v>
      </c>
      <c r="I194" s="213"/>
      <c r="J194" s="209"/>
      <c r="K194" s="209"/>
      <c r="L194" s="214"/>
      <c r="M194" s="215"/>
      <c r="N194" s="216"/>
      <c r="O194" s="216"/>
      <c r="P194" s="216"/>
      <c r="Q194" s="216"/>
      <c r="R194" s="216"/>
      <c r="S194" s="216"/>
      <c r="T194" s="217"/>
      <c r="AT194" s="218" t="s">
        <v>134</v>
      </c>
      <c r="AU194" s="218" t="s">
        <v>83</v>
      </c>
      <c r="AV194" s="14" t="s">
        <v>83</v>
      </c>
      <c r="AW194" s="14" t="s">
        <v>33</v>
      </c>
      <c r="AX194" s="14" t="s">
        <v>76</v>
      </c>
      <c r="AY194" s="218" t="s">
        <v>125</v>
      </c>
    </row>
    <row r="195" spans="1:65" s="16" customFormat="1" ht="11.25">
      <c r="B195" s="230"/>
      <c r="C195" s="231"/>
      <c r="D195" s="199" t="s">
        <v>134</v>
      </c>
      <c r="E195" s="232" t="s">
        <v>1</v>
      </c>
      <c r="F195" s="233" t="s">
        <v>146</v>
      </c>
      <c r="G195" s="231"/>
      <c r="H195" s="234">
        <v>339.14600000000002</v>
      </c>
      <c r="I195" s="235"/>
      <c r="J195" s="231"/>
      <c r="K195" s="231"/>
      <c r="L195" s="236"/>
      <c r="M195" s="237"/>
      <c r="N195" s="238"/>
      <c r="O195" s="238"/>
      <c r="P195" s="238"/>
      <c r="Q195" s="238"/>
      <c r="R195" s="238"/>
      <c r="S195" s="238"/>
      <c r="T195" s="239"/>
      <c r="AT195" s="240" t="s">
        <v>134</v>
      </c>
      <c r="AU195" s="240" t="s">
        <v>83</v>
      </c>
      <c r="AV195" s="16" t="s">
        <v>132</v>
      </c>
      <c r="AW195" s="16" t="s">
        <v>33</v>
      </c>
      <c r="AX195" s="16" t="s">
        <v>81</v>
      </c>
      <c r="AY195" s="240" t="s">
        <v>125</v>
      </c>
    </row>
    <row r="196" spans="1:65" s="2" customFormat="1" ht="37.9" customHeight="1">
      <c r="A196" s="35"/>
      <c r="B196" s="36"/>
      <c r="C196" s="183" t="s">
        <v>159</v>
      </c>
      <c r="D196" s="183" t="s">
        <v>128</v>
      </c>
      <c r="E196" s="184" t="s">
        <v>199</v>
      </c>
      <c r="F196" s="185" t="s">
        <v>200</v>
      </c>
      <c r="G196" s="186" t="s">
        <v>201</v>
      </c>
      <c r="H196" s="187">
        <v>509.12</v>
      </c>
      <c r="I196" s="188"/>
      <c r="J196" s="189">
        <f>ROUND(I196*H196,2)</f>
        <v>0</v>
      </c>
      <c r="K196" s="190"/>
      <c r="L196" s="40"/>
      <c r="M196" s="191" t="s">
        <v>1</v>
      </c>
      <c r="N196" s="192" t="s">
        <v>41</v>
      </c>
      <c r="O196" s="72"/>
      <c r="P196" s="193">
        <f>O196*H196</f>
        <v>0</v>
      </c>
      <c r="Q196" s="193">
        <v>1.6000000000000001E-3</v>
      </c>
      <c r="R196" s="193">
        <f>Q196*H196</f>
        <v>0.81459200000000009</v>
      </c>
      <c r="S196" s="193">
        <v>0</v>
      </c>
      <c r="T196" s="194">
        <f>S196*H196</f>
        <v>0</v>
      </c>
      <c r="U196" s="35"/>
      <c r="V196" s="35"/>
      <c r="W196" s="35"/>
      <c r="X196" s="35"/>
      <c r="Y196" s="35"/>
      <c r="Z196" s="35"/>
      <c r="AA196" s="35"/>
      <c r="AB196" s="35"/>
      <c r="AC196" s="35"/>
      <c r="AD196" s="35"/>
      <c r="AE196" s="35"/>
      <c r="AR196" s="195" t="s">
        <v>132</v>
      </c>
      <c r="AT196" s="195" t="s">
        <v>128</v>
      </c>
      <c r="AU196" s="195" t="s">
        <v>83</v>
      </c>
      <c r="AY196" s="18" t="s">
        <v>125</v>
      </c>
      <c r="BE196" s="196">
        <f>IF(N196="základní",J196,0)</f>
        <v>0</v>
      </c>
      <c r="BF196" s="196">
        <f>IF(N196="snížená",J196,0)</f>
        <v>0</v>
      </c>
      <c r="BG196" s="196">
        <f>IF(N196="zákl. přenesená",J196,0)</f>
        <v>0</v>
      </c>
      <c r="BH196" s="196">
        <f>IF(N196="sníž. přenesená",J196,0)</f>
        <v>0</v>
      </c>
      <c r="BI196" s="196">
        <f>IF(N196="nulová",J196,0)</f>
        <v>0</v>
      </c>
      <c r="BJ196" s="18" t="s">
        <v>81</v>
      </c>
      <c r="BK196" s="196">
        <f>ROUND(I196*H196,2)</f>
        <v>0</v>
      </c>
      <c r="BL196" s="18" t="s">
        <v>132</v>
      </c>
      <c r="BM196" s="195" t="s">
        <v>202</v>
      </c>
    </row>
    <row r="197" spans="1:65" s="13" customFormat="1" ht="11.25">
      <c r="B197" s="197"/>
      <c r="C197" s="198"/>
      <c r="D197" s="199" t="s">
        <v>134</v>
      </c>
      <c r="E197" s="200" t="s">
        <v>1</v>
      </c>
      <c r="F197" s="201" t="s">
        <v>203</v>
      </c>
      <c r="G197" s="198"/>
      <c r="H197" s="200" t="s">
        <v>1</v>
      </c>
      <c r="I197" s="202"/>
      <c r="J197" s="198"/>
      <c r="K197" s="198"/>
      <c r="L197" s="203"/>
      <c r="M197" s="204"/>
      <c r="N197" s="205"/>
      <c r="O197" s="205"/>
      <c r="P197" s="205"/>
      <c r="Q197" s="205"/>
      <c r="R197" s="205"/>
      <c r="S197" s="205"/>
      <c r="T197" s="206"/>
      <c r="AT197" s="207" t="s">
        <v>134</v>
      </c>
      <c r="AU197" s="207" t="s">
        <v>83</v>
      </c>
      <c r="AV197" s="13" t="s">
        <v>81</v>
      </c>
      <c r="AW197" s="13" t="s">
        <v>33</v>
      </c>
      <c r="AX197" s="13" t="s">
        <v>76</v>
      </c>
      <c r="AY197" s="207" t="s">
        <v>125</v>
      </c>
    </row>
    <row r="198" spans="1:65" s="14" customFormat="1" ht="11.25">
      <c r="B198" s="208"/>
      <c r="C198" s="209"/>
      <c r="D198" s="199" t="s">
        <v>134</v>
      </c>
      <c r="E198" s="210" t="s">
        <v>1</v>
      </c>
      <c r="F198" s="211" t="s">
        <v>204</v>
      </c>
      <c r="G198" s="209"/>
      <c r="H198" s="212">
        <v>138</v>
      </c>
      <c r="I198" s="213"/>
      <c r="J198" s="209"/>
      <c r="K198" s="209"/>
      <c r="L198" s="214"/>
      <c r="M198" s="215"/>
      <c r="N198" s="216"/>
      <c r="O198" s="216"/>
      <c r="P198" s="216"/>
      <c r="Q198" s="216"/>
      <c r="R198" s="216"/>
      <c r="S198" s="216"/>
      <c r="T198" s="217"/>
      <c r="AT198" s="218" t="s">
        <v>134</v>
      </c>
      <c r="AU198" s="218" t="s">
        <v>83</v>
      </c>
      <c r="AV198" s="14" t="s">
        <v>83</v>
      </c>
      <c r="AW198" s="14" t="s">
        <v>33</v>
      </c>
      <c r="AX198" s="14" t="s">
        <v>76</v>
      </c>
      <c r="AY198" s="218" t="s">
        <v>125</v>
      </c>
    </row>
    <row r="199" spans="1:65" s="14" customFormat="1" ht="11.25">
      <c r="B199" s="208"/>
      <c r="C199" s="209"/>
      <c r="D199" s="199" t="s">
        <v>134</v>
      </c>
      <c r="E199" s="210" t="s">
        <v>1</v>
      </c>
      <c r="F199" s="211" t="s">
        <v>205</v>
      </c>
      <c r="G199" s="209"/>
      <c r="H199" s="212">
        <v>14.46</v>
      </c>
      <c r="I199" s="213"/>
      <c r="J199" s="209"/>
      <c r="K199" s="209"/>
      <c r="L199" s="214"/>
      <c r="M199" s="215"/>
      <c r="N199" s="216"/>
      <c r="O199" s="216"/>
      <c r="P199" s="216"/>
      <c r="Q199" s="216"/>
      <c r="R199" s="216"/>
      <c r="S199" s="216"/>
      <c r="T199" s="217"/>
      <c r="AT199" s="218" t="s">
        <v>134</v>
      </c>
      <c r="AU199" s="218" t="s">
        <v>83</v>
      </c>
      <c r="AV199" s="14" t="s">
        <v>83</v>
      </c>
      <c r="AW199" s="14" t="s">
        <v>33</v>
      </c>
      <c r="AX199" s="14" t="s">
        <v>76</v>
      </c>
      <c r="AY199" s="218" t="s">
        <v>125</v>
      </c>
    </row>
    <row r="200" spans="1:65" s="14" customFormat="1" ht="11.25">
      <c r="B200" s="208"/>
      <c r="C200" s="209"/>
      <c r="D200" s="199" t="s">
        <v>134</v>
      </c>
      <c r="E200" s="210" t="s">
        <v>1</v>
      </c>
      <c r="F200" s="211" t="s">
        <v>206</v>
      </c>
      <c r="G200" s="209"/>
      <c r="H200" s="212">
        <v>72.3</v>
      </c>
      <c r="I200" s="213"/>
      <c r="J200" s="209"/>
      <c r="K200" s="209"/>
      <c r="L200" s="214"/>
      <c r="M200" s="215"/>
      <c r="N200" s="216"/>
      <c r="O200" s="216"/>
      <c r="P200" s="216"/>
      <c r="Q200" s="216"/>
      <c r="R200" s="216"/>
      <c r="S200" s="216"/>
      <c r="T200" s="217"/>
      <c r="AT200" s="218" t="s">
        <v>134</v>
      </c>
      <c r="AU200" s="218" t="s">
        <v>83</v>
      </c>
      <c r="AV200" s="14" t="s">
        <v>83</v>
      </c>
      <c r="AW200" s="14" t="s">
        <v>33</v>
      </c>
      <c r="AX200" s="14" t="s">
        <v>76</v>
      </c>
      <c r="AY200" s="218" t="s">
        <v>125</v>
      </c>
    </row>
    <row r="201" spans="1:65" s="14" customFormat="1" ht="11.25">
      <c r="B201" s="208"/>
      <c r="C201" s="209"/>
      <c r="D201" s="199" t="s">
        <v>134</v>
      </c>
      <c r="E201" s="210" t="s">
        <v>1</v>
      </c>
      <c r="F201" s="211" t="s">
        <v>207</v>
      </c>
      <c r="G201" s="209"/>
      <c r="H201" s="212">
        <v>10.9</v>
      </c>
      <c r="I201" s="213"/>
      <c r="J201" s="209"/>
      <c r="K201" s="209"/>
      <c r="L201" s="214"/>
      <c r="M201" s="215"/>
      <c r="N201" s="216"/>
      <c r="O201" s="216"/>
      <c r="P201" s="216"/>
      <c r="Q201" s="216"/>
      <c r="R201" s="216"/>
      <c r="S201" s="216"/>
      <c r="T201" s="217"/>
      <c r="AT201" s="218" t="s">
        <v>134</v>
      </c>
      <c r="AU201" s="218" t="s">
        <v>83</v>
      </c>
      <c r="AV201" s="14" t="s">
        <v>83</v>
      </c>
      <c r="AW201" s="14" t="s">
        <v>33</v>
      </c>
      <c r="AX201" s="14" t="s">
        <v>76</v>
      </c>
      <c r="AY201" s="218" t="s">
        <v>125</v>
      </c>
    </row>
    <row r="202" spans="1:65" s="14" customFormat="1" ht="11.25">
      <c r="B202" s="208"/>
      <c r="C202" s="209"/>
      <c r="D202" s="199" t="s">
        <v>134</v>
      </c>
      <c r="E202" s="210" t="s">
        <v>1</v>
      </c>
      <c r="F202" s="211" t="s">
        <v>208</v>
      </c>
      <c r="G202" s="209"/>
      <c r="H202" s="212">
        <v>74.75</v>
      </c>
      <c r="I202" s="213"/>
      <c r="J202" s="209"/>
      <c r="K202" s="209"/>
      <c r="L202" s="214"/>
      <c r="M202" s="215"/>
      <c r="N202" s="216"/>
      <c r="O202" s="216"/>
      <c r="P202" s="216"/>
      <c r="Q202" s="216"/>
      <c r="R202" s="216"/>
      <c r="S202" s="216"/>
      <c r="T202" s="217"/>
      <c r="AT202" s="218" t="s">
        <v>134</v>
      </c>
      <c r="AU202" s="218" t="s">
        <v>83</v>
      </c>
      <c r="AV202" s="14" t="s">
        <v>83</v>
      </c>
      <c r="AW202" s="14" t="s">
        <v>33</v>
      </c>
      <c r="AX202" s="14" t="s">
        <v>76</v>
      </c>
      <c r="AY202" s="218" t="s">
        <v>125</v>
      </c>
    </row>
    <row r="203" spans="1:65" s="14" customFormat="1" ht="11.25">
      <c r="B203" s="208"/>
      <c r="C203" s="209"/>
      <c r="D203" s="199" t="s">
        <v>134</v>
      </c>
      <c r="E203" s="210" t="s">
        <v>1</v>
      </c>
      <c r="F203" s="211" t="s">
        <v>209</v>
      </c>
      <c r="G203" s="209"/>
      <c r="H203" s="212">
        <v>69</v>
      </c>
      <c r="I203" s="213"/>
      <c r="J203" s="209"/>
      <c r="K203" s="209"/>
      <c r="L203" s="214"/>
      <c r="M203" s="215"/>
      <c r="N203" s="216"/>
      <c r="O203" s="216"/>
      <c r="P203" s="216"/>
      <c r="Q203" s="216"/>
      <c r="R203" s="216"/>
      <c r="S203" s="216"/>
      <c r="T203" s="217"/>
      <c r="AT203" s="218" t="s">
        <v>134</v>
      </c>
      <c r="AU203" s="218" t="s">
        <v>83</v>
      </c>
      <c r="AV203" s="14" t="s">
        <v>83</v>
      </c>
      <c r="AW203" s="14" t="s">
        <v>33</v>
      </c>
      <c r="AX203" s="14" t="s">
        <v>76</v>
      </c>
      <c r="AY203" s="218" t="s">
        <v>125</v>
      </c>
    </row>
    <row r="204" spans="1:65" s="14" customFormat="1" ht="11.25">
      <c r="B204" s="208"/>
      <c r="C204" s="209"/>
      <c r="D204" s="199" t="s">
        <v>134</v>
      </c>
      <c r="E204" s="210" t="s">
        <v>1</v>
      </c>
      <c r="F204" s="211" t="s">
        <v>210</v>
      </c>
      <c r="G204" s="209"/>
      <c r="H204" s="212">
        <v>23.92</v>
      </c>
      <c r="I204" s="213"/>
      <c r="J204" s="209"/>
      <c r="K204" s="209"/>
      <c r="L204" s="214"/>
      <c r="M204" s="215"/>
      <c r="N204" s="216"/>
      <c r="O204" s="216"/>
      <c r="P204" s="216"/>
      <c r="Q204" s="216"/>
      <c r="R204" s="216"/>
      <c r="S204" s="216"/>
      <c r="T204" s="217"/>
      <c r="AT204" s="218" t="s">
        <v>134</v>
      </c>
      <c r="AU204" s="218" t="s">
        <v>83</v>
      </c>
      <c r="AV204" s="14" t="s">
        <v>83</v>
      </c>
      <c r="AW204" s="14" t="s">
        <v>33</v>
      </c>
      <c r="AX204" s="14" t="s">
        <v>76</v>
      </c>
      <c r="AY204" s="218" t="s">
        <v>125</v>
      </c>
    </row>
    <row r="205" spans="1:65" s="14" customFormat="1" ht="11.25">
      <c r="B205" s="208"/>
      <c r="C205" s="209"/>
      <c r="D205" s="199" t="s">
        <v>134</v>
      </c>
      <c r="E205" s="210" t="s">
        <v>1</v>
      </c>
      <c r="F205" s="211" t="s">
        <v>211</v>
      </c>
      <c r="G205" s="209"/>
      <c r="H205" s="212">
        <v>42.63</v>
      </c>
      <c r="I205" s="213"/>
      <c r="J205" s="209"/>
      <c r="K205" s="209"/>
      <c r="L205" s="214"/>
      <c r="M205" s="215"/>
      <c r="N205" s="216"/>
      <c r="O205" s="216"/>
      <c r="P205" s="216"/>
      <c r="Q205" s="216"/>
      <c r="R205" s="216"/>
      <c r="S205" s="216"/>
      <c r="T205" s="217"/>
      <c r="AT205" s="218" t="s">
        <v>134</v>
      </c>
      <c r="AU205" s="218" t="s">
        <v>83</v>
      </c>
      <c r="AV205" s="14" t="s">
        <v>83</v>
      </c>
      <c r="AW205" s="14" t="s">
        <v>33</v>
      </c>
      <c r="AX205" s="14" t="s">
        <v>76</v>
      </c>
      <c r="AY205" s="218" t="s">
        <v>125</v>
      </c>
    </row>
    <row r="206" spans="1:65" s="14" customFormat="1" ht="11.25">
      <c r="B206" s="208"/>
      <c r="C206" s="209"/>
      <c r="D206" s="199" t="s">
        <v>134</v>
      </c>
      <c r="E206" s="210" t="s">
        <v>1</v>
      </c>
      <c r="F206" s="211" t="s">
        <v>212</v>
      </c>
      <c r="G206" s="209"/>
      <c r="H206" s="212">
        <v>17.489999999999998</v>
      </c>
      <c r="I206" s="213"/>
      <c r="J206" s="209"/>
      <c r="K206" s="209"/>
      <c r="L206" s="214"/>
      <c r="M206" s="215"/>
      <c r="N206" s="216"/>
      <c r="O206" s="216"/>
      <c r="P206" s="216"/>
      <c r="Q206" s="216"/>
      <c r="R206" s="216"/>
      <c r="S206" s="216"/>
      <c r="T206" s="217"/>
      <c r="AT206" s="218" t="s">
        <v>134</v>
      </c>
      <c r="AU206" s="218" t="s">
        <v>83</v>
      </c>
      <c r="AV206" s="14" t="s">
        <v>83</v>
      </c>
      <c r="AW206" s="14" t="s">
        <v>33</v>
      </c>
      <c r="AX206" s="14" t="s">
        <v>76</v>
      </c>
      <c r="AY206" s="218" t="s">
        <v>125</v>
      </c>
    </row>
    <row r="207" spans="1:65" s="14" customFormat="1" ht="11.25">
      <c r="B207" s="208"/>
      <c r="C207" s="209"/>
      <c r="D207" s="199" t="s">
        <v>134</v>
      </c>
      <c r="E207" s="210" t="s">
        <v>1</v>
      </c>
      <c r="F207" s="211" t="s">
        <v>213</v>
      </c>
      <c r="G207" s="209"/>
      <c r="H207" s="212">
        <v>8.23</v>
      </c>
      <c r="I207" s="213"/>
      <c r="J207" s="209"/>
      <c r="K207" s="209"/>
      <c r="L207" s="214"/>
      <c r="M207" s="215"/>
      <c r="N207" s="216"/>
      <c r="O207" s="216"/>
      <c r="P207" s="216"/>
      <c r="Q207" s="216"/>
      <c r="R207" s="216"/>
      <c r="S207" s="216"/>
      <c r="T207" s="217"/>
      <c r="AT207" s="218" t="s">
        <v>134</v>
      </c>
      <c r="AU207" s="218" t="s">
        <v>83</v>
      </c>
      <c r="AV207" s="14" t="s">
        <v>83</v>
      </c>
      <c r="AW207" s="14" t="s">
        <v>33</v>
      </c>
      <c r="AX207" s="14" t="s">
        <v>76</v>
      </c>
      <c r="AY207" s="218" t="s">
        <v>125</v>
      </c>
    </row>
    <row r="208" spans="1:65" s="14" customFormat="1" ht="11.25">
      <c r="B208" s="208"/>
      <c r="C208" s="209"/>
      <c r="D208" s="199" t="s">
        <v>134</v>
      </c>
      <c r="E208" s="210" t="s">
        <v>1</v>
      </c>
      <c r="F208" s="211" t="s">
        <v>214</v>
      </c>
      <c r="G208" s="209"/>
      <c r="H208" s="212">
        <v>24.4</v>
      </c>
      <c r="I208" s="213"/>
      <c r="J208" s="209"/>
      <c r="K208" s="209"/>
      <c r="L208" s="214"/>
      <c r="M208" s="215"/>
      <c r="N208" s="216"/>
      <c r="O208" s="216"/>
      <c r="P208" s="216"/>
      <c r="Q208" s="216"/>
      <c r="R208" s="216"/>
      <c r="S208" s="216"/>
      <c r="T208" s="217"/>
      <c r="AT208" s="218" t="s">
        <v>134</v>
      </c>
      <c r="AU208" s="218" t="s">
        <v>83</v>
      </c>
      <c r="AV208" s="14" t="s">
        <v>83</v>
      </c>
      <c r="AW208" s="14" t="s">
        <v>33</v>
      </c>
      <c r="AX208" s="14" t="s">
        <v>76</v>
      </c>
      <c r="AY208" s="218" t="s">
        <v>125</v>
      </c>
    </row>
    <row r="209" spans="1:65" s="14" customFormat="1" ht="11.25">
      <c r="B209" s="208"/>
      <c r="C209" s="209"/>
      <c r="D209" s="199" t="s">
        <v>134</v>
      </c>
      <c r="E209" s="210" t="s">
        <v>1</v>
      </c>
      <c r="F209" s="211" t="s">
        <v>215</v>
      </c>
      <c r="G209" s="209"/>
      <c r="H209" s="212">
        <v>5.78</v>
      </c>
      <c r="I209" s="213"/>
      <c r="J209" s="209"/>
      <c r="K209" s="209"/>
      <c r="L209" s="214"/>
      <c r="M209" s="215"/>
      <c r="N209" s="216"/>
      <c r="O209" s="216"/>
      <c r="P209" s="216"/>
      <c r="Q209" s="216"/>
      <c r="R209" s="216"/>
      <c r="S209" s="216"/>
      <c r="T209" s="217"/>
      <c r="AT209" s="218" t="s">
        <v>134</v>
      </c>
      <c r="AU209" s="218" t="s">
        <v>83</v>
      </c>
      <c r="AV209" s="14" t="s">
        <v>83</v>
      </c>
      <c r="AW209" s="14" t="s">
        <v>33</v>
      </c>
      <c r="AX209" s="14" t="s">
        <v>76</v>
      </c>
      <c r="AY209" s="218" t="s">
        <v>125</v>
      </c>
    </row>
    <row r="210" spans="1:65" s="14" customFormat="1" ht="11.25">
      <c r="B210" s="208"/>
      <c r="C210" s="209"/>
      <c r="D210" s="199" t="s">
        <v>134</v>
      </c>
      <c r="E210" s="210" t="s">
        <v>1</v>
      </c>
      <c r="F210" s="211" t="s">
        <v>216</v>
      </c>
      <c r="G210" s="209"/>
      <c r="H210" s="212">
        <v>7.26</v>
      </c>
      <c r="I210" s="213"/>
      <c r="J210" s="209"/>
      <c r="K210" s="209"/>
      <c r="L210" s="214"/>
      <c r="M210" s="215"/>
      <c r="N210" s="216"/>
      <c r="O210" s="216"/>
      <c r="P210" s="216"/>
      <c r="Q210" s="216"/>
      <c r="R210" s="216"/>
      <c r="S210" s="216"/>
      <c r="T210" s="217"/>
      <c r="AT210" s="218" t="s">
        <v>134</v>
      </c>
      <c r="AU210" s="218" t="s">
        <v>83</v>
      </c>
      <c r="AV210" s="14" t="s">
        <v>83</v>
      </c>
      <c r="AW210" s="14" t="s">
        <v>33</v>
      </c>
      <c r="AX210" s="14" t="s">
        <v>76</v>
      </c>
      <c r="AY210" s="218" t="s">
        <v>125</v>
      </c>
    </row>
    <row r="211" spans="1:65" s="16" customFormat="1" ht="11.25">
      <c r="B211" s="230"/>
      <c r="C211" s="231"/>
      <c r="D211" s="199" t="s">
        <v>134</v>
      </c>
      <c r="E211" s="232" t="s">
        <v>1</v>
      </c>
      <c r="F211" s="233" t="s">
        <v>146</v>
      </c>
      <c r="G211" s="231"/>
      <c r="H211" s="234">
        <v>509.11999999999995</v>
      </c>
      <c r="I211" s="235"/>
      <c r="J211" s="231"/>
      <c r="K211" s="231"/>
      <c r="L211" s="236"/>
      <c r="M211" s="237"/>
      <c r="N211" s="238"/>
      <c r="O211" s="238"/>
      <c r="P211" s="238"/>
      <c r="Q211" s="238"/>
      <c r="R211" s="238"/>
      <c r="S211" s="238"/>
      <c r="T211" s="239"/>
      <c r="AT211" s="240" t="s">
        <v>134</v>
      </c>
      <c r="AU211" s="240" t="s">
        <v>83</v>
      </c>
      <c r="AV211" s="16" t="s">
        <v>132</v>
      </c>
      <c r="AW211" s="16" t="s">
        <v>33</v>
      </c>
      <c r="AX211" s="16" t="s">
        <v>81</v>
      </c>
      <c r="AY211" s="240" t="s">
        <v>125</v>
      </c>
    </row>
    <row r="212" spans="1:65" s="2" customFormat="1" ht="37.9" customHeight="1">
      <c r="A212" s="35"/>
      <c r="B212" s="36"/>
      <c r="C212" s="241" t="s">
        <v>217</v>
      </c>
      <c r="D212" s="241" t="s">
        <v>218</v>
      </c>
      <c r="E212" s="242" t="s">
        <v>219</v>
      </c>
      <c r="F212" s="243" t="s">
        <v>220</v>
      </c>
      <c r="G212" s="244" t="s">
        <v>131</v>
      </c>
      <c r="H212" s="245">
        <v>123.20399999999999</v>
      </c>
      <c r="I212" s="246"/>
      <c r="J212" s="247">
        <f>ROUND(I212*H212,2)</f>
        <v>0</v>
      </c>
      <c r="K212" s="248"/>
      <c r="L212" s="249"/>
      <c r="M212" s="250" t="s">
        <v>1</v>
      </c>
      <c r="N212" s="251" t="s">
        <v>41</v>
      </c>
      <c r="O212" s="72"/>
      <c r="P212" s="193">
        <f>O212*H212</f>
        <v>0</v>
      </c>
      <c r="Q212" s="193">
        <v>1E-3</v>
      </c>
      <c r="R212" s="193">
        <f>Q212*H212</f>
        <v>0.12320399999999999</v>
      </c>
      <c r="S212" s="193">
        <v>0</v>
      </c>
      <c r="T212" s="194">
        <f>S212*H212</f>
        <v>0</v>
      </c>
      <c r="U212" s="35"/>
      <c r="V212" s="35"/>
      <c r="W212" s="35"/>
      <c r="X212" s="35"/>
      <c r="Y212" s="35"/>
      <c r="Z212" s="35"/>
      <c r="AA212" s="35"/>
      <c r="AB212" s="35"/>
      <c r="AC212" s="35"/>
      <c r="AD212" s="35"/>
      <c r="AE212" s="35"/>
      <c r="AR212" s="195" t="s">
        <v>221</v>
      </c>
      <c r="AT212" s="195" t="s">
        <v>218</v>
      </c>
      <c r="AU212" s="195" t="s">
        <v>83</v>
      </c>
      <c r="AY212" s="18" t="s">
        <v>125</v>
      </c>
      <c r="BE212" s="196">
        <f>IF(N212="základní",J212,0)</f>
        <v>0</v>
      </c>
      <c r="BF212" s="196">
        <f>IF(N212="snížená",J212,0)</f>
        <v>0</v>
      </c>
      <c r="BG212" s="196">
        <f>IF(N212="zákl. přenesená",J212,0)</f>
        <v>0</v>
      </c>
      <c r="BH212" s="196">
        <f>IF(N212="sníž. přenesená",J212,0)</f>
        <v>0</v>
      </c>
      <c r="BI212" s="196">
        <f>IF(N212="nulová",J212,0)</f>
        <v>0</v>
      </c>
      <c r="BJ212" s="18" t="s">
        <v>81</v>
      </c>
      <c r="BK212" s="196">
        <f>ROUND(I212*H212,2)</f>
        <v>0</v>
      </c>
      <c r="BL212" s="18" t="s">
        <v>132</v>
      </c>
      <c r="BM212" s="195" t="s">
        <v>222</v>
      </c>
    </row>
    <row r="213" spans="1:65" s="14" customFormat="1" ht="11.25">
      <c r="B213" s="208"/>
      <c r="C213" s="209"/>
      <c r="D213" s="199" t="s">
        <v>134</v>
      </c>
      <c r="E213" s="210" t="s">
        <v>1</v>
      </c>
      <c r="F213" s="211" t="s">
        <v>223</v>
      </c>
      <c r="G213" s="209"/>
      <c r="H213" s="212">
        <v>112.004</v>
      </c>
      <c r="I213" s="213"/>
      <c r="J213" s="209"/>
      <c r="K213" s="209"/>
      <c r="L213" s="214"/>
      <c r="M213" s="215"/>
      <c r="N213" s="216"/>
      <c r="O213" s="216"/>
      <c r="P213" s="216"/>
      <c r="Q213" s="216"/>
      <c r="R213" s="216"/>
      <c r="S213" s="216"/>
      <c r="T213" s="217"/>
      <c r="AT213" s="218" t="s">
        <v>134</v>
      </c>
      <c r="AU213" s="218" t="s">
        <v>83</v>
      </c>
      <c r="AV213" s="14" t="s">
        <v>83</v>
      </c>
      <c r="AW213" s="14" t="s">
        <v>33</v>
      </c>
      <c r="AX213" s="14" t="s">
        <v>81</v>
      </c>
      <c r="AY213" s="218" t="s">
        <v>125</v>
      </c>
    </row>
    <row r="214" spans="1:65" s="14" customFormat="1" ht="11.25">
      <c r="B214" s="208"/>
      <c r="C214" s="209"/>
      <c r="D214" s="199" t="s">
        <v>134</v>
      </c>
      <c r="E214" s="209"/>
      <c r="F214" s="211" t="s">
        <v>224</v>
      </c>
      <c r="G214" s="209"/>
      <c r="H214" s="212">
        <v>123.20399999999999</v>
      </c>
      <c r="I214" s="213"/>
      <c r="J214" s="209"/>
      <c r="K214" s="209"/>
      <c r="L214" s="214"/>
      <c r="M214" s="215"/>
      <c r="N214" s="216"/>
      <c r="O214" s="216"/>
      <c r="P214" s="216"/>
      <c r="Q214" s="216"/>
      <c r="R214" s="216"/>
      <c r="S214" s="216"/>
      <c r="T214" s="217"/>
      <c r="AT214" s="218" t="s">
        <v>134</v>
      </c>
      <c r="AU214" s="218" t="s">
        <v>83</v>
      </c>
      <c r="AV214" s="14" t="s">
        <v>83</v>
      </c>
      <c r="AW214" s="14" t="s">
        <v>4</v>
      </c>
      <c r="AX214" s="14" t="s">
        <v>81</v>
      </c>
      <c r="AY214" s="218" t="s">
        <v>125</v>
      </c>
    </row>
    <row r="215" spans="1:65" s="2" customFormat="1" ht="24.2" customHeight="1">
      <c r="A215" s="35"/>
      <c r="B215" s="36"/>
      <c r="C215" s="183" t="s">
        <v>221</v>
      </c>
      <c r="D215" s="183" t="s">
        <v>128</v>
      </c>
      <c r="E215" s="184" t="s">
        <v>225</v>
      </c>
      <c r="F215" s="185" t="s">
        <v>226</v>
      </c>
      <c r="G215" s="186" t="s">
        <v>131</v>
      </c>
      <c r="H215" s="187">
        <v>782.41499999999996</v>
      </c>
      <c r="I215" s="188"/>
      <c r="J215" s="189">
        <f>ROUND(I215*H215,2)</f>
        <v>0</v>
      </c>
      <c r="K215" s="190"/>
      <c r="L215" s="40"/>
      <c r="M215" s="191" t="s">
        <v>1</v>
      </c>
      <c r="N215" s="192" t="s">
        <v>41</v>
      </c>
      <c r="O215" s="72"/>
      <c r="P215" s="193">
        <f>O215*H215</f>
        <v>0</v>
      </c>
      <c r="Q215" s="193">
        <v>4.0000000000000001E-3</v>
      </c>
      <c r="R215" s="193">
        <f>Q215*H215</f>
        <v>3.1296599999999999</v>
      </c>
      <c r="S215" s="193">
        <v>0</v>
      </c>
      <c r="T215" s="194">
        <f>S215*H215</f>
        <v>0</v>
      </c>
      <c r="U215" s="35"/>
      <c r="V215" s="35"/>
      <c r="W215" s="35"/>
      <c r="X215" s="35"/>
      <c r="Y215" s="35"/>
      <c r="Z215" s="35"/>
      <c r="AA215" s="35"/>
      <c r="AB215" s="35"/>
      <c r="AC215" s="35"/>
      <c r="AD215" s="35"/>
      <c r="AE215" s="35"/>
      <c r="AR215" s="195" t="s">
        <v>132</v>
      </c>
      <c r="AT215" s="195" t="s">
        <v>128</v>
      </c>
      <c r="AU215" s="195" t="s">
        <v>83</v>
      </c>
      <c r="AY215" s="18" t="s">
        <v>125</v>
      </c>
      <c r="BE215" s="196">
        <f>IF(N215="základní",J215,0)</f>
        <v>0</v>
      </c>
      <c r="BF215" s="196">
        <f>IF(N215="snížená",J215,0)</f>
        <v>0</v>
      </c>
      <c r="BG215" s="196">
        <f>IF(N215="zákl. přenesená",J215,0)</f>
        <v>0</v>
      </c>
      <c r="BH215" s="196">
        <f>IF(N215="sníž. přenesená",J215,0)</f>
        <v>0</v>
      </c>
      <c r="BI215" s="196">
        <f>IF(N215="nulová",J215,0)</f>
        <v>0</v>
      </c>
      <c r="BJ215" s="18" t="s">
        <v>81</v>
      </c>
      <c r="BK215" s="196">
        <f>ROUND(I215*H215,2)</f>
        <v>0</v>
      </c>
      <c r="BL215" s="18" t="s">
        <v>132</v>
      </c>
      <c r="BM215" s="195" t="s">
        <v>227</v>
      </c>
    </row>
    <row r="216" spans="1:65" s="13" customFormat="1" ht="11.25">
      <c r="B216" s="197"/>
      <c r="C216" s="198"/>
      <c r="D216" s="199" t="s">
        <v>134</v>
      </c>
      <c r="E216" s="200" t="s">
        <v>1</v>
      </c>
      <c r="F216" s="201" t="s">
        <v>228</v>
      </c>
      <c r="G216" s="198"/>
      <c r="H216" s="200" t="s">
        <v>1</v>
      </c>
      <c r="I216" s="202"/>
      <c r="J216" s="198"/>
      <c r="K216" s="198"/>
      <c r="L216" s="203"/>
      <c r="M216" s="204"/>
      <c r="N216" s="205"/>
      <c r="O216" s="205"/>
      <c r="P216" s="205"/>
      <c r="Q216" s="205"/>
      <c r="R216" s="205"/>
      <c r="S216" s="205"/>
      <c r="T216" s="206"/>
      <c r="AT216" s="207" t="s">
        <v>134</v>
      </c>
      <c r="AU216" s="207" t="s">
        <v>83</v>
      </c>
      <c r="AV216" s="13" t="s">
        <v>81</v>
      </c>
      <c r="AW216" s="13" t="s">
        <v>33</v>
      </c>
      <c r="AX216" s="13" t="s">
        <v>76</v>
      </c>
      <c r="AY216" s="207" t="s">
        <v>125</v>
      </c>
    </row>
    <row r="217" spans="1:65" s="14" customFormat="1" ht="11.25">
      <c r="B217" s="208"/>
      <c r="C217" s="209"/>
      <c r="D217" s="199" t="s">
        <v>134</v>
      </c>
      <c r="E217" s="210" t="s">
        <v>1</v>
      </c>
      <c r="F217" s="211" t="s">
        <v>165</v>
      </c>
      <c r="G217" s="209"/>
      <c r="H217" s="212">
        <v>2.8919999999999999</v>
      </c>
      <c r="I217" s="213"/>
      <c r="J217" s="209"/>
      <c r="K217" s="209"/>
      <c r="L217" s="214"/>
      <c r="M217" s="215"/>
      <c r="N217" s="216"/>
      <c r="O217" s="216"/>
      <c r="P217" s="216"/>
      <c r="Q217" s="216"/>
      <c r="R217" s="216"/>
      <c r="S217" s="216"/>
      <c r="T217" s="217"/>
      <c r="AT217" s="218" t="s">
        <v>134</v>
      </c>
      <c r="AU217" s="218" t="s">
        <v>83</v>
      </c>
      <c r="AV217" s="14" t="s">
        <v>83</v>
      </c>
      <c r="AW217" s="14" t="s">
        <v>33</v>
      </c>
      <c r="AX217" s="14" t="s">
        <v>76</v>
      </c>
      <c r="AY217" s="218" t="s">
        <v>125</v>
      </c>
    </row>
    <row r="218" spans="1:65" s="14" customFormat="1" ht="11.25">
      <c r="B218" s="208"/>
      <c r="C218" s="209"/>
      <c r="D218" s="199" t="s">
        <v>134</v>
      </c>
      <c r="E218" s="210" t="s">
        <v>1</v>
      </c>
      <c r="F218" s="211" t="s">
        <v>166</v>
      </c>
      <c r="G218" s="209"/>
      <c r="H218" s="212">
        <v>14.46</v>
      </c>
      <c r="I218" s="213"/>
      <c r="J218" s="209"/>
      <c r="K218" s="209"/>
      <c r="L218" s="214"/>
      <c r="M218" s="215"/>
      <c r="N218" s="216"/>
      <c r="O218" s="216"/>
      <c r="P218" s="216"/>
      <c r="Q218" s="216"/>
      <c r="R218" s="216"/>
      <c r="S218" s="216"/>
      <c r="T218" s="217"/>
      <c r="AT218" s="218" t="s">
        <v>134</v>
      </c>
      <c r="AU218" s="218" t="s">
        <v>83</v>
      </c>
      <c r="AV218" s="14" t="s">
        <v>83</v>
      </c>
      <c r="AW218" s="14" t="s">
        <v>33</v>
      </c>
      <c r="AX218" s="14" t="s">
        <v>76</v>
      </c>
      <c r="AY218" s="218" t="s">
        <v>125</v>
      </c>
    </row>
    <row r="219" spans="1:65" s="14" customFormat="1" ht="11.25">
      <c r="B219" s="208"/>
      <c r="C219" s="209"/>
      <c r="D219" s="199" t="s">
        <v>134</v>
      </c>
      <c r="E219" s="210" t="s">
        <v>1</v>
      </c>
      <c r="F219" s="211" t="s">
        <v>167</v>
      </c>
      <c r="G219" s="209"/>
      <c r="H219" s="212">
        <v>2.1800000000000002</v>
      </c>
      <c r="I219" s="213"/>
      <c r="J219" s="209"/>
      <c r="K219" s="209"/>
      <c r="L219" s="214"/>
      <c r="M219" s="215"/>
      <c r="N219" s="216"/>
      <c r="O219" s="216"/>
      <c r="P219" s="216"/>
      <c r="Q219" s="216"/>
      <c r="R219" s="216"/>
      <c r="S219" s="216"/>
      <c r="T219" s="217"/>
      <c r="AT219" s="218" t="s">
        <v>134</v>
      </c>
      <c r="AU219" s="218" t="s">
        <v>83</v>
      </c>
      <c r="AV219" s="14" t="s">
        <v>83</v>
      </c>
      <c r="AW219" s="14" t="s">
        <v>33</v>
      </c>
      <c r="AX219" s="14" t="s">
        <v>76</v>
      </c>
      <c r="AY219" s="218" t="s">
        <v>125</v>
      </c>
    </row>
    <row r="220" spans="1:65" s="14" customFormat="1" ht="11.25">
      <c r="B220" s="208"/>
      <c r="C220" s="209"/>
      <c r="D220" s="199" t="s">
        <v>134</v>
      </c>
      <c r="E220" s="210" t="s">
        <v>1</v>
      </c>
      <c r="F220" s="211" t="s">
        <v>168</v>
      </c>
      <c r="G220" s="209"/>
      <c r="H220" s="212">
        <v>7.3079999999999998</v>
      </c>
      <c r="I220" s="213"/>
      <c r="J220" s="209"/>
      <c r="K220" s="209"/>
      <c r="L220" s="214"/>
      <c r="M220" s="215"/>
      <c r="N220" s="216"/>
      <c r="O220" s="216"/>
      <c r="P220" s="216"/>
      <c r="Q220" s="216"/>
      <c r="R220" s="216"/>
      <c r="S220" s="216"/>
      <c r="T220" s="217"/>
      <c r="AT220" s="218" t="s">
        <v>134</v>
      </c>
      <c r="AU220" s="218" t="s">
        <v>83</v>
      </c>
      <c r="AV220" s="14" t="s">
        <v>83</v>
      </c>
      <c r="AW220" s="14" t="s">
        <v>33</v>
      </c>
      <c r="AX220" s="14" t="s">
        <v>76</v>
      </c>
      <c r="AY220" s="218" t="s">
        <v>125</v>
      </c>
    </row>
    <row r="221" spans="1:65" s="14" customFormat="1" ht="11.25">
      <c r="B221" s="208"/>
      <c r="C221" s="209"/>
      <c r="D221" s="199" t="s">
        <v>134</v>
      </c>
      <c r="E221" s="210" t="s">
        <v>1</v>
      </c>
      <c r="F221" s="211" t="s">
        <v>169</v>
      </c>
      <c r="G221" s="209"/>
      <c r="H221" s="212">
        <v>3.4980000000000002</v>
      </c>
      <c r="I221" s="213"/>
      <c r="J221" s="209"/>
      <c r="K221" s="209"/>
      <c r="L221" s="214"/>
      <c r="M221" s="215"/>
      <c r="N221" s="216"/>
      <c r="O221" s="216"/>
      <c r="P221" s="216"/>
      <c r="Q221" s="216"/>
      <c r="R221" s="216"/>
      <c r="S221" s="216"/>
      <c r="T221" s="217"/>
      <c r="AT221" s="218" t="s">
        <v>134</v>
      </c>
      <c r="AU221" s="218" t="s">
        <v>83</v>
      </c>
      <c r="AV221" s="14" t="s">
        <v>83</v>
      </c>
      <c r="AW221" s="14" t="s">
        <v>33</v>
      </c>
      <c r="AX221" s="14" t="s">
        <v>76</v>
      </c>
      <c r="AY221" s="218" t="s">
        <v>125</v>
      </c>
    </row>
    <row r="222" spans="1:65" s="14" customFormat="1" ht="11.25">
      <c r="B222" s="208"/>
      <c r="C222" s="209"/>
      <c r="D222" s="199" t="s">
        <v>134</v>
      </c>
      <c r="E222" s="210" t="s">
        <v>1</v>
      </c>
      <c r="F222" s="211" t="s">
        <v>170</v>
      </c>
      <c r="G222" s="209"/>
      <c r="H222" s="212">
        <v>1.6459999999999999</v>
      </c>
      <c r="I222" s="213"/>
      <c r="J222" s="209"/>
      <c r="K222" s="209"/>
      <c r="L222" s="214"/>
      <c r="M222" s="215"/>
      <c r="N222" s="216"/>
      <c r="O222" s="216"/>
      <c r="P222" s="216"/>
      <c r="Q222" s="216"/>
      <c r="R222" s="216"/>
      <c r="S222" s="216"/>
      <c r="T222" s="217"/>
      <c r="AT222" s="218" t="s">
        <v>134</v>
      </c>
      <c r="AU222" s="218" t="s">
        <v>83</v>
      </c>
      <c r="AV222" s="14" t="s">
        <v>83</v>
      </c>
      <c r="AW222" s="14" t="s">
        <v>33</v>
      </c>
      <c r="AX222" s="14" t="s">
        <v>76</v>
      </c>
      <c r="AY222" s="218" t="s">
        <v>125</v>
      </c>
    </row>
    <row r="223" spans="1:65" s="14" customFormat="1" ht="11.25">
      <c r="B223" s="208"/>
      <c r="C223" s="209"/>
      <c r="D223" s="199" t="s">
        <v>134</v>
      </c>
      <c r="E223" s="210" t="s">
        <v>1</v>
      </c>
      <c r="F223" s="211" t="s">
        <v>171</v>
      </c>
      <c r="G223" s="209"/>
      <c r="H223" s="212">
        <v>4.88</v>
      </c>
      <c r="I223" s="213"/>
      <c r="J223" s="209"/>
      <c r="K223" s="209"/>
      <c r="L223" s="214"/>
      <c r="M223" s="215"/>
      <c r="N223" s="216"/>
      <c r="O223" s="216"/>
      <c r="P223" s="216"/>
      <c r="Q223" s="216"/>
      <c r="R223" s="216"/>
      <c r="S223" s="216"/>
      <c r="T223" s="217"/>
      <c r="AT223" s="218" t="s">
        <v>134</v>
      </c>
      <c r="AU223" s="218" t="s">
        <v>83</v>
      </c>
      <c r="AV223" s="14" t="s">
        <v>83</v>
      </c>
      <c r="AW223" s="14" t="s">
        <v>33</v>
      </c>
      <c r="AX223" s="14" t="s">
        <v>76</v>
      </c>
      <c r="AY223" s="218" t="s">
        <v>125</v>
      </c>
    </row>
    <row r="224" spans="1:65" s="14" customFormat="1" ht="11.25">
      <c r="B224" s="208"/>
      <c r="C224" s="209"/>
      <c r="D224" s="199" t="s">
        <v>134</v>
      </c>
      <c r="E224" s="210" t="s">
        <v>1</v>
      </c>
      <c r="F224" s="211" t="s">
        <v>172</v>
      </c>
      <c r="G224" s="209"/>
      <c r="H224" s="212">
        <v>1.734</v>
      </c>
      <c r="I224" s="213"/>
      <c r="J224" s="209"/>
      <c r="K224" s="209"/>
      <c r="L224" s="214"/>
      <c r="M224" s="215"/>
      <c r="N224" s="216"/>
      <c r="O224" s="216"/>
      <c r="P224" s="216"/>
      <c r="Q224" s="216"/>
      <c r="R224" s="216"/>
      <c r="S224" s="216"/>
      <c r="T224" s="217"/>
      <c r="AT224" s="218" t="s">
        <v>134</v>
      </c>
      <c r="AU224" s="218" t="s">
        <v>83</v>
      </c>
      <c r="AV224" s="14" t="s">
        <v>83</v>
      </c>
      <c r="AW224" s="14" t="s">
        <v>33</v>
      </c>
      <c r="AX224" s="14" t="s">
        <v>76</v>
      </c>
      <c r="AY224" s="218" t="s">
        <v>125</v>
      </c>
    </row>
    <row r="225" spans="2:51" s="14" customFormat="1" ht="11.25">
      <c r="B225" s="208"/>
      <c r="C225" s="209"/>
      <c r="D225" s="199" t="s">
        <v>134</v>
      </c>
      <c r="E225" s="210" t="s">
        <v>1</v>
      </c>
      <c r="F225" s="211" t="s">
        <v>173</v>
      </c>
      <c r="G225" s="209"/>
      <c r="H225" s="212">
        <v>2.1779999999999999</v>
      </c>
      <c r="I225" s="213"/>
      <c r="J225" s="209"/>
      <c r="K225" s="209"/>
      <c r="L225" s="214"/>
      <c r="M225" s="215"/>
      <c r="N225" s="216"/>
      <c r="O225" s="216"/>
      <c r="P225" s="216"/>
      <c r="Q225" s="216"/>
      <c r="R225" s="216"/>
      <c r="S225" s="216"/>
      <c r="T225" s="217"/>
      <c r="AT225" s="218" t="s">
        <v>134</v>
      </c>
      <c r="AU225" s="218" t="s">
        <v>83</v>
      </c>
      <c r="AV225" s="14" t="s">
        <v>83</v>
      </c>
      <c r="AW225" s="14" t="s">
        <v>33</v>
      </c>
      <c r="AX225" s="14" t="s">
        <v>76</v>
      </c>
      <c r="AY225" s="218" t="s">
        <v>125</v>
      </c>
    </row>
    <row r="226" spans="2:51" s="13" customFormat="1" ht="22.5">
      <c r="B226" s="197"/>
      <c r="C226" s="198"/>
      <c r="D226" s="199" t="s">
        <v>134</v>
      </c>
      <c r="E226" s="200" t="s">
        <v>1</v>
      </c>
      <c r="F226" s="201" t="s">
        <v>229</v>
      </c>
      <c r="G226" s="198"/>
      <c r="H226" s="200" t="s">
        <v>1</v>
      </c>
      <c r="I226" s="202"/>
      <c r="J226" s="198"/>
      <c r="K226" s="198"/>
      <c r="L226" s="203"/>
      <c r="M226" s="204"/>
      <c r="N226" s="205"/>
      <c r="O226" s="205"/>
      <c r="P226" s="205"/>
      <c r="Q226" s="205"/>
      <c r="R226" s="205"/>
      <c r="S226" s="205"/>
      <c r="T226" s="206"/>
      <c r="AT226" s="207" t="s">
        <v>134</v>
      </c>
      <c r="AU226" s="207" t="s">
        <v>83</v>
      </c>
      <c r="AV226" s="13" t="s">
        <v>81</v>
      </c>
      <c r="AW226" s="13" t="s">
        <v>33</v>
      </c>
      <c r="AX226" s="13" t="s">
        <v>76</v>
      </c>
      <c r="AY226" s="207" t="s">
        <v>125</v>
      </c>
    </row>
    <row r="227" spans="2:51" s="14" customFormat="1" ht="11.25">
      <c r="B227" s="208"/>
      <c r="C227" s="209"/>
      <c r="D227" s="199" t="s">
        <v>134</v>
      </c>
      <c r="E227" s="210" t="s">
        <v>1</v>
      </c>
      <c r="F227" s="211" t="s">
        <v>175</v>
      </c>
      <c r="G227" s="209"/>
      <c r="H227" s="212">
        <v>12.864000000000001</v>
      </c>
      <c r="I227" s="213"/>
      <c r="J227" s="209"/>
      <c r="K227" s="209"/>
      <c r="L227" s="214"/>
      <c r="M227" s="215"/>
      <c r="N227" s="216"/>
      <c r="O227" s="216"/>
      <c r="P227" s="216"/>
      <c r="Q227" s="216"/>
      <c r="R227" s="216"/>
      <c r="S227" s="216"/>
      <c r="T227" s="217"/>
      <c r="AT227" s="218" t="s">
        <v>134</v>
      </c>
      <c r="AU227" s="218" t="s">
        <v>83</v>
      </c>
      <c r="AV227" s="14" t="s">
        <v>83</v>
      </c>
      <c r="AW227" s="14" t="s">
        <v>33</v>
      </c>
      <c r="AX227" s="14" t="s">
        <v>76</v>
      </c>
      <c r="AY227" s="218" t="s">
        <v>125</v>
      </c>
    </row>
    <row r="228" spans="2:51" s="14" customFormat="1" ht="11.25">
      <c r="B228" s="208"/>
      <c r="C228" s="209"/>
      <c r="D228" s="199" t="s">
        <v>134</v>
      </c>
      <c r="E228" s="210" t="s">
        <v>1</v>
      </c>
      <c r="F228" s="211" t="s">
        <v>176</v>
      </c>
      <c r="G228" s="209"/>
      <c r="H228" s="212">
        <v>64.319999999999993</v>
      </c>
      <c r="I228" s="213"/>
      <c r="J228" s="209"/>
      <c r="K228" s="209"/>
      <c r="L228" s="214"/>
      <c r="M228" s="215"/>
      <c r="N228" s="216"/>
      <c r="O228" s="216"/>
      <c r="P228" s="216"/>
      <c r="Q228" s="216"/>
      <c r="R228" s="216"/>
      <c r="S228" s="216"/>
      <c r="T228" s="217"/>
      <c r="AT228" s="218" t="s">
        <v>134</v>
      </c>
      <c r="AU228" s="218" t="s">
        <v>83</v>
      </c>
      <c r="AV228" s="14" t="s">
        <v>83</v>
      </c>
      <c r="AW228" s="14" t="s">
        <v>33</v>
      </c>
      <c r="AX228" s="14" t="s">
        <v>76</v>
      </c>
      <c r="AY228" s="218" t="s">
        <v>125</v>
      </c>
    </row>
    <row r="229" spans="2:51" s="14" customFormat="1" ht="11.25">
      <c r="B229" s="208"/>
      <c r="C229" s="209"/>
      <c r="D229" s="199" t="s">
        <v>134</v>
      </c>
      <c r="E229" s="210" t="s">
        <v>1</v>
      </c>
      <c r="F229" s="211" t="s">
        <v>177</v>
      </c>
      <c r="G229" s="209"/>
      <c r="H229" s="212">
        <v>10.025</v>
      </c>
      <c r="I229" s="213"/>
      <c r="J229" s="209"/>
      <c r="K229" s="209"/>
      <c r="L229" s="214"/>
      <c r="M229" s="215"/>
      <c r="N229" s="216"/>
      <c r="O229" s="216"/>
      <c r="P229" s="216"/>
      <c r="Q229" s="216"/>
      <c r="R229" s="216"/>
      <c r="S229" s="216"/>
      <c r="T229" s="217"/>
      <c r="AT229" s="218" t="s">
        <v>134</v>
      </c>
      <c r="AU229" s="218" t="s">
        <v>83</v>
      </c>
      <c r="AV229" s="14" t="s">
        <v>83</v>
      </c>
      <c r="AW229" s="14" t="s">
        <v>33</v>
      </c>
      <c r="AX229" s="14" t="s">
        <v>76</v>
      </c>
      <c r="AY229" s="218" t="s">
        <v>125</v>
      </c>
    </row>
    <row r="230" spans="2:51" s="14" customFormat="1" ht="11.25">
      <c r="B230" s="208"/>
      <c r="C230" s="209"/>
      <c r="D230" s="199" t="s">
        <v>134</v>
      </c>
      <c r="E230" s="210" t="s">
        <v>1</v>
      </c>
      <c r="F230" s="211" t="s">
        <v>178</v>
      </c>
      <c r="G230" s="209"/>
      <c r="H230" s="212">
        <v>34.491</v>
      </c>
      <c r="I230" s="213"/>
      <c r="J230" s="209"/>
      <c r="K230" s="209"/>
      <c r="L230" s="214"/>
      <c r="M230" s="215"/>
      <c r="N230" s="216"/>
      <c r="O230" s="216"/>
      <c r="P230" s="216"/>
      <c r="Q230" s="216"/>
      <c r="R230" s="216"/>
      <c r="S230" s="216"/>
      <c r="T230" s="217"/>
      <c r="AT230" s="218" t="s">
        <v>134</v>
      </c>
      <c r="AU230" s="218" t="s">
        <v>83</v>
      </c>
      <c r="AV230" s="14" t="s">
        <v>83</v>
      </c>
      <c r="AW230" s="14" t="s">
        <v>33</v>
      </c>
      <c r="AX230" s="14" t="s">
        <v>76</v>
      </c>
      <c r="AY230" s="218" t="s">
        <v>125</v>
      </c>
    </row>
    <row r="231" spans="2:51" s="14" customFormat="1" ht="11.25">
      <c r="B231" s="208"/>
      <c r="C231" s="209"/>
      <c r="D231" s="199" t="s">
        <v>134</v>
      </c>
      <c r="E231" s="210" t="s">
        <v>1</v>
      </c>
      <c r="F231" s="211" t="s">
        <v>179</v>
      </c>
      <c r="G231" s="209"/>
      <c r="H231" s="212">
        <v>33.143999999999998</v>
      </c>
      <c r="I231" s="213"/>
      <c r="J231" s="209"/>
      <c r="K231" s="209"/>
      <c r="L231" s="214"/>
      <c r="M231" s="215"/>
      <c r="N231" s="216"/>
      <c r="O231" s="216"/>
      <c r="P231" s="216"/>
      <c r="Q231" s="216"/>
      <c r="R231" s="216"/>
      <c r="S231" s="216"/>
      <c r="T231" s="217"/>
      <c r="AT231" s="218" t="s">
        <v>134</v>
      </c>
      <c r="AU231" s="218" t="s">
        <v>83</v>
      </c>
      <c r="AV231" s="14" t="s">
        <v>83</v>
      </c>
      <c r="AW231" s="14" t="s">
        <v>33</v>
      </c>
      <c r="AX231" s="14" t="s">
        <v>76</v>
      </c>
      <c r="AY231" s="218" t="s">
        <v>125</v>
      </c>
    </row>
    <row r="232" spans="2:51" s="14" customFormat="1" ht="11.25">
      <c r="B232" s="208"/>
      <c r="C232" s="209"/>
      <c r="D232" s="199" t="s">
        <v>134</v>
      </c>
      <c r="E232" s="210" t="s">
        <v>1</v>
      </c>
      <c r="F232" s="211" t="s">
        <v>180</v>
      </c>
      <c r="G232" s="209"/>
      <c r="H232" s="212">
        <v>16.010999999999999</v>
      </c>
      <c r="I232" s="213"/>
      <c r="J232" s="209"/>
      <c r="K232" s="209"/>
      <c r="L232" s="214"/>
      <c r="M232" s="215"/>
      <c r="N232" s="216"/>
      <c r="O232" s="216"/>
      <c r="P232" s="216"/>
      <c r="Q232" s="216"/>
      <c r="R232" s="216"/>
      <c r="S232" s="216"/>
      <c r="T232" s="217"/>
      <c r="AT232" s="218" t="s">
        <v>134</v>
      </c>
      <c r="AU232" s="218" t="s">
        <v>83</v>
      </c>
      <c r="AV232" s="14" t="s">
        <v>83</v>
      </c>
      <c r="AW232" s="14" t="s">
        <v>33</v>
      </c>
      <c r="AX232" s="14" t="s">
        <v>76</v>
      </c>
      <c r="AY232" s="218" t="s">
        <v>125</v>
      </c>
    </row>
    <row r="233" spans="2:51" s="14" customFormat="1" ht="11.25">
      <c r="B233" s="208"/>
      <c r="C233" s="209"/>
      <c r="D233" s="199" t="s">
        <v>134</v>
      </c>
      <c r="E233" s="210" t="s">
        <v>1</v>
      </c>
      <c r="F233" s="211" t="s">
        <v>181</v>
      </c>
      <c r="G233" s="209"/>
      <c r="H233" s="212">
        <v>21.785</v>
      </c>
      <c r="I233" s="213"/>
      <c r="J233" s="209"/>
      <c r="K233" s="209"/>
      <c r="L233" s="214"/>
      <c r="M233" s="215"/>
      <c r="N233" s="216"/>
      <c r="O233" s="216"/>
      <c r="P233" s="216"/>
      <c r="Q233" s="216"/>
      <c r="R233" s="216"/>
      <c r="S233" s="216"/>
      <c r="T233" s="217"/>
      <c r="AT233" s="218" t="s">
        <v>134</v>
      </c>
      <c r="AU233" s="218" t="s">
        <v>83</v>
      </c>
      <c r="AV233" s="14" t="s">
        <v>83</v>
      </c>
      <c r="AW233" s="14" t="s">
        <v>33</v>
      </c>
      <c r="AX233" s="14" t="s">
        <v>76</v>
      </c>
      <c r="AY233" s="218" t="s">
        <v>125</v>
      </c>
    </row>
    <row r="234" spans="2:51" s="14" customFormat="1" ht="22.5">
      <c r="B234" s="208"/>
      <c r="C234" s="209"/>
      <c r="D234" s="199" t="s">
        <v>134</v>
      </c>
      <c r="E234" s="210" t="s">
        <v>1</v>
      </c>
      <c r="F234" s="211" t="s">
        <v>182</v>
      </c>
      <c r="G234" s="209"/>
      <c r="H234" s="212">
        <v>3.4670000000000001</v>
      </c>
      <c r="I234" s="213"/>
      <c r="J234" s="209"/>
      <c r="K234" s="209"/>
      <c r="L234" s="214"/>
      <c r="M234" s="215"/>
      <c r="N234" s="216"/>
      <c r="O234" s="216"/>
      <c r="P234" s="216"/>
      <c r="Q234" s="216"/>
      <c r="R234" s="216"/>
      <c r="S234" s="216"/>
      <c r="T234" s="217"/>
      <c r="AT234" s="218" t="s">
        <v>134</v>
      </c>
      <c r="AU234" s="218" t="s">
        <v>83</v>
      </c>
      <c r="AV234" s="14" t="s">
        <v>83</v>
      </c>
      <c r="AW234" s="14" t="s">
        <v>33</v>
      </c>
      <c r="AX234" s="14" t="s">
        <v>76</v>
      </c>
      <c r="AY234" s="218" t="s">
        <v>125</v>
      </c>
    </row>
    <row r="235" spans="2:51" s="14" customFormat="1" ht="11.25">
      <c r="B235" s="208"/>
      <c r="C235" s="209"/>
      <c r="D235" s="199" t="s">
        <v>134</v>
      </c>
      <c r="E235" s="210" t="s">
        <v>1</v>
      </c>
      <c r="F235" s="211" t="s">
        <v>183</v>
      </c>
      <c r="G235" s="209"/>
      <c r="H235" s="212">
        <v>3.44</v>
      </c>
      <c r="I235" s="213"/>
      <c r="J235" s="209"/>
      <c r="K235" s="209"/>
      <c r="L235" s="214"/>
      <c r="M235" s="215"/>
      <c r="N235" s="216"/>
      <c r="O235" s="216"/>
      <c r="P235" s="216"/>
      <c r="Q235" s="216"/>
      <c r="R235" s="216"/>
      <c r="S235" s="216"/>
      <c r="T235" s="217"/>
      <c r="AT235" s="218" t="s">
        <v>134</v>
      </c>
      <c r="AU235" s="218" t="s">
        <v>83</v>
      </c>
      <c r="AV235" s="14" t="s">
        <v>83</v>
      </c>
      <c r="AW235" s="14" t="s">
        <v>33</v>
      </c>
      <c r="AX235" s="14" t="s">
        <v>76</v>
      </c>
      <c r="AY235" s="218" t="s">
        <v>125</v>
      </c>
    </row>
    <row r="236" spans="2:51" s="13" customFormat="1" ht="11.25">
      <c r="B236" s="197"/>
      <c r="C236" s="198"/>
      <c r="D236" s="199" t="s">
        <v>134</v>
      </c>
      <c r="E236" s="200" t="s">
        <v>1</v>
      </c>
      <c r="F236" s="201" t="s">
        <v>230</v>
      </c>
      <c r="G236" s="198"/>
      <c r="H236" s="200" t="s">
        <v>1</v>
      </c>
      <c r="I236" s="202"/>
      <c r="J236" s="198"/>
      <c r="K236" s="198"/>
      <c r="L236" s="203"/>
      <c r="M236" s="204"/>
      <c r="N236" s="205"/>
      <c r="O236" s="205"/>
      <c r="P236" s="205"/>
      <c r="Q236" s="205"/>
      <c r="R236" s="205"/>
      <c r="S236" s="205"/>
      <c r="T236" s="206"/>
      <c r="AT236" s="207" t="s">
        <v>134</v>
      </c>
      <c r="AU236" s="207" t="s">
        <v>83</v>
      </c>
      <c r="AV236" s="13" t="s">
        <v>81</v>
      </c>
      <c r="AW236" s="13" t="s">
        <v>33</v>
      </c>
      <c r="AX236" s="13" t="s">
        <v>76</v>
      </c>
      <c r="AY236" s="207" t="s">
        <v>125</v>
      </c>
    </row>
    <row r="237" spans="2:51" s="13" customFormat="1" ht="11.25">
      <c r="B237" s="197"/>
      <c r="C237" s="198"/>
      <c r="D237" s="199" t="s">
        <v>134</v>
      </c>
      <c r="E237" s="200" t="s">
        <v>1</v>
      </c>
      <c r="F237" s="201" t="s">
        <v>135</v>
      </c>
      <c r="G237" s="198"/>
      <c r="H237" s="200" t="s">
        <v>1</v>
      </c>
      <c r="I237" s="202"/>
      <c r="J237" s="198"/>
      <c r="K237" s="198"/>
      <c r="L237" s="203"/>
      <c r="M237" s="204"/>
      <c r="N237" s="205"/>
      <c r="O237" s="205"/>
      <c r="P237" s="205"/>
      <c r="Q237" s="205"/>
      <c r="R237" s="205"/>
      <c r="S237" s="205"/>
      <c r="T237" s="206"/>
      <c r="AT237" s="207" t="s">
        <v>134</v>
      </c>
      <c r="AU237" s="207" t="s">
        <v>83</v>
      </c>
      <c r="AV237" s="13" t="s">
        <v>81</v>
      </c>
      <c r="AW237" s="13" t="s">
        <v>33</v>
      </c>
      <c r="AX237" s="13" t="s">
        <v>76</v>
      </c>
      <c r="AY237" s="207" t="s">
        <v>125</v>
      </c>
    </row>
    <row r="238" spans="2:51" s="14" customFormat="1" ht="11.25">
      <c r="B238" s="208"/>
      <c r="C238" s="209"/>
      <c r="D238" s="199" t="s">
        <v>134</v>
      </c>
      <c r="E238" s="210" t="s">
        <v>1</v>
      </c>
      <c r="F238" s="211" t="s">
        <v>136</v>
      </c>
      <c r="G238" s="209"/>
      <c r="H238" s="212">
        <v>80.483999999999995</v>
      </c>
      <c r="I238" s="213"/>
      <c r="J238" s="209"/>
      <c r="K238" s="209"/>
      <c r="L238" s="214"/>
      <c r="M238" s="215"/>
      <c r="N238" s="216"/>
      <c r="O238" s="216"/>
      <c r="P238" s="216"/>
      <c r="Q238" s="216"/>
      <c r="R238" s="216"/>
      <c r="S238" s="216"/>
      <c r="T238" s="217"/>
      <c r="AT238" s="218" t="s">
        <v>134</v>
      </c>
      <c r="AU238" s="218" t="s">
        <v>83</v>
      </c>
      <c r="AV238" s="14" t="s">
        <v>83</v>
      </c>
      <c r="AW238" s="14" t="s">
        <v>33</v>
      </c>
      <c r="AX238" s="14" t="s">
        <v>76</v>
      </c>
      <c r="AY238" s="218" t="s">
        <v>125</v>
      </c>
    </row>
    <row r="239" spans="2:51" s="14" customFormat="1" ht="11.25">
      <c r="B239" s="208"/>
      <c r="C239" s="209"/>
      <c r="D239" s="199" t="s">
        <v>134</v>
      </c>
      <c r="E239" s="210" t="s">
        <v>1</v>
      </c>
      <c r="F239" s="211" t="s">
        <v>231</v>
      </c>
      <c r="G239" s="209"/>
      <c r="H239" s="212">
        <v>36.96</v>
      </c>
      <c r="I239" s="213"/>
      <c r="J239" s="209"/>
      <c r="K239" s="209"/>
      <c r="L239" s="214"/>
      <c r="M239" s="215"/>
      <c r="N239" s="216"/>
      <c r="O239" s="216"/>
      <c r="P239" s="216"/>
      <c r="Q239" s="216"/>
      <c r="R239" s="216"/>
      <c r="S239" s="216"/>
      <c r="T239" s="217"/>
      <c r="AT239" s="218" t="s">
        <v>134</v>
      </c>
      <c r="AU239" s="218" t="s">
        <v>83</v>
      </c>
      <c r="AV239" s="14" t="s">
        <v>83</v>
      </c>
      <c r="AW239" s="14" t="s">
        <v>33</v>
      </c>
      <c r="AX239" s="14" t="s">
        <v>76</v>
      </c>
      <c r="AY239" s="218" t="s">
        <v>125</v>
      </c>
    </row>
    <row r="240" spans="2:51" s="13" customFormat="1" ht="11.25">
      <c r="B240" s="197"/>
      <c r="C240" s="198"/>
      <c r="D240" s="199" t="s">
        <v>134</v>
      </c>
      <c r="E240" s="200" t="s">
        <v>1</v>
      </c>
      <c r="F240" s="201" t="s">
        <v>139</v>
      </c>
      <c r="G240" s="198"/>
      <c r="H240" s="200" t="s">
        <v>1</v>
      </c>
      <c r="I240" s="202"/>
      <c r="J240" s="198"/>
      <c r="K240" s="198"/>
      <c r="L240" s="203"/>
      <c r="M240" s="204"/>
      <c r="N240" s="205"/>
      <c r="O240" s="205"/>
      <c r="P240" s="205"/>
      <c r="Q240" s="205"/>
      <c r="R240" s="205"/>
      <c r="S240" s="205"/>
      <c r="T240" s="206"/>
      <c r="AT240" s="207" t="s">
        <v>134</v>
      </c>
      <c r="AU240" s="207" t="s">
        <v>83</v>
      </c>
      <c r="AV240" s="13" t="s">
        <v>81</v>
      </c>
      <c r="AW240" s="13" t="s">
        <v>33</v>
      </c>
      <c r="AX240" s="13" t="s">
        <v>76</v>
      </c>
      <c r="AY240" s="207" t="s">
        <v>125</v>
      </c>
    </row>
    <row r="241" spans="1:65" s="14" customFormat="1" ht="11.25">
      <c r="B241" s="208"/>
      <c r="C241" s="209"/>
      <c r="D241" s="199" t="s">
        <v>134</v>
      </c>
      <c r="E241" s="210" t="s">
        <v>1</v>
      </c>
      <c r="F241" s="211" t="s">
        <v>140</v>
      </c>
      <c r="G241" s="209"/>
      <c r="H241" s="212">
        <v>44.356000000000002</v>
      </c>
      <c r="I241" s="213"/>
      <c r="J241" s="209"/>
      <c r="K241" s="209"/>
      <c r="L241" s="214"/>
      <c r="M241" s="215"/>
      <c r="N241" s="216"/>
      <c r="O241" s="216"/>
      <c r="P241" s="216"/>
      <c r="Q241" s="216"/>
      <c r="R241" s="216"/>
      <c r="S241" s="216"/>
      <c r="T241" s="217"/>
      <c r="AT241" s="218" t="s">
        <v>134</v>
      </c>
      <c r="AU241" s="218" t="s">
        <v>83</v>
      </c>
      <c r="AV241" s="14" t="s">
        <v>83</v>
      </c>
      <c r="AW241" s="14" t="s">
        <v>33</v>
      </c>
      <c r="AX241" s="14" t="s">
        <v>76</v>
      </c>
      <c r="AY241" s="218" t="s">
        <v>125</v>
      </c>
    </row>
    <row r="242" spans="1:65" s="14" customFormat="1" ht="11.25">
      <c r="B242" s="208"/>
      <c r="C242" s="209"/>
      <c r="D242" s="199" t="s">
        <v>134</v>
      </c>
      <c r="E242" s="210" t="s">
        <v>1</v>
      </c>
      <c r="F242" s="211" t="s">
        <v>232</v>
      </c>
      <c r="G242" s="209"/>
      <c r="H242" s="212">
        <v>29.574999999999999</v>
      </c>
      <c r="I242" s="213"/>
      <c r="J242" s="209"/>
      <c r="K242" s="209"/>
      <c r="L242" s="214"/>
      <c r="M242" s="215"/>
      <c r="N242" s="216"/>
      <c r="O242" s="216"/>
      <c r="P242" s="216"/>
      <c r="Q242" s="216"/>
      <c r="R242" s="216"/>
      <c r="S242" s="216"/>
      <c r="T242" s="217"/>
      <c r="AT242" s="218" t="s">
        <v>134</v>
      </c>
      <c r="AU242" s="218" t="s">
        <v>83</v>
      </c>
      <c r="AV242" s="14" t="s">
        <v>83</v>
      </c>
      <c r="AW242" s="14" t="s">
        <v>33</v>
      </c>
      <c r="AX242" s="14" t="s">
        <v>76</v>
      </c>
      <c r="AY242" s="218" t="s">
        <v>125</v>
      </c>
    </row>
    <row r="243" spans="1:65" s="14" customFormat="1" ht="11.25">
      <c r="B243" s="208"/>
      <c r="C243" s="209"/>
      <c r="D243" s="199" t="s">
        <v>134</v>
      </c>
      <c r="E243" s="210" t="s">
        <v>1</v>
      </c>
      <c r="F243" s="211" t="s">
        <v>142</v>
      </c>
      <c r="G243" s="209"/>
      <c r="H243" s="212">
        <v>1.75</v>
      </c>
      <c r="I243" s="213"/>
      <c r="J243" s="209"/>
      <c r="K243" s="209"/>
      <c r="L243" s="214"/>
      <c r="M243" s="215"/>
      <c r="N243" s="216"/>
      <c r="O243" s="216"/>
      <c r="P243" s="216"/>
      <c r="Q243" s="216"/>
      <c r="R243" s="216"/>
      <c r="S243" s="216"/>
      <c r="T243" s="217"/>
      <c r="AT243" s="218" t="s">
        <v>134</v>
      </c>
      <c r="AU243" s="218" t="s">
        <v>83</v>
      </c>
      <c r="AV243" s="14" t="s">
        <v>83</v>
      </c>
      <c r="AW243" s="14" t="s">
        <v>33</v>
      </c>
      <c r="AX243" s="14" t="s">
        <v>76</v>
      </c>
      <c r="AY243" s="218" t="s">
        <v>125</v>
      </c>
    </row>
    <row r="244" spans="1:65" s="13" customFormat="1" ht="11.25">
      <c r="B244" s="197"/>
      <c r="C244" s="198"/>
      <c r="D244" s="199" t="s">
        <v>134</v>
      </c>
      <c r="E244" s="200" t="s">
        <v>1</v>
      </c>
      <c r="F244" s="201" t="s">
        <v>143</v>
      </c>
      <c r="G244" s="198"/>
      <c r="H244" s="200" t="s">
        <v>1</v>
      </c>
      <c r="I244" s="202"/>
      <c r="J244" s="198"/>
      <c r="K244" s="198"/>
      <c r="L244" s="203"/>
      <c r="M244" s="204"/>
      <c r="N244" s="205"/>
      <c r="O244" s="205"/>
      <c r="P244" s="205"/>
      <c r="Q244" s="205"/>
      <c r="R244" s="205"/>
      <c r="S244" s="205"/>
      <c r="T244" s="206"/>
      <c r="AT244" s="207" t="s">
        <v>134</v>
      </c>
      <c r="AU244" s="207" t="s">
        <v>83</v>
      </c>
      <c r="AV244" s="13" t="s">
        <v>81</v>
      </c>
      <c r="AW244" s="13" t="s">
        <v>33</v>
      </c>
      <c r="AX244" s="13" t="s">
        <v>76</v>
      </c>
      <c r="AY244" s="207" t="s">
        <v>125</v>
      </c>
    </row>
    <row r="245" spans="1:65" s="14" customFormat="1" ht="11.25">
      <c r="B245" s="208"/>
      <c r="C245" s="209"/>
      <c r="D245" s="199" t="s">
        <v>134</v>
      </c>
      <c r="E245" s="210" t="s">
        <v>1</v>
      </c>
      <c r="F245" s="211" t="s">
        <v>144</v>
      </c>
      <c r="G245" s="209"/>
      <c r="H245" s="212">
        <v>40.442</v>
      </c>
      <c r="I245" s="213"/>
      <c r="J245" s="209"/>
      <c r="K245" s="209"/>
      <c r="L245" s="214"/>
      <c r="M245" s="215"/>
      <c r="N245" s="216"/>
      <c r="O245" s="216"/>
      <c r="P245" s="216"/>
      <c r="Q245" s="216"/>
      <c r="R245" s="216"/>
      <c r="S245" s="216"/>
      <c r="T245" s="217"/>
      <c r="AT245" s="218" t="s">
        <v>134</v>
      </c>
      <c r="AU245" s="218" t="s">
        <v>83</v>
      </c>
      <c r="AV245" s="14" t="s">
        <v>83</v>
      </c>
      <c r="AW245" s="14" t="s">
        <v>33</v>
      </c>
      <c r="AX245" s="14" t="s">
        <v>76</v>
      </c>
      <c r="AY245" s="218" t="s">
        <v>125</v>
      </c>
    </row>
    <row r="246" spans="1:65" s="14" customFormat="1" ht="11.25">
      <c r="B246" s="208"/>
      <c r="C246" s="209"/>
      <c r="D246" s="199" t="s">
        <v>134</v>
      </c>
      <c r="E246" s="210" t="s">
        <v>1</v>
      </c>
      <c r="F246" s="211" t="s">
        <v>233</v>
      </c>
      <c r="G246" s="209"/>
      <c r="H246" s="212">
        <v>25.024999999999999</v>
      </c>
      <c r="I246" s="213"/>
      <c r="J246" s="209"/>
      <c r="K246" s="209"/>
      <c r="L246" s="214"/>
      <c r="M246" s="215"/>
      <c r="N246" s="216"/>
      <c r="O246" s="216"/>
      <c r="P246" s="216"/>
      <c r="Q246" s="216"/>
      <c r="R246" s="216"/>
      <c r="S246" s="216"/>
      <c r="T246" s="217"/>
      <c r="AT246" s="218" t="s">
        <v>134</v>
      </c>
      <c r="AU246" s="218" t="s">
        <v>83</v>
      </c>
      <c r="AV246" s="14" t="s">
        <v>83</v>
      </c>
      <c r="AW246" s="14" t="s">
        <v>33</v>
      </c>
      <c r="AX246" s="14" t="s">
        <v>76</v>
      </c>
      <c r="AY246" s="218" t="s">
        <v>125</v>
      </c>
    </row>
    <row r="247" spans="1:65" s="14" customFormat="1" ht="11.25">
      <c r="B247" s="208"/>
      <c r="C247" s="209"/>
      <c r="D247" s="199" t="s">
        <v>134</v>
      </c>
      <c r="E247" s="210" t="s">
        <v>1</v>
      </c>
      <c r="F247" s="211" t="s">
        <v>142</v>
      </c>
      <c r="G247" s="209"/>
      <c r="H247" s="212">
        <v>1.75</v>
      </c>
      <c r="I247" s="213"/>
      <c r="J247" s="209"/>
      <c r="K247" s="209"/>
      <c r="L247" s="214"/>
      <c r="M247" s="215"/>
      <c r="N247" s="216"/>
      <c r="O247" s="216"/>
      <c r="P247" s="216"/>
      <c r="Q247" s="216"/>
      <c r="R247" s="216"/>
      <c r="S247" s="216"/>
      <c r="T247" s="217"/>
      <c r="AT247" s="218" t="s">
        <v>134</v>
      </c>
      <c r="AU247" s="218" t="s">
        <v>83</v>
      </c>
      <c r="AV247" s="14" t="s">
        <v>83</v>
      </c>
      <c r="AW247" s="14" t="s">
        <v>33</v>
      </c>
      <c r="AX247" s="14" t="s">
        <v>76</v>
      </c>
      <c r="AY247" s="218" t="s">
        <v>125</v>
      </c>
    </row>
    <row r="248" spans="1:65" s="13" customFormat="1" ht="11.25">
      <c r="B248" s="197"/>
      <c r="C248" s="198"/>
      <c r="D248" s="199" t="s">
        <v>134</v>
      </c>
      <c r="E248" s="200" t="s">
        <v>1</v>
      </c>
      <c r="F248" s="201" t="s">
        <v>234</v>
      </c>
      <c r="G248" s="198"/>
      <c r="H248" s="200" t="s">
        <v>1</v>
      </c>
      <c r="I248" s="202"/>
      <c r="J248" s="198"/>
      <c r="K248" s="198"/>
      <c r="L248" s="203"/>
      <c r="M248" s="204"/>
      <c r="N248" s="205"/>
      <c r="O248" s="205"/>
      <c r="P248" s="205"/>
      <c r="Q248" s="205"/>
      <c r="R248" s="205"/>
      <c r="S248" s="205"/>
      <c r="T248" s="206"/>
      <c r="AT248" s="207" t="s">
        <v>134</v>
      </c>
      <c r="AU248" s="207" t="s">
        <v>83</v>
      </c>
      <c r="AV248" s="13" t="s">
        <v>81</v>
      </c>
      <c r="AW248" s="13" t="s">
        <v>33</v>
      </c>
      <c r="AX248" s="13" t="s">
        <v>76</v>
      </c>
      <c r="AY248" s="207" t="s">
        <v>125</v>
      </c>
    </row>
    <row r="249" spans="1:65" s="14" customFormat="1" ht="11.25">
      <c r="B249" s="208"/>
      <c r="C249" s="209"/>
      <c r="D249" s="199" t="s">
        <v>134</v>
      </c>
      <c r="E249" s="210" t="s">
        <v>1</v>
      </c>
      <c r="F249" s="211" t="s">
        <v>204</v>
      </c>
      <c r="G249" s="209"/>
      <c r="H249" s="212">
        <v>138</v>
      </c>
      <c r="I249" s="213"/>
      <c r="J249" s="209"/>
      <c r="K249" s="209"/>
      <c r="L249" s="214"/>
      <c r="M249" s="215"/>
      <c r="N249" s="216"/>
      <c r="O249" s="216"/>
      <c r="P249" s="216"/>
      <c r="Q249" s="216"/>
      <c r="R249" s="216"/>
      <c r="S249" s="216"/>
      <c r="T249" s="217"/>
      <c r="AT249" s="218" t="s">
        <v>134</v>
      </c>
      <c r="AU249" s="218" t="s">
        <v>83</v>
      </c>
      <c r="AV249" s="14" t="s">
        <v>83</v>
      </c>
      <c r="AW249" s="14" t="s">
        <v>33</v>
      </c>
      <c r="AX249" s="14" t="s">
        <v>76</v>
      </c>
      <c r="AY249" s="218" t="s">
        <v>125</v>
      </c>
    </row>
    <row r="250" spans="1:65" s="14" customFormat="1" ht="11.25">
      <c r="B250" s="208"/>
      <c r="C250" s="209"/>
      <c r="D250" s="199" t="s">
        <v>134</v>
      </c>
      <c r="E250" s="210" t="s">
        <v>1</v>
      </c>
      <c r="F250" s="211" t="s">
        <v>208</v>
      </c>
      <c r="G250" s="209"/>
      <c r="H250" s="212">
        <v>74.75</v>
      </c>
      <c r="I250" s="213"/>
      <c r="J250" s="209"/>
      <c r="K250" s="209"/>
      <c r="L250" s="214"/>
      <c r="M250" s="215"/>
      <c r="N250" s="216"/>
      <c r="O250" s="216"/>
      <c r="P250" s="216"/>
      <c r="Q250" s="216"/>
      <c r="R250" s="216"/>
      <c r="S250" s="216"/>
      <c r="T250" s="217"/>
      <c r="AT250" s="218" t="s">
        <v>134</v>
      </c>
      <c r="AU250" s="218" t="s">
        <v>83</v>
      </c>
      <c r="AV250" s="14" t="s">
        <v>83</v>
      </c>
      <c r="AW250" s="14" t="s">
        <v>33</v>
      </c>
      <c r="AX250" s="14" t="s">
        <v>76</v>
      </c>
      <c r="AY250" s="218" t="s">
        <v>125</v>
      </c>
    </row>
    <row r="251" spans="1:65" s="14" customFormat="1" ht="11.25">
      <c r="B251" s="208"/>
      <c r="C251" s="209"/>
      <c r="D251" s="199" t="s">
        <v>134</v>
      </c>
      <c r="E251" s="210" t="s">
        <v>1</v>
      </c>
      <c r="F251" s="211" t="s">
        <v>209</v>
      </c>
      <c r="G251" s="209"/>
      <c r="H251" s="212">
        <v>69</v>
      </c>
      <c r="I251" s="213"/>
      <c r="J251" s="209"/>
      <c r="K251" s="209"/>
      <c r="L251" s="214"/>
      <c r="M251" s="215"/>
      <c r="N251" s="216"/>
      <c r="O251" s="216"/>
      <c r="P251" s="216"/>
      <c r="Q251" s="216"/>
      <c r="R251" s="216"/>
      <c r="S251" s="216"/>
      <c r="T251" s="217"/>
      <c r="AT251" s="218" t="s">
        <v>134</v>
      </c>
      <c r="AU251" s="218" t="s">
        <v>83</v>
      </c>
      <c r="AV251" s="14" t="s">
        <v>83</v>
      </c>
      <c r="AW251" s="14" t="s">
        <v>33</v>
      </c>
      <c r="AX251" s="14" t="s">
        <v>76</v>
      </c>
      <c r="AY251" s="218" t="s">
        <v>125</v>
      </c>
    </row>
    <row r="252" spans="1:65" s="16" customFormat="1" ht="11.25">
      <c r="B252" s="230"/>
      <c r="C252" s="231"/>
      <c r="D252" s="199" t="s">
        <v>134</v>
      </c>
      <c r="E252" s="232" t="s">
        <v>1</v>
      </c>
      <c r="F252" s="233" t="s">
        <v>146</v>
      </c>
      <c r="G252" s="231"/>
      <c r="H252" s="234">
        <v>782.41499999999996</v>
      </c>
      <c r="I252" s="235"/>
      <c r="J252" s="231"/>
      <c r="K252" s="231"/>
      <c r="L252" s="236"/>
      <c r="M252" s="237"/>
      <c r="N252" s="238"/>
      <c r="O252" s="238"/>
      <c r="P252" s="238"/>
      <c r="Q252" s="238"/>
      <c r="R252" s="238"/>
      <c r="S252" s="238"/>
      <c r="T252" s="239"/>
      <c r="AT252" s="240" t="s">
        <v>134</v>
      </c>
      <c r="AU252" s="240" t="s">
        <v>83</v>
      </c>
      <c r="AV252" s="16" t="s">
        <v>132</v>
      </c>
      <c r="AW252" s="16" t="s">
        <v>33</v>
      </c>
      <c r="AX252" s="16" t="s">
        <v>81</v>
      </c>
      <c r="AY252" s="240" t="s">
        <v>125</v>
      </c>
    </row>
    <row r="253" spans="1:65" s="2" customFormat="1" ht="24.2" customHeight="1">
      <c r="A253" s="35"/>
      <c r="B253" s="36"/>
      <c r="C253" s="183" t="s">
        <v>235</v>
      </c>
      <c r="D253" s="183" t="s">
        <v>128</v>
      </c>
      <c r="E253" s="184" t="s">
        <v>236</v>
      </c>
      <c r="F253" s="185" t="s">
        <v>237</v>
      </c>
      <c r="G253" s="186" t="s">
        <v>131</v>
      </c>
      <c r="H253" s="187">
        <v>625.89599999999996</v>
      </c>
      <c r="I253" s="188"/>
      <c r="J253" s="189">
        <f>ROUND(I253*H253,2)</f>
        <v>0</v>
      </c>
      <c r="K253" s="190"/>
      <c r="L253" s="40"/>
      <c r="M253" s="191" t="s">
        <v>1</v>
      </c>
      <c r="N253" s="192" t="s">
        <v>41</v>
      </c>
      <c r="O253" s="72"/>
      <c r="P253" s="193">
        <f>O253*H253</f>
        <v>0</v>
      </c>
      <c r="Q253" s="193">
        <v>0</v>
      </c>
      <c r="R253" s="193">
        <f>Q253*H253</f>
        <v>0</v>
      </c>
      <c r="S253" s="193">
        <v>0</v>
      </c>
      <c r="T253" s="194">
        <f>S253*H253</f>
        <v>0</v>
      </c>
      <c r="U253" s="35"/>
      <c r="V253" s="35"/>
      <c r="W253" s="35"/>
      <c r="X253" s="35"/>
      <c r="Y253" s="35"/>
      <c r="Z253" s="35"/>
      <c r="AA253" s="35"/>
      <c r="AB253" s="35"/>
      <c r="AC253" s="35"/>
      <c r="AD253" s="35"/>
      <c r="AE253" s="35"/>
      <c r="AR253" s="195" t="s">
        <v>132</v>
      </c>
      <c r="AT253" s="195" t="s">
        <v>128</v>
      </c>
      <c r="AU253" s="195" t="s">
        <v>83</v>
      </c>
      <c r="AY253" s="18" t="s">
        <v>125</v>
      </c>
      <c r="BE253" s="196">
        <f>IF(N253="základní",J253,0)</f>
        <v>0</v>
      </c>
      <c r="BF253" s="196">
        <f>IF(N253="snížená",J253,0)</f>
        <v>0</v>
      </c>
      <c r="BG253" s="196">
        <f>IF(N253="zákl. přenesená",J253,0)</f>
        <v>0</v>
      </c>
      <c r="BH253" s="196">
        <f>IF(N253="sníž. přenesená",J253,0)</f>
        <v>0</v>
      </c>
      <c r="BI253" s="196">
        <f>IF(N253="nulová",J253,0)</f>
        <v>0</v>
      </c>
      <c r="BJ253" s="18" t="s">
        <v>81</v>
      </c>
      <c r="BK253" s="196">
        <f>ROUND(I253*H253,2)</f>
        <v>0</v>
      </c>
      <c r="BL253" s="18" t="s">
        <v>132</v>
      </c>
      <c r="BM253" s="195" t="s">
        <v>238</v>
      </c>
    </row>
    <row r="254" spans="1:65" s="13" customFormat="1" ht="11.25">
      <c r="B254" s="197"/>
      <c r="C254" s="198"/>
      <c r="D254" s="199" t="s">
        <v>134</v>
      </c>
      <c r="E254" s="200" t="s">
        <v>1</v>
      </c>
      <c r="F254" s="201" t="s">
        <v>239</v>
      </c>
      <c r="G254" s="198"/>
      <c r="H254" s="200" t="s">
        <v>1</v>
      </c>
      <c r="I254" s="202"/>
      <c r="J254" s="198"/>
      <c r="K254" s="198"/>
      <c r="L254" s="203"/>
      <c r="M254" s="204"/>
      <c r="N254" s="205"/>
      <c r="O254" s="205"/>
      <c r="P254" s="205"/>
      <c r="Q254" s="205"/>
      <c r="R254" s="205"/>
      <c r="S254" s="205"/>
      <c r="T254" s="206"/>
      <c r="AT254" s="207" t="s">
        <v>134</v>
      </c>
      <c r="AU254" s="207" t="s">
        <v>83</v>
      </c>
      <c r="AV254" s="13" t="s">
        <v>81</v>
      </c>
      <c r="AW254" s="13" t="s">
        <v>33</v>
      </c>
      <c r="AX254" s="13" t="s">
        <v>76</v>
      </c>
      <c r="AY254" s="207" t="s">
        <v>125</v>
      </c>
    </row>
    <row r="255" spans="1:65" s="14" customFormat="1" ht="11.25">
      <c r="B255" s="208"/>
      <c r="C255" s="209"/>
      <c r="D255" s="199" t="s">
        <v>134</v>
      </c>
      <c r="E255" s="210" t="s">
        <v>1</v>
      </c>
      <c r="F255" s="211" t="s">
        <v>240</v>
      </c>
      <c r="G255" s="209"/>
      <c r="H255" s="212">
        <v>189</v>
      </c>
      <c r="I255" s="213"/>
      <c r="J255" s="209"/>
      <c r="K255" s="209"/>
      <c r="L255" s="214"/>
      <c r="M255" s="215"/>
      <c r="N255" s="216"/>
      <c r="O255" s="216"/>
      <c r="P255" s="216"/>
      <c r="Q255" s="216"/>
      <c r="R255" s="216"/>
      <c r="S255" s="216"/>
      <c r="T255" s="217"/>
      <c r="AT255" s="218" t="s">
        <v>134</v>
      </c>
      <c r="AU255" s="218" t="s">
        <v>83</v>
      </c>
      <c r="AV255" s="14" t="s">
        <v>83</v>
      </c>
      <c r="AW255" s="14" t="s">
        <v>33</v>
      </c>
      <c r="AX255" s="14" t="s">
        <v>76</v>
      </c>
      <c r="AY255" s="218" t="s">
        <v>125</v>
      </c>
    </row>
    <row r="256" spans="1:65" s="14" customFormat="1" ht="11.25">
      <c r="B256" s="208"/>
      <c r="C256" s="209"/>
      <c r="D256" s="199" t="s">
        <v>134</v>
      </c>
      <c r="E256" s="210" t="s">
        <v>1</v>
      </c>
      <c r="F256" s="211" t="s">
        <v>241</v>
      </c>
      <c r="G256" s="209"/>
      <c r="H256" s="212">
        <v>12.432</v>
      </c>
      <c r="I256" s="213"/>
      <c r="J256" s="209"/>
      <c r="K256" s="209"/>
      <c r="L256" s="214"/>
      <c r="M256" s="215"/>
      <c r="N256" s="216"/>
      <c r="O256" s="216"/>
      <c r="P256" s="216"/>
      <c r="Q256" s="216"/>
      <c r="R256" s="216"/>
      <c r="S256" s="216"/>
      <c r="T256" s="217"/>
      <c r="AT256" s="218" t="s">
        <v>134</v>
      </c>
      <c r="AU256" s="218" t="s">
        <v>83</v>
      </c>
      <c r="AV256" s="14" t="s">
        <v>83</v>
      </c>
      <c r="AW256" s="14" t="s">
        <v>33</v>
      </c>
      <c r="AX256" s="14" t="s">
        <v>76</v>
      </c>
      <c r="AY256" s="218" t="s">
        <v>125</v>
      </c>
    </row>
    <row r="257" spans="1:65" s="14" customFormat="1" ht="11.25">
      <c r="B257" s="208"/>
      <c r="C257" s="209"/>
      <c r="D257" s="199" t="s">
        <v>134</v>
      </c>
      <c r="E257" s="210" t="s">
        <v>1</v>
      </c>
      <c r="F257" s="211" t="s">
        <v>242</v>
      </c>
      <c r="G257" s="209"/>
      <c r="H257" s="212">
        <v>62.16</v>
      </c>
      <c r="I257" s="213"/>
      <c r="J257" s="209"/>
      <c r="K257" s="209"/>
      <c r="L257" s="214"/>
      <c r="M257" s="215"/>
      <c r="N257" s="216"/>
      <c r="O257" s="216"/>
      <c r="P257" s="216"/>
      <c r="Q257" s="216"/>
      <c r="R257" s="216"/>
      <c r="S257" s="216"/>
      <c r="T257" s="217"/>
      <c r="AT257" s="218" t="s">
        <v>134</v>
      </c>
      <c r="AU257" s="218" t="s">
        <v>83</v>
      </c>
      <c r="AV257" s="14" t="s">
        <v>83</v>
      </c>
      <c r="AW257" s="14" t="s">
        <v>33</v>
      </c>
      <c r="AX257" s="14" t="s">
        <v>76</v>
      </c>
      <c r="AY257" s="218" t="s">
        <v>125</v>
      </c>
    </row>
    <row r="258" spans="1:65" s="14" customFormat="1" ht="11.25">
      <c r="B258" s="208"/>
      <c r="C258" s="209"/>
      <c r="D258" s="199" t="s">
        <v>134</v>
      </c>
      <c r="E258" s="210" t="s">
        <v>1</v>
      </c>
      <c r="F258" s="211" t="s">
        <v>243</v>
      </c>
      <c r="G258" s="209"/>
      <c r="H258" s="212">
        <v>12.95</v>
      </c>
      <c r="I258" s="213"/>
      <c r="J258" s="209"/>
      <c r="K258" s="209"/>
      <c r="L258" s="214"/>
      <c r="M258" s="215"/>
      <c r="N258" s="216"/>
      <c r="O258" s="216"/>
      <c r="P258" s="216"/>
      <c r="Q258" s="216"/>
      <c r="R258" s="216"/>
      <c r="S258" s="216"/>
      <c r="T258" s="217"/>
      <c r="AT258" s="218" t="s">
        <v>134</v>
      </c>
      <c r="AU258" s="218" t="s">
        <v>83</v>
      </c>
      <c r="AV258" s="14" t="s">
        <v>83</v>
      </c>
      <c r="AW258" s="14" t="s">
        <v>33</v>
      </c>
      <c r="AX258" s="14" t="s">
        <v>76</v>
      </c>
      <c r="AY258" s="218" t="s">
        <v>125</v>
      </c>
    </row>
    <row r="259" spans="1:65" s="14" customFormat="1" ht="11.25">
      <c r="B259" s="208"/>
      <c r="C259" s="209"/>
      <c r="D259" s="199" t="s">
        <v>134</v>
      </c>
      <c r="E259" s="210" t="s">
        <v>1</v>
      </c>
      <c r="F259" s="211" t="s">
        <v>244</v>
      </c>
      <c r="G259" s="209"/>
      <c r="H259" s="212">
        <v>102.375</v>
      </c>
      <c r="I259" s="213"/>
      <c r="J259" s="209"/>
      <c r="K259" s="209"/>
      <c r="L259" s="214"/>
      <c r="M259" s="215"/>
      <c r="N259" s="216"/>
      <c r="O259" s="216"/>
      <c r="P259" s="216"/>
      <c r="Q259" s="216"/>
      <c r="R259" s="216"/>
      <c r="S259" s="216"/>
      <c r="T259" s="217"/>
      <c r="AT259" s="218" t="s">
        <v>134</v>
      </c>
      <c r="AU259" s="218" t="s">
        <v>83</v>
      </c>
      <c r="AV259" s="14" t="s">
        <v>83</v>
      </c>
      <c r="AW259" s="14" t="s">
        <v>33</v>
      </c>
      <c r="AX259" s="14" t="s">
        <v>76</v>
      </c>
      <c r="AY259" s="218" t="s">
        <v>125</v>
      </c>
    </row>
    <row r="260" spans="1:65" s="14" customFormat="1" ht="11.25">
      <c r="B260" s="208"/>
      <c r="C260" s="209"/>
      <c r="D260" s="199" t="s">
        <v>134</v>
      </c>
      <c r="E260" s="210" t="s">
        <v>1</v>
      </c>
      <c r="F260" s="211" t="s">
        <v>245</v>
      </c>
      <c r="G260" s="209"/>
      <c r="H260" s="212">
        <v>94.5</v>
      </c>
      <c r="I260" s="213"/>
      <c r="J260" s="209"/>
      <c r="K260" s="209"/>
      <c r="L260" s="214"/>
      <c r="M260" s="215"/>
      <c r="N260" s="216"/>
      <c r="O260" s="216"/>
      <c r="P260" s="216"/>
      <c r="Q260" s="216"/>
      <c r="R260" s="216"/>
      <c r="S260" s="216"/>
      <c r="T260" s="217"/>
      <c r="AT260" s="218" t="s">
        <v>134</v>
      </c>
      <c r="AU260" s="218" t="s">
        <v>83</v>
      </c>
      <c r="AV260" s="14" t="s">
        <v>83</v>
      </c>
      <c r="AW260" s="14" t="s">
        <v>33</v>
      </c>
      <c r="AX260" s="14" t="s">
        <v>76</v>
      </c>
      <c r="AY260" s="218" t="s">
        <v>125</v>
      </c>
    </row>
    <row r="261" spans="1:65" s="14" customFormat="1" ht="11.25">
      <c r="B261" s="208"/>
      <c r="C261" s="209"/>
      <c r="D261" s="199" t="s">
        <v>134</v>
      </c>
      <c r="E261" s="210" t="s">
        <v>1</v>
      </c>
      <c r="F261" s="211" t="s">
        <v>246</v>
      </c>
      <c r="G261" s="209"/>
      <c r="H261" s="212">
        <v>33.46</v>
      </c>
      <c r="I261" s="213"/>
      <c r="J261" s="209"/>
      <c r="K261" s="209"/>
      <c r="L261" s="214"/>
      <c r="M261" s="215"/>
      <c r="N261" s="216"/>
      <c r="O261" s="216"/>
      <c r="P261" s="216"/>
      <c r="Q261" s="216"/>
      <c r="R261" s="216"/>
      <c r="S261" s="216"/>
      <c r="T261" s="217"/>
      <c r="AT261" s="218" t="s">
        <v>134</v>
      </c>
      <c r="AU261" s="218" t="s">
        <v>83</v>
      </c>
      <c r="AV261" s="14" t="s">
        <v>83</v>
      </c>
      <c r="AW261" s="14" t="s">
        <v>33</v>
      </c>
      <c r="AX261" s="14" t="s">
        <v>76</v>
      </c>
      <c r="AY261" s="218" t="s">
        <v>125</v>
      </c>
    </row>
    <row r="262" spans="1:65" s="14" customFormat="1" ht="11.25">
      <c r="B262" s="208"/>
      <c r="C262" s="209"/>
      <c r="D262" s="199" t="s">
        <v>134</v>
      </c>
      <c r="E262" s="210" t="s">
        <v>1</v>
      </c>
      <c r="F262" s="211" t="s">
        <v>247</v>
      </c>
      <c r="G262" s="209"/>
      <c r="H262" s="212">
        <v>61.901000000000003</v>
      </c>
      <c r="I262" s="213"/>
      <c r="J262" s="209"/>
      <c r="K262" s="209"/>
      <c r="L262" s="214"/>
      <c r="M262" s="215"/>
      <c r="N262" s="216"/>
      <c r="O262" s="216"/>
      <c r="P262" s="216"/>
      <c r="Q262" s="216"/>
      <c r="R262" s="216"/>
      <c r="S262" s="216"/>
      <c r="T262" s="217"/>
      <c r="AT262" s="218" t="s">
        <v>134</v>
      </c>
      <c r="AU262" s="218" t="s">
        <v>83</v>
      </c>
      <c r="AV262" s="14" t="s">
        <v>83</v>
      </c>
      <c r="AW262" s="14" t="s">
        <v>33</v>
      </c>
      <c r="AX262" s="14" t="s">
        <v>76</v>
      </c>
      <c r="AY262" s="218" t="s">
        <v>125</v>
      </c>
    </row>
    <row r="263" spans="1:65" s="14" customFormat="1" ht="11.25">
      <c r="B263" s="208"/>
      <c r="C263" s="209"/>
      <c r="D263" s="199" t="s">
        <v>134</v>
      </c>
      <c r="E263" s="210" t="s">
        <v>1</v>
      </c>
      <c r="F263" s="211" t="s">
        <v>248</v>
      </c>
      <c r="G263" s="209"/>
      <c r="H263" s="212">
        <v>12.266999999999999</v>
      </c>
      <c r="I263" s="213"/>
      <c r="J263" s="209"/>
      <c r="K263" s="209"/>
      <c r="L263" s="214"/>
      <c r="M263" s="215"/>
      <c r="N263" s="216"/>
      <c r="O263" s="216"/>
      <c r="P263" s="216"/>
      <c r="Q263" s="216"/>
      <c r="R263" s="216"/>
      <c r="S263" s="216"/>
      <c r="T263" s="217"/>
      <c r="AT263" s="218" t="s">
        <v>134</v>
      </c>
      <c r="AU263" s="218" t="s">
        <v>83</v>
      </c>
      <c r="AV263" s="14" t="s">
        <v>83</v>
      </c>
      <c r="AW263" s="14" t="s">
        <v>33</v>
      </c>
      <c r="AX263" s="14" t="s">
        <v>76</v>
      </c>
      <c r="AY263" s="218" t="s">
        <v>125</v>
      </c>
    </row>
    <row r="264" spans="1:65" s="14" customFormat="1" ht="11.25">
      <c r="B264" s="208"/>
      <c r="C264" s="209"/>
      <c r="D264" s="199" t="s">
        <v>134</v>
      </c>
      <c r="E264" s="210" t="s">
        <v>1</v>
      </c>
      <c r="F264" s="211" t="s">
        <v>249</v>
      </c>
      <c r="G264" s="209"/>
      <c r="H264" s="212">
        <v>8.2650000000000006</v>
      </c>
      <c r="I264" s="213"/>
      <c r="J264" s="209"/>
      <c r="K264" s="209"/>
      <c r="L264" s="214"/>
      <c r="M264" s="215"/>
      <c r="N264" s="216"/>
      <c r="O264" s="216"/>
      <c r="P264" s="216"/>
      <c r="Q264" s="216"/>
      <c r="R264" s="216"/>
      <c r="S264" s="216"/>
      <c r="T264" s="217"/>
      <c r="AT264" s="218" t="s">
        <v>134</v>
      </c>
      <c r="AU264" s="218" t="s">
        <v>83</v>
      </c>
      <c r="AV264" s="14" t="s">
        <v>83</v>
      </c>
      <c r="AW264" s="14" t="s">
        <v>33</v>
      </c>
      <c r="AX264" s="14" t="s">
        <v>76</v>
      </c>
      <c r="AY264" s="218" t="s">
        <v>125</v>
      </c>
    </row>
    <row r="265" spans="1:65" s="14" customFormat="1" ht="11.25">
      <c r="B265" s="208"/>
      <c r="C265" s="209"/>
      <c r="D265" s="199" t="s">
        <v>134</v>
      </c>
      <c r="E265" s="210" t="s">
        <v>1</v>
      </c>
      <c r="F265" s="211" t="s">
        <v>250</v>
      </c>
      <c r="G265" s="209"/>
      <c r="H265" s="212">
        <v>21.83</v>
      </c>
      <c r="I265" s="213"/>
      <c r="J265" s="209"/>
      <c r="K265" s="209"/>
      <c r="L265" s="214"/>
      <c r="M265" s="215"/>
      <c r="N265" s="216"/>
      <c r="O265" s="216"/>
      <c r="P265" s="216"/>
      <c r="Q265" s="216"/>
      <c r="R265" s="216"/>
      <c r="S265" s="216"/>
      <c r="T265" s="217"/>
      <c r="AT265" s="218" t="s">
        <v>134</v>
      </c>
      <c r="AU265" s="218" t="s">
        <v>83</v>
      </c>
      <c r="AV265" s="14" t="s">
        <v>83</v>
      </c>
      <c r="AW265" s="14" t="s">
        <v>33</v>
      </c>
      <c r="AX265" s="14" t="s">
        <v>76</v>
      </c>
      <c r="AY265" s="218" t="s">
        <v>125</v>
      </c>
    </row>
    <row r="266" spans="1:65" s="14" customFormat="1" ht="11.25">
      <c r="B266" s="208"/>
      <c r="C266" s="209"/>
      <c r="D266" s="199" t="s">
        <v>134</v>
      </c>
      <c r="E266" s="210" t="s">
        <v>1</v>
      </c>
      <c r="F266" s="211" t="s">
        <v>251</v>
      </c>
      <c r="G266" s="209"/>
      <c r="H266" s="212">
        <v>5.0759999999999996</v>
      </c>
      <c r="I266" s="213"/>
      <c r="J266" s="209"/>
      <c r="K266" s="209"/>
      <c r="L266" s="214"/>
      <c r="M266" s="215"/>
      <c r="N266" s="216"/>
      <c r="O266" s="216"/>
      <c r="P266" s="216"/>
      <c r="Q266" s="216"/>
      <c r="R266" s="216"/>
      <c r="S266" s="216"/>
      <c r="T266" s="217"/>
      <c r="AT266" s="218" t="s">
        <v>134</v>
      </c>
      <c r="AU266" s="218" t="s">
        <v>83</v>
      </c>
      <c r="AV266" s="14" t="s">
        <v>83</v>
      </c>
      <c r="AW266" s="14" t="s">
        <v>33</v>
      </c>
      <c r="AX266" s="14" t="s">
        <v>76</v>
      </c>
      <c r="AY266" s="218" t="s">
        <v>125</v>
      </c>
    </row>
    <row r="267" spans="1:65" s="14" customFormat="1" ht="11.25">
      <c r="B267" s="208"/>
      <c r="C267" s="209"/>
      <c r="D267" s="199" t="s">
        <v>134</v>
      </c>
      <c r="E267" s="210" t="s">
        <v>1</v>
      </c>
      <c r="F267" s="211" t="s">
        <v>252</v>
      </c>
      <c r="G267" s="209"/>
      <c r="H267" s="212">
        <v>9.68</v>
      </c>
      <c r="I267" s="213"/>
      <c r="J267" s="209"/>
      <c r="K267" s="209"/>
      <c r="L267" s="214"/>
      <c r="M267" s="215"/>
      <c r="N267" s="216"/>
      <c r="O267" s="216"/>
      <c r="P267" s="216"/>
      <c r="Q267" s="216"/>
      <c r="R267" s="216"/>
      <c r="S267" s="216"/>
      <c r="T267" s="217"/>
      <c r="AT267" s="218" t="s">
        <v>134</v>
      </c>
      <c r="AU267" s="218" t="s">
        <v>83</v>
      </c>
      <c r="AV267" s="14" t="s">
        <v>83</v>
      </c>
      <c r="AW267" s="14" t="s">
        <v>33</v>
      </c>
      <c r="AX267" s="14" t="s">
        <v>76</v>
      </c>
      <c r="AY267" s="218" t="s">
        <v>125</v>
      </c>
    </row>
    <row r="268" spans="1:65" s="16" customFormat="1" ht="11.25">
      <c r="B268" s="230"/>
      <c r="C268" s="231"/>
      <c r="D268" s="199" t="s">
        <v>134</v>
      </c>
      <c r="E268" s="232" t="s">
        <v>1</v>
      </c>
      <c r="F268" s="233" t="s">
        <v>146</v>
      </c>
      <c r="G268" s="231"/>
      <c r="H268" s="234">
        <v>625.89599999999996</v>
      </c>
      <c r="I268" s="235"/>
      <c r="J268" s="231"/>
      <c r="K268" s="231"/>
      <c r="L268" s="236"/>
      <c r="M268" s="237"/>
      <c r="N268" s="238"/>
      <c r="O268" s="238"/>
      <c r="P268" s="238"/>
      <c r="Q268" s="238"/>
      <c r="R268" s="238"/>
      <c r="S268" s="238"/>
      <c r="T268" s="239"/>
      <c r="AT268" s="240" t="s">
        <v>134</v>
      </c>
      <c r="AU268" s="240" t="s">
        <v>83</v>
      </c>
      <c r="AV268" s="16" t="s">
        <v>132</v>
      </c>
      <c r="AW268" s="16" t="s">
        <v>33</v>
      </c>
      <c r="AX268" s="16" t="s">
        <v>81</v>
      </c>
      <c r="AY268" s="240" t="s">
        <v>125</v>
      </c>
    </row>
    <row r="269" spans="1:65" s="2" customFormat="1" ht="44.25" customHeight="1">
      <c r="A269" s="35"/>
      <c r="B269" s="36"/>
      <c r="C269" s="183" t="s">
        <v>253</v>
      </c>
      <c r="D269" s="183" t="s">
        <v>128</v>
      </c>
      <c r="E269" s="184" t="s">
        <v>254</v>
      </c>
      <c r="F269" s="185" t="s">
        <v>255</v>
      </c>
      <c r="G269" s="186" t="s">
        <v>201</v>
      </c>
      <c r="H269" s="187">
        <v>1756.8</v>
      </c>
      <c r="I269" s="188"/>
      <c r="J269" s="189">
        <f>ROUND(I269*H269,2)</f>
        <v>0</v>
      </c>
      <c r="K269" s="190"/>
      <c r="L269" s="40"/>
      <c r="M269" s="191" t="s">
        <v>1</v>
      </c>
      <c r="N269" s="192" t="s">
        <v>41</v>
      </c>
      <c r="O269" s="72"/>
      <c r="P269" s="193">
        <f>O269*H269</f>
        <v>0</v>
      </c>
      <c r="Q269" s="193">
        <v>0</v>
      </c>
      <c r="R269" s="193">
        <f>Q269*H269</f>
        <v>0</v>
      </c>
      <c r="S269" s="193">
        <v>0</v>
      </c>
      <c r="T269" s="194">
        <f>S269*H269</f>
        <v>0</v>
      </c>
      <c r="U269" s="35"/>
      <c r="V269" s="35"/>
      <c r="W269" s="35"/>
      <c r="X269" s="35"/>
      <c r="Y269" s="35"/>
      <c r="Z269" s="35"/>
      <c r="AA269" s="35"/>
      <c r="AB269" s="35"/>
      <c r="AC269" s="35"/>
      <c r="AD269" s="35"/>
      <c r="AE269" s="35"/>
      <c r="AR269" s="195" t="s">
        <v>132</v>
      </c>
      <c r="AT269" s="195" t="s">
        <v>128</v>
      </c>
      <c r="AU269" s="195" t="s">
        <v>83</v>
      </c>
      <c r="AY269" s="18" t="s">
        <v>125</v>
      </c>
      <c r="BE269" s="196">
        <f>IF(N269="základní",J269,0)</f>
        <v>0</v>
      </c>
      <c r="BF269" s="196">
        <f>IF(N269="snížená",J269,0)</f>
        <v>0</v>
      </c>
      <c r="BG269" s="196">
        <f>IF(N269="zákl. přenesená",J269,0)</f>
        <v>0</v>
      </c>
      <c r="BH269" s="196">
        <f>IF(N269="sníž. přenesená",J269,0)</f>
        <v>0</v>
      </c>
      <c r="BI269" s="196">
        <f>IF(N269="nulová",J269,0)</f>
        <v>0</v>
      </c>
      <c r="BJ269" s="18" t="s">
        <v>81</v>
      </c>
      <c r="BK269" s="196">
        <f>ROUND(I269*H269,2)</f>
        <v>0</v>
      </c>
      <c r="BL269" s="18" t="s">
        <v>132</v>
      </c>
      <c r="BM269" s="195" t="s">
        <v>256</v>
      </c>
    </row>
    <row r="270" spans="1:65" s="13" customFormat="1" ht="11.25">
      <c r="B270" s="197"/>
      <c r="C270" s="198"/>
      <c r="D270" s="199" t="s">
        <v>134</v>
      </c>
      <c r="E270" s="200" t="s">
        <v>1</v>
      </c>
      <c r="F270" s="201" t="s">
        <v>257</v>
      </c>
      <c r="G270" s="198"/>
      <c r="H270" s="200" t="s">
        <v>1</v>
      </c>
      <c r="I270" s="202"/>
      <c r="J270" s="198"/>
      <c r="K270" s="198"/>
      <c r="L270" s="203"/>
      <c r="M270" s="204"/>
      <c r="N270" s="205"/>
      <c r="O270" s="205"/>
      <c r="P270" s="205"/>
      <c r="Q270" s="205"/>
      <c r="R270" s="205"/>
      <c r="S270" s="205"/>
      <c r="T270" s="206"/>
      <c r="AT270" s="207" t="s">
        <v>134</v>
      </c>
      <c r="AU270" s="207" t="s">
        <v>83</v>
      </c>
      <c r="AV270" s="13" t="s">
        <v>81</v>
      </c>
      <c r="AW270" s="13" t="s">
        <v>33</v>
      </c>
      <c r="AX270" s="13" t="s">
        <v>76</v>
      </c>
      <c r="AY270" s="207" t="s">
        <v>125</v>
      </c>
    </row>
    <row r="271" spans="1:65" s="14" customFormat="1" ht="11.25">
      <c r="B271" s="208"/>
      <c r="C271" s="209"/>
      <c r="D271" s="199" t="s">
        <v>134</v>
      </c>
      <c r="E271" s="210" t="s">
        <v>1</v>
      </c>
      <c r="F271" s="211" t="s">
        <v>258</v>
      </c>
      <c r="G271" s="209"/>
      <c r="H271" s="212">
        <v>138</v>
      </c>
      <c r="I271" s="213"/>
      <c r="J271" s="209"/>
      <c r="K271" s="209"/>
      <c r="L271" s="214"/>
      <c r="M271" s="215"/>
      <c r="N271" s="216"/>
      <c r="O271" s="216"/>
      <c r="P271" s="216"/>
      <c r="Q271" s="216"/>
      <c r="R271" s="216"/>
      <c r="S271" s="216"/>
      <c r="T271" s="217"/>
      <c r="AT271" s="218" t="s">
        <v>134</v>
      </c>
      <c r="AU271" s="218" t="s">
        <v>83</v>
      </c>
      <c r="AV271" s="14" t="s">
        <v>83</v>
      </c>
      <c r="AW271" s="14" t="s">
        <v>33</v>
      </c>
      <c r="AX271" s="14" t="s">
        <v>76</v>
      </c>
      <c r="AY271" s="218" t="s">
        <v>125</v>
      </c>
    </row>
    <row r="272" spans="1:65" s="14" customFormat="1" ht="11.25">
      <c r="B272" s="208"/>
      <c r="C272" s="209"/>
      <c r="D272" s="199" t="s">
        <v>134</v>
      </c>
      <c r="E272" s="210" t="s">
        <v>1</v>
      </c>
      <c r="F272" s="211" t="s">
        <v>259</v>
      </c>
      <c r="G272" s="209"/>
      <c r="H272" s="212">
        <v>74.75</v>
      </c>
      <c r="I272" s="213"/>
      <c r="J272" s="209"/>
      <c r="K272" s="209"/>
      <c r="L272" s="214"/>
      <c r="M272" s="215"/>
      <c r="N272" s="216"/>
      <c r="O272" s="216"/>
      <c r="P272" s="216"/>
      <c r="Q272" s="216"/>
      <c r="R272" s="216"/>
      <c r="S272" s="216"/>
      <c r="T272" s="217"/>
      <c r="AT272" s="218" t="s">
        <v>134</v>
      </c>
      <c r="AU272" s="218" t="s">
        <v>83</v>
      </c>
      <c r="AV272" s="14" t="s">
        <v>83</v>
      </c>
      <c r="AW272" s="14" t="s">
        <v>33</v>
      </c>
      <c r="AX272" s="14" t="s">
        <v>76</v>
      </c>
      <c r="AY272" s="218" t="s">
        <v>125</v>
      </c>
    </row>
    <row r="273" spans="2:51" s="14" customFormat="1" ht="11.25">
      <c r="B273" s="208"/>
      <c r="C273" s="209"/>
      <c r="D273" s="199" t="s">
        <v>134</v>
      </c>
      <c r="E273" s="210" t="s">
        <v>1</v>
      </c>
      <c r="F273" s="211" t="s">
        <v>260</v>
      </c>
      <c r="G273" s="209"/>
      <c r="H273" s="212">
        <v>69</v>
      </c>
      <c r="I273" s="213"/>
      <c r="J273" s="209"/>
      <c r="K273" s="209"/>
      <c r="L273" s="214"/>
      <c r="M273" s="215"/>
      <c r="N273" s="216"/>
      <c r="O273" s="216"/>
      <c r="P273" s="216"/>
      <c r="Q273" s="216"/>
      <c r="R273" s="216"/>
      <c r="S273" s="216"/>
      <c r="T273" s="217"/>
      <c r="AT273" s="218" t="s">
        <v>134</v>
      </c>
      <c r="AU273" s="218" t="s">
        <v>83</v>
      </c>
      <c r="AV273" s="14" t="s">
        <v>83</v>
      </c>
      <c r="AW273" s="14" t="s">
        <v>33</v>
      </c>
      <c r="AX273" s="14" t="s">
        <v>76</v>
      </c>
      <c r="AY273" s="218" t="s">
        <v>125</v>
      </c>
    </row>
    <row r="274" spans="2:51" s="15" customFormat="1" ht="11.25">
      <c r="B274" s="219"/>
      <c r="C274" s="220"/>
      <c r="D274" s="199" t="s">
        <v>134</v>
      </c>
      <c r="E274" s="221" t="s">
        <v>1</v>
      </c>
      <c r="F274" s="222" t="s">
        <v>138</v>
      </c>
      <c r="G274" s="220"/>
      <c r="H274" s="223">
        <v>281.75</v>
      </c>
      <c r="I274" s="224"/>
      <c r="J274" s="220"/>
      <c r="K274" s="220"/>
      <c r="L274" s="225"/>
      <c r="M274" s="226"/>
      <c r="N274" s="227"/>
      <c r="O274" s="227"/>
      <c r="P274" s="227"/>
      <c r="Q274" s="227"/>
      <c r="R274" s="227"/>
      <c r="S274" s="227"/>
      <c r="T274" s="228"/>
      <c r="AT274" s="229" t="s">
        <v>134</v>
      </c>
      <c r="AU274" s="229" t="s">
        <v>83</v>
      </c>
      <c r="AV274" s="15" t="s">
        <v>126</v>
      </c>
      <c r="AW274" s="15" t="s">
        <v>33</v>
      </c>
      <c r="AX274" s="15" t="s">
        <v>76</v>
      </c>
      <c r="AY274" s="229" t="s">
        <v>125</v>
      </c>
    </row>
    <row r="275" spans="2:51" s="13" customFormat="1" ht="11.25">
      <c r="B275" s="197"/>
      <c r="C275" s="198"/>
      <c r="D275" s="199" t="s">
        <v>134</v>
      </c>
      <c r="E275" s="200" t="s">
        <v>1</v>
      </c>
      <c r="F275" s="201" t="s">
        <v>261</v>
      </c>
      <c r="G275" s="198"/>
      <c r="H275" s="200" t="s">
        <v>1</v>
      </c>
      <c r="I275" s="202"/>
      <c r="J275" s="198"/>
      <c r="K275" s="198"/>
      <c r="L275" s="203"/>
      <c r="M275" s="204"/>
      <c r="N275" s="205"/>
      <c r="O275" s="205"/>
      <c r="P275" s="205"/>
      <c r="Q275" s="205"/>
      <c r="R275" s="205"/>
      <c r="S275" s="205"/>
      <c r="T275" s="206"/>
      <c r="AT275" s="207" t="s">
        <v>134</v>
      </c>
      <c r="AU275" s="207" t="s">
        <v>83</v>
      </c>
      <c r="AV275" s="13" t="s">
        <v>81</v>
      </c>
      <c r="AW275" s="13" t="s">
        <v>33</v>
      </c>
      <c r="AX275" s="13" t="s">
        <v>76</v>
      </c>
      <c r="AY275" s="207" t="s">
        <v>125</v>
      </c>
    </row>
    <row r="276" spans="2:51" s="14" customFormat="1" ht="11.25">
      <c r="B276" s="208"/>
      <c r="C276" s="209"/>
      <c r="D276" s="199" t="s">
        <v>134</v>
      </c>
      <c r="E276" s="210" t="s">
        <v>1</v>
      </c>
      <c r="F276" s="211" t="s">
        <v>205</v>
      </c>
      <c r="G276" s="209"/>
      <c r="H276" s="212">
        <v>14.46</v>
      </c>
      <c r="I276" s="213"/>
      <c r="J276" s="209"/>
      <c r="K276" s="209"/>
      <c r="L276" s="214"/>
      <c r="M276" s="215"/>
      <c r="N276" s="216"/>
      <c r="O276" s="216"/>
      <c r="P276" s="216"/>
      <c r="Q276" s="216"/>
      <c r="R276" s="216"/>
      <c r="S276" s="216"/>
      <c r="T276" s="217"/>
      <c r="AT276" s="218" t="s">
        <v>134</v>
      </c>
      <c r="AU276" s="218" t="s">
        <v>83</v>
      </c>
      <c r="AV276" s="14" t="s">
        <v>83</v>
      </c>
      <c r="AW276" s="14" t="s">
        <v>33</v>
      </c>
      <c r="AX276" s="14" t="s">
        <v>76</v>
      </c>
      <c r="AY276" s="218" t="s">
        <v>125</v>
      </c>
    </row>
    <row r="277" spans="2:51" s="14" customFormat="1" ht="11.25">
      <c r="B277" s="208"/>
      <c r="C277" s="209"/>
      <c r="D277" s="199" t="s">
        <v>134</v>
      </c>
      <c r="E277" s="210" t="s">
        <v>1</v>
      </c>
      <c r="F277" s="211" t="s">
        <v>206</v>
      </c>
      <c r="G277" s="209"/>
      <c r="H277" s="212">
        <v>72.3</v>
      </c>
      <c r="I277" s="213"/>
      <c r="J277" s="209"/>
      <c r="K277" s="209"/>
      <c r="L277" s="214"/>
      <c r="M277" s="215"/>
      <c r="N277" s="216"/>
      <c r="O277" s="216"/>
      <c r="P277" s="216"/>
      <c r="Q277" s="216"/>
      <c r="R277" s="216"/>
      <c r="S277" s="216"/>
      <c r="T277" s="217"/>
      <c r="AT277" s="218" t="s">
        <v>134</v>
      </c>
      <c r="AU277" s="218" t="s">
        <v>83</v>
      </c>
      <c r="AV277" s="14" t="s">
        <v>83</v>
      </c>
      <c r="AW277" s="14" t="s">
        <v>33</v>
      </c>
      <c r="AX277" s="14" t="s">
        <v>76</v>
      </c>
      <c r="AY277" s="218" t="s">
        <v>125</v>
      </c>
    </row>
    <row r="278" spans="2:51" s="14" customFormat="1" ht="11.25">
      <c r="B278" s="208"/>
      <c r="C278" s="209"/>
      <c r="D278" s="199" t="s">
        <v>134</v>
      </c>
      <c r="E278" s="210" t="s">
        <v>1</v>
      </c>
      <c r="F278" s="211" t="s">
        <v>207</v>
      </c>
      <c r="G278" s="209"/>
      <c r="H278" s="212">
        <v>10.9</v>
      </c>
      <c r="I278" s="213"/>
      <c r="J278" s="209"/>
      <c r="K278" s="209"/>
      <c r="L278" s="214"/>
      <c r="M278" s="215"/>
      <c r="N278" s="216"/>
      <c r="O278" s="216"/>
      <c r="P278" s="216"/>
      <c r="Q278" s="216"/>
      <c r="R278" s="216"/>
      <c r="S278" s="216"/>
      <c r="T278" s="217"/>
      <c r="AT278" s="218" t="s">
        <v>134</v>
      </c>
      <c r="AU278" s="218" t="s">
        <v>83</v>
      </c>
      <c r="AV278" s="14" t="s">
        <v>83</v>
      </c>
      <c r="AW278" s="14" t="s">
        <v>33</v>
      </c>
      <c r="AX278" s="14" t="s">
        <v>76</v>
      </c>
      <c r="AY278" s="218" t="s">
        <v>125</v>
      </c>
    </row>
    <row r="279" spans="2:51" s="14" customFormat="1" ht="11.25">
      <c r="B279" s="208"/>
      <c r="C279" s="209"/>
      <c r="D279" s="199" t="s">
        <v>134</v>
      </c>
      <c r="E279" s="210" t="s">
        <v>1</v>
      </c>
      <c r="F279" s="211" t="s">
        <v>262</v>
      </c>
      <c r="G279" s="209"/>
      <c r="H279" s="212">
        <v>23.92</v>
      </c>
      <c r="I279" s="213"/>
      <c r="J279" s="209"/>
      <c r="K279" s="209"/>
      <c r="L279" s="214"/>
      <c r="M279" s="215"/>
      <c r="N279" s="216"/>
      <c r="O279" s="216"/>
      <c r="P279" s="216"/>
      <c r="Q279" s="216"/>
      <c r="R279" s="216"/>
      <c r="S279" s="216"/>
      <c r="T279" s="217"/>
      <c r="AT279" s="218" t="s">
        <v>134</v>
      </c>
      <c r="AU279" s="218" t="s">
        <v>83</v>
      </c>
      <c r="AV279" s="14" t="s">
        <v>83</v>
      </c>
      <c r="AW279" s="14" t="s">
        <v>33</v>
      </c>
      <c r="AX279" s="14" t="s">
        <v>76</v>
      </c>
      <c r="AY279" s="218" t="s">
        <v>125</v>
      </c>
    </row>
    <row r="280" spans="2:51" s="14" customFormat="1" ht="11.25">
      <c r="B280" s="208"/>
      <c r="C280" s="209"/>
      <c r="D280" s="199" t="s">
        <v>134</v>
      </c>
      <c r="E280" s="210" t="s">
        <v>1</v>
      </c>
      <c r="F280" s="211" t="s">
        <v>263</v>
      </c>
      <c r="G280" s="209"/>
      <c r="H280" s="212">
        <v>42.56</v>
      </c>
      <c r="I280" s="213"/>
      <c r="J280" s="209"/>
      <c r="K280" s="209"/>
      <c r="L280" s="214"/>
      <c r="M280" s="215"/>
      <c r="N280" s="216"/>
      <c r="O280" s="216"/>
      <c r="P280" s="216"/>
      <c r="Q280" s="216"/>
      <c r="R280" s="216"/>
      <c r="S280" s="216"/>
      <c r="T280" s="217"/>
      <c r="AT280" s="218" t="s">
        <v>134</v>
      </c>
      <c r="AU280" s="218" t="s">
        <v>83</v>
      </c>
      <c r="AV280" s="14" t="s">
        <v>83</v>
      </c>
      <c r="AW280" s="14" t="s">
        <v>33</v>
      </c>
      <c r="AX280" s="14" t="s">
        <v>76</v>
      </c>
      <c r="AY280" s="218" t="s">
        <v>125</v>
      </c>
    </row>
    <row r="281" spans="2:51" s="14" customFormat="1" ht="11.25">
      <c r="B281" s="208"/>
      <c r="C281" s="209"/>
      <c r="D281" s="199" t="s">
        <v>134</v>
      </c>
      <c r="E281" s="210" t="s">
        <v>1</v>
      </c>
      <c r="F281" s="211" t="s">
        <v>212</v>
      </c>
      <c r="G281" s="209"/>
      <c r="H281" s="212">
        <v>17.489999999999998</v>
      </c>
      <c r="I281" s="213"/>
      <c r="J281" s="209"/>
      <c r="K281" s="209"/>
      <c r="L281" s="214"/>
      <c r="M281" s="215"/>
      <c r="N281" s="216"/>
      <c r="O281" s="216"/>
      <c r="P281" s="216"/>
      <c r="Q281" s="216"/>
      <c r="R281" s="216"/>
      <c r="S281" s="216"/>
      <c r="T281" s="217"/>
      <c r="AT281" s="218" t="s">
        <v>134</v>
      </c>
      <c r="AU281" s="218" t="s">
        <v>83</v>
      </c>
      <c r="AV281" s="14" t="s">
        <v>83</v>
      </c>
      <c r="AW281" s="14" t="s">
        <v>33</v>
      </c>
      <c r="AX281" s="14" t="s">
        <v>76</v>
      </c>
      <c r="AY281" s="218" t="s">
        <v>125</v>
      </c>
    </row>
    <row r="282" spans="2:51" s="14" customFormat="1" ht="11.25">
      <c r="B282" s="208"/>
      <c r="C282" s="209"/>
      <c r="D282" s="199" t="s">
        <v>134</v>
      </c>
      <c r="E282" s="210" t="s">
        <v>1</v>
      </c>
      <c r="F282" s="211" t="s">
        <v>213</v>
      </c>
      <c r="G282" s="209"/>
      <c r="H282" s="212">
        <v>8.23</v>
      </c>
      <c r="I282" s="213"/>
      <c r="J282" s="209"/>
      <c r="K282" s="209"/>
      <c r="L282" s="214"/>
      <c r="M282" s="215"/>
      <c r="N282" s="216"/>
      <c r="O282" s="216"/>
      <c r="P282" s="216"/>
      <c r="Q282" s="216"/>
      <c r="R282" s="216"/>
      <c r="S282" s="216"/>
      <c r="T282" s="217"/>
      <c r="AT282" s="218" t="s">
        <v>134</v>
      </c>
      <c r="AU282" s="218" t="s">
        <v>83</v>
      </c>
      <c r="AV282" s="14" t="s">
        <v>83</v>
      </c>
      <c r="AW282" s="14" t="s">
        <v>33</v>
      </c>
      <c r="AX282" s="14" t="s">
        <v>76</v>
      </c>
      <c r="AY282" s="218" t="s">
        <v>125</v>
      </c>
    </row>
    <row r="283" spans="2:51" s="14" customFormat="1" ht="11.25">
      <c r="B283" s="208"/>
      <c r="C283" s="209"/>
      <c r="D283" s="199" t="s">
        <v>134</v>
      </c>
      <c r="E283" s="210" t="s">
        <v>1</v>
      </c>
      <c r="F283" s="211" t="s">
        <v>214</v>
      </c>
      <c r="G283" s="209"/>
      <c r="H283" s="212">
        <v>24.4</v>
      </c>
      <c r="I283" s="213"/>
      <c r="J283" s="209"/>
      <c r="K283" s="209"/>
      <c r="L283" s="214"/>
      <c r="M283" s="215"/>
      <c r="N283" s="216"/>
      <c r="O283" s="216"/>
      <c r="P283" s="216"/>
      <c r="Q283" s="216"/>
      <c r="R283" s="216"/>
      <c r="S283" s="216"/>
      <c r="T283" s="217"/>
      <c r="AT283" s="218" t="s">
        <v>134</v>
      </c>
      <c r="AU283" s="218" t="s">
        <v>83</v>
      </c>
      <c r="AV283" s="14" t="s">
        <v>83</v>
      </c>
      <c r="AW283" s="14" t="s">
        <v>33</v>
      </c>
      <c r="AX283" s="14" t="s">
        <v>76</v>
      </c>
      <c r="AY283" s="218" t="s">
        <v>125</v>
      </c>
    </row>
    <row r="284" spans="2:51" s="14" customFormat="1" ht="11.25">
      <c r="B284" s="208"/>
      <c r="C284" s="209"/>
      <c r="D284" s="199" t="s">
        <v>134</v>
      </c>
      <c r="E284" s="210" t="s">
        <v>1</v>
      </c>
      <c r="F284" s="211" t="s">
        <v>215</v>
      </c>
      <c r="G284" s="209"/>
      <c r="H284" s="212">
        <v>5.78</v>
      </c>
      <c r="I284" s="213"/>
      <c r="J284" s="209"/>
      <c r="K284" s="209"/>
      <c r="L284" s="214"/>
      <c r="M284" s="215"/>
      <c r="N284" s="216"/>
      <c r="O284" s="216"/>
      <c r="P284" s="216"/>
      <c r="Q284" s="216"/>
      <c r="R284" s="216"/>
      <c r="S284" s="216"/>
      <c r="T284" s="217"/>
      <c r="AT284" s="218" t="s">
        <v>134</v>
      </c>
      <c r="AU284" s="218" t="s">
        <v>83</v>
      </c>
      <c r="AV284" s="14" t="s">
        <v>83</v>
      </c>
      <c r="AW284" s="14" t="s">
        <v>33</v>
      </c>
      <c r="AX284" s="14" t="s">
        <v>76</v>
      </c>
      <c r="AY284" s="218" t="s">
        <v>125</v>
      </c>
    </row>
    <row r="285" spans="2:51" s="14" customFormat="1" ht="11.25">
      <c r="B285" s="208"/>
      <c r="C285" s="209"/>
      <c r="D285" s="199" t="s">
        <v>134</v>
      </c>
      <c r="E285" s="210" t="s">
        <v>1</v>
      </c>
      <c r="F285" s="211" t="s">
        <v>216</v>
      </c>
      <c r="G285" s="209"/>
      <c r="H285" s="212">
        <v>7.26</v>
      </c>
      <c r="I285" s="213"/>
      <c r="J285" s="209"/>
      <c r="K285" s="209"/>
      <c r="L285" s="214"/>
      <c r="M285" s="215"/>
      <c r="N285" s="216"/>
      <c r="O285" s="216"/>
      <c r="P285" s="216"/>
      <c r="Q285" s="216"/>
      <c r="R285" s="216"/>
      <c r="S285" s="216"/>
      <c r="T285" s="217"/>
      <c r="AT285" s="218" t="s">
        <v>134</v>
      </c>
      <c r="AU285" s="218" t="s">
        <v>83</v>
      </c>
      <c r="AV285" s="14" t="s">
        <v>83</v>
      </c>
      <c r="AW285" s="14" t="s">
        <v>33</v>
      </c>
      <c r="AX285" s="14" t="s">
        <v>76</v>
      </c>
      <c r="AY285" s="218" t="s">
        <v>125</v>
      </c>
    </row>
    <row r="286" spans="2:51" s="15" customFormat="1" ht="11.25">
      <c r="B286" s="219"/>
      <c r="C286" s="220"/>
      <c r="D286" s="199" t="s">
        <v>134</v>
      </c>
      <c r="E286" s="221" t="s">
        <v>1</v>
      </c>
      <c r="F286" s="222" t="s">
        <v>138</v>
      </c>
      <c r="G286" s="220"/>
      <c r="H286" s="223">
        <v>227.29999999999998</v>
      </c>
      <c r="I286" s="224"/>
      <c r="J286" s="220"/>
      <c r="K286" s="220"/>
      <c r="L286" s="225"/>
      <c r="M286" s="226"/>
      <c r="N286" s="227"/>
      <c r="O286" s="227"/>
      <c r="P286" s="227"/>
      <c r="Q286" s="227"/>
      <c r="R286" s="227"/>
      <c r="S286" s="227"/>
      <c r="T286" s="228"/>
      <c r="AT286" s="229" t="s">
        <v>134</v>
      </c>
      <c r="AU286" s="229" t="s">
        <v>83</v>
      </c>
      <c r="AV286" s="15" t="s">
        <v>126</v>
      </c>
      <c r="AW286" s="15" t="s">
        <v>33</v>
      </c>
      <c r="AX286" s="15" t="s">
        <v>76</v>
      </c>
      <c r="AY286" s="229" t="s">
        <v>125</v>
      </c>
    </row>
    <row r="287" spans="2:51" s="13" customFormat="1" ht="11.25">
      <c r="B287" s="197"/>
      <c r="C287" s="198"/>
      <c r="D287" s="199" t="s">
        <v>134</v>
      </c>
      <c r="E287" s="200" t="s">
        <v>1</v>
      </c>
      <c r="F287" s="201" t="s">
        <v>264</v>
      </c>
      <c r="G287" s="198"/>
      <c r="H287" s="200" t="s">
        <v>1</v>
      </c>
      <c r="I287" s="202"/>
      <c r="J287" s="198"/>
      <c r="K287" s="198"/>
      <c r="L287" s="203"/>
      <c r="M287" s="204"/>
      <c r="N287" s="205"/>
      <c r="O287" s="205"/>
      <c r="P287" s="205"/>
      <c r="Q287" s="205"/>
      <c r="R287" s="205"/>
      <c r="S287" s="205"/>
      <c r="T287" s="206"/>
      <c r="AT287" s="207" t="s">
        <v>134</v>
      </c>
      <c r="AU287" s="207" t="s">
        <v>83</v>
      </c>
      <c r="AV287" s="13" t="s">
        <v>81</v>
      </c>
      <c r="AW287" s="13" t="s">
        <v>33</v>
      </c>
      <c r="AX287" s="13" t="s">
        <v>76</v>
      </c>
      <c r="AY287" s="207" t="s">
        <v>125</v>
      </c>
    </row>
    <row r="288" spans="2:51" s="14" customFormat="1" ht="11.25">
      <c r="B288" s="208"/>
      <c r="C288" s="209"/>
      <c r="D288" s="199" t="s">
        <v>134</v>
      </c>
      <c r="E288" s="210" t="s">
        <v>1</v>
      </c>
      <c r="F288" s="211" t="s">
        <v>265</v>
      </c>
      <c r="G288" s="209"/>
      <c r="H288" s="212">
        <v>1104</v>
      </c>
      <c r="I288" s="213"/>
      <c r="J288" s="209"/>
      <c r="K288" s="209"/>
      <c r="L288" s="214"/>
      <c r="M288" s="215"/>
      <c r="N288" s="216"/>
      <c r="O288" s="216"/>
      <c r="P288" s="216"/>
      <c r="Q288" s="216"/>
      <c r="R288" s="216"/>
      <c r="S288" s="216"/>
      <c r="T288" s="217"/>
      <c r="AT288" s="218" t="s">
        <v>134</v>
      </c>
      <c r="AU288" s="218" t="s">
        <v>83</v>
      </c>
      <c r="AV288" s="14" t="s">
        <v>83</v>
      </c>
      <c r="AW288" s="14" t="s">
        <v>33</v>
      </c>
      <c r="AX288" s="14" t="s">
        <v>76</v>
      </c>
      <c r="AY288" s="218" t="s">
        <v>125</v>
      </c>
    </row>
    <row r="289" spans="1:65" s="14" customFormat="1" ht="11.25">
      <c r="B289" s="208"/>
      <c r="C289" s="209"/>
      <c r="D289" s="199" t="s">
        <v>134</v>
      </c>
      <c r="E289" s="210" t="s">
        <v>1</v>
      </c>
      <c r="F289" s="211" t="s">
        <v>259</v>
      </c>
      <c r="G289" s="209"/>
      <c r="H289" s="212">
        <v>74.75</v>
      </c>
      <c r="I289" s="213"/>
      <c r="J289" s="209"/>
      <c r="K289" s="209"/>
      <c r="L289" s="214"/>
      <c r="M289" s="215"/>
      <c r="N289" s="216"/>
      <c r="O289" s="216"/>
      <c r="P289" s="216"/>
      <c r="Q289" s="216"/>
      <c r="R289" s="216"/>
      <c r="S289" s="216"/>
      <c r="T289" s="217"/>
      <c r="AT289" s="218" t="s">
        <v>134</v>
      </c>
      <c r="AU289" s="218" t="s">
        <v>83</v>
      </c>
      <c r="AV289" s="14" t="s">
        <v>83</v>
      </c>
      <c r="AW289" s="14" t="s">
        <v>33</v>
      </c>
      <c r="AX289" s="14" t="s">
        <v>76</v>
      </c>
      <c r="AY289" s="218" t="s">
        <v>125</v>
      </c>
    </row>
    <row r="290" spans="1:65" s="14" customFormat="1" ht="11.25">
      <c r="B290" s="208"/>
      <c r="C290" s="209"/>
      <c r="D290" s="199" t="s">
        <v>134</v>
      </c>
      <c r="E290" s="210" t="s">
        <v>1</v>
      </c>
      <c r="F290" s="211" t="s">
        <v>260</v>
      </c>
      <c r="G290" s="209"/>
      <c r="H290" s="212">
        <v>69</v>
      </c>
      <c r="I290" s="213"/>
      <c r="J290" s="209"/>
      <c r="K290" s="209"/>
      <c r="L290" s="214"/>
      <c r="M290" s="215"/>
      <c r="N290" s="216"/>
      <c r="O290" s="216"/>
      <c r="P290" s="216"/>
      <c r="Q290" s="216"/>
      <c r="R290" s="216"/>
      <c r="S290" s="216"/>
      <c r="T290" s="217"/>
      <c r="AT290" s="218" t="s">
        <v>134</v>
      </c>
      <c r="AU290" s="218" t="s">
        <v>83</v>
      </c>
      <c r="AV290" s="14" t="s">
        <v>83</v>
      </c>
      <c r="AW290" s="14" t="s">
        <v>33</v>
      </c>
      <c r="AX290" s="14" t="s">
        <v>76</v>
      </c>
      <c r="AY290" s="218" t="s">
        <v>125</v>
      </c>
    </row>
    <row r="291" spans="1:65" s="15" customFormat="1" ht="11.25">
      <c r="B291" s="219"/>
      <c r="C291" s="220"/>
      <c r="D291" s="199" t="s">
        <v>134</v>
      </c>
      <c r="E291" s="221" t="s">
        <v>1</v>
      </c>
      <c r="F291" s="222" t="s">
        <v>138</v>
      </c>
      <c r="G291" s="220"/>
      <c r="H291" s="223">
        <v>1247.75</v>
      </c>
      <c r="I291" s="224"/>
      <c r="J291" s="220"/>
      <c r="K291" s="220"/>
      <c r="L291" s="225"/>
      <c r="M291" s="226"/>
      <c r="N291" s="227"/>
      <c r="O291" s="227"/>
      <c r="P291" s="227"/>
      <c r="Q291" s="227"/>
      <c r="R291" s="227"/>
      <c r="S291" s="227"/>
      <c r="T291" s="228"/>
      <c r="AT291" s="229" t="s">
        <v>134</v>
      </c>
      <c r="AU291" s="229" t="s">
        <v>83</v>
      </c>
      <c r="AV291" s="15" t="s">
        <v>126</v>
      </c>
      <c r="AW291" s="15" t="s">
        <v>33</v>
      </c>
      <c r="AX291" s="15" t="s">
        <v>76</v>
      </c>
      <c r="AY291" s="229" t="s">
        <v>125</v>
      </c>
    </row>
    <row r="292" spans="1:65" s="16" customFormat="1" ht="11.25">
      <c r="B292" s="230"/>
      <c r="C292" s="231"/>
      <c r="D292" s="199" t="s">
        <v>134</v>
      </c>
      <c r="E292" s="232" t="s">
        <v>1</v>
      </c>
      <c r="F292" s="233" t="s">
        <v>146</v>
      </c>
      <c r="G292" s="231"/>
      <c r="H292" s="234">
        <v>1756.8</v>
      </c>
      <c r="I292" s="235"/>
      <c r="J292" s="231"/>
      <c r="K292" s="231"/>
      <c r="L292" s="236"/>
      <c r="M292" s="237"/>
      <c r="N292" s="238"/>
      <c r="O292" s="238"/>
      <c r="P292" s="238"/>
      <c r="Q292" s="238"/>
      <c r="R292" s="238"/>
      <c r="S292" s="238"/>
      <c r="T292" s="239"/>
      <c r="AT292" s="240" t="s">
        <v>134</v>
      </c>
      <c r="AU292" s="240" t="s">
        <v>83</v>
      </c>
      <c r="AV292" s="16" t="s">
        <v>132</v>
      </c>
      <c r="AW292" s="16" t="s">
        <v>33</v>
      </c>
      <c r="AX292" s="16" t="s">
        <v>81</v>
      </c>
      <c r="AY292" s="240" t="s">
        <v>125</v>
      </c>
    </row>
    <row r="293" spans="1:65" s="2" customFormat="1" ht="16.5" customHeight="1">
      <c r="A293" s="35"/>
      <c r="B293" s="36"/>
      <c r="C293" s="241" t="s">
        <v>266</v>
      </c>
      <c r="D293" s="241" t="s">
        <v>218</v>
      </c>
      <c r="E293" s="242" t="s">
        <v>267</v>
      </c>
      <c r="F293" s="243" t="s">
        <v>268</v>
      </c>
      <c r="G293" s="244" t="s">
        <v>201</v>
      </c>
      <c r="H293" s="245">
        <v>2020.32</v>
      </c>
      <c r="I293" s="246"/>
      <c r="J293" s="247">
        <f>ROUND(I293*H293,2)</f>
        <v>0</v>
      </c>
      <c r="K293" s="248"/>
      <c r="L293" s="249"/>
      <c r="M293" s="250" t="s">
        <v>1</v>
      </c>
      <c r="N293" s="251" t="s">
        <v>41</v>
      </c>
      <c r="O293" s="72"/>
      <c r="P293" s="193">
        <f>O293*H293</f>
        <v>0</v>
      </c>
      <c r="Q293" s="193">
        <v>1E-4</v>
      </c>
      <c r="R293" s="193">
        <f>Q293*H293</f>
        <v>0.20203200000000002</v>
      </c>
      <c r="S293" s="193">
        <v>0</v>
      </c>
      <c r="T293" s="194">
        <f>S293*H293</f>
        <v>0</v>
      </c>
      <c r="U293" s="35"/>
      <c r="V293" s="35"/>
      <c r="W293" s="35"/>
      <c r="X293" s="35"/>
      <c r="Y293" s="35"/>
      <c r="Z293" s="35"/>
      <c r="AA293" s="35"/>
      <c r="AB293" s="35"/>
      <c r="AC293" s="35"/>
      <c r="AD293" s="35"/>
      <c r="AE293" s="35"/>
      <c r="AR293" s="195" t="s">
        <v>221</v>
      </c>
      <c r="AT293" s="195" t="s">
        <v>218</v>
      </c>
      <c r="AU293" s="195" t="s">
        <v>83</v>
      </c>
      <c r="AY293" s="18" t="s">
        <v>125</v>
      </c>
      <c r="BE293" s="196">
        <f>IF(N293="základní",J293,0)</f>
        <v>0</v>
      </c>
      <c r="BF293" s="196">
        <f>IF(N293="snížená",J293,0)</f>
        <v>0</v>
      </c>
      <c r="BG293" s="196">
        <f>IF(N293="zákl. přenesená",J293,0)</f>
        <v>0</v>
      </c>
      <c r="BH293" s="196">
        <f>IF(N293="sníž. přenesená",J293,0)</f>
        <v>0</v>
      </c>
      <c r="BI293" s="196">
        <f>IF(N293="nulová",J293,0)</f>
        <v>0</v>
      </c>
      <c r="BJ293" s="18" t="s">
        <v>81</v>
      </c>
      <c r="BK293" s="196">
        <f>ROUND(I293*H293,2)</f>
        <v>0</v>
      </c>
      <c r="BL293" s="18" t="s">
        <v>132</v>
      </c>
      <c r="BM293" s="195" t="s">
        <v>269</v>
      </c>
    </row>
    <row r="294" spans="1:65" s="14" customFormat="1" ht="11.25">
      <c r="B294" s="208"/>
      <c r="C294" s="209"/>
      <c r="D294" s="199" t="s">
        <v>134</v>
      </c>
      <c r="E294" s="210" t="s">
        <v>1</v>
      </c>
      <c r="F294" s="211" t="s">
        <v>270</v>
      </c>
      <c r="G294" s="209"/>
      <c r="H294" s="212">
        <v>2020.32</v>
      </c>
      <c r="I294" s="213"/>
      <c r="J294" s="209"/>
      <c r="K294" s="209"/>
      <c r="L294" s="214"/>
      <c r="M294" s="215"/>
      <c r="N294" s="216"/>
      <c r="O294" s="216"/>
      <c r="P294" s="216"/>
      <c r="Q294" s="216"/>
      <c r="R294" s="216"/>
      <c r="S294" s="216"/>
      <c r="T294" s="217"/>
      <c r="AT294" s="218" t="s">
        <v>134</v>
      </c>
      <c r="AU294" s="218" t="s">
        <v>83</v>
      </c>
      <c r="AV294" s="14" t="s">
        <v>83</v>
      </c>
      <c r="AW294" s="14" t="s">
        <v>33</v>
      </c>
      <c r="AX294" s="14" t="s">
        <v>81</v>
      </c>
      <c r="AY294" s="218" t="s">
        <v>125</v>
      </c>
    </row>
    <row r="295" spans="1:65" s="2" customFormat="1" ht="24.2" customHeight="1">
      <c r="A295" s="35"/>
      <c r="B295" s="36"/>
      <c r="C295" s="183" t="s">
        <v>8</v>
      </c>
      <c r="D295" s="183" t="s">
        <v>128</v>
      </c>
      <c r="E295" s="184" t="s">
        <v>271</v>
      </c>
      <c r="F295" s="185" t="s">
        <v>272</v>
      </c>
      <c r="G295" s="186" t="s">
        <v>201</v>
      </c>
      <c r="H295" s="187">
        <v>509.12</v>
      </c>
      <c r="I295" s="188"/>
      <c r="J295" s="189">
        <f>ROUND(I295*H295,2)</f>
        <v>0</v>
      </c>
      <c r="K295" s="190"/>
      <c r="L295" s="40"/>
      <c r="M295" s="191" t="s">
        <v>1</v>
      </c>
      <c r="N295" s="192" t="s">
        <v>41</v>
      </c>
      <c r="O295" s="72"/>
      <c r="P295" s="193">
        <f>O295*H295</f>
        <v>0</v>
      </c>
      <c r="Q295" s="193">
        <v>0</v>
      </c>
      <c r="R295" s="193">
        <f>Q295*H295</f>
        <v>0</v>
      </c>
      <c r="S295" s="193">
        <v>0</v>
      </c>
      <c r="T295" s="194">
        <f>S295*H295</f>
        <v>0</v>
      </c>
      <c r="U295" s="35"/>
      <c r="V295" s="35"/>
      <c r="W295" s="35"/>
      <c r="X295" s="35"/>
      <c r="Y295" s="35"/>
      <c r="Z295" s="35"/>
      <c r="AA295" s="35"/>
      <c r="AB295" s="35"/>
      <c r="AC295" s="35"/>
      <c r="AD295" s="35"/>
      <c r="AE295" s="35"/>
      <c r="AR295" s="195" t="s">
        <v>132</v>
      </c>
      <c r="AT295" s="195" t="s">
        <v>128</v>
      </c>
      <c r="AU295" s="195" t="s">
        <v>83</v>
      </c>
      <c r="AY295" s="18" t="s">
        <v>125</v>
      </c>
      <c r="BE295" s="196">
        <f>IF(N295="základní",J295,0)</f>
        <v>0</v>
      </c>
      <c r="BF295" s="196">
        <f>IF(N295="snížená",J295,0)</f>
        <v>0</v>
      </c>
      <c r="BG295" s="196">
        <f>IF(N295="zákl. přenesená",J295,0)</f>
        <v>0</v>
      </c>
      <c r="BH295" s="196">
        <f>IF(N295="sníž. přenesená",J295,0)</f>
        <v>0</v>
      </c>
      <c r="BI295" s="196">
        <f>IF(N295="nulová",J295,0)</f>
        <v>0</v>
      </c>
      <c r="BJ295" s="18" t="s">
        <v>81</v>
      </c>
      <c r="BK295" s="196">
        <f>ROUND(I295*H295,2)</f>
        <v>0</v>
      </c>
      <c r="BL295" s="18" t="s">
        <v>132</v>
      </c>
      <c r="BM295" s="195" t="s">
        <v>273</v>
      </c>
    </row>
    <row r="296" spans="1:65" s="13" customFormat="1" ht="11.25">
      <c r="B296" s="197"/>
      <c r="C296" s="198"/>
      <c r="D296" s="199" t="s">
        <v>134</v>
      </c>
      <c r="E296" s="200" t="s">
        <v>1</v>
      </c>
      <c r="F296" s="201" t="s">
        <v>203</v>
      </c>
      <c r="G296" s="198"/>
      <c r="H296" s="200" t="s">
        <v>1</v>
      </c>
      <c r="I296" s="202"/>
      <c r="J296" s="198"/>
      <c r="K296" s="198"/>
      <c r="L296" s="203"/>
      <c r="M296" s="204"/>
      <c r="N296" s="205"/>
      <c r="O296" s="205"/>
      <c r="P296" s="205"/>
      <c r="Q296" s="205"/>
      <c r="R296" s="205"/>
      <c r="S296" s="205"/>
      <c r="T296" s="206"/>
      <c r="AT296" s="207" t="s">
        <v>134</v>
      </c>
      <c r="AU296" s="207" t="s">
        <v>83</v>
      </c>
      <c r="AV296" s="13" t="s">
        <v>81</v>
      </c>
      <c r="AW296" s="13" t="s">
        <v>33</v>
      </c>
      <c r="AX296" s="13" t="s">
        <v>76</v>
      </c>
      <c r="AY296" s="207" t="s">
        <v>125</v>
      </c>
    </row>
    <row r="297" spans="1:65" s="14" customFormat="1" ht="11.25">
      <c r="B297" s="208"/>
      <c r="C297" s="209"/>
      <c r="D297" s="199" t="s">
        <v>134</v>
      </c>
      <c r="E297" s="210" t="s">
        <v>1</v>
      </c>
      <c r="F297" s="211" t="s">
        <v>204</v>
      </c>
      <c r="G297" s="209"/>
      <c r="H297" s="212">
        <v>138</v>
      </c>
      <c r="I297" s="213"/>
      <c r="J297" s="209"/>
      <c r="K297" s="209"/>
      <c r="L297" s="214"/>
      <c r="M297" s="215"/>
      <c r="N297" s="216"/>
      <c r="O297" s="216"/>
      <c r="P297" s="216"/>
      <c r="Q297" s="216"/>
      <c r="R297" s="216"/>
      <c r="S297" s="216"/>
      <c r="T297" s="217"/>
      <c r="AT297" s="218" t="s">
        <v>134</v>
      </c>
      <c r="AU297" s="218" t="s">
        <v>83</v>
      </c>
      <c r="AV297" s="14" t="s">
        <v>83</v>
      </c>
      <c r="AW297" s="14" t="s">
        <v>33</v>
      </c>
      <c r="AX297" s="14" t="s">
        <v>76</v>
      </c>
      <c r="AY297" s="218" t="s">
        <v>125</v>
      </c>
    </row>
    <row r="298" spans="1:65" s="14" customFormat="1" ht="11.25">
      <c r="B298" s="208"/>
      <c r="C298" s="209"/>
      <c r="D298" s="199" t="s">
        <v>134</v>
      </c>
      <c r="E298" s="210" t="s">
        <v>1</v>
      </c>
      <c r="F298" s="211" t="s">
        <v>205</v>
      </c>
      <c r="G298" s="209"/>
      <c r="H298" s="212">
        <v>14.46</v>
      </c>
      <c r="I298" s="213"/>
      <c r="J298" s="209"/>
      <c r="K298" s="209"/>
      <c r="L298" s="214"/>
      <c r="M298" s="215"/>
      <c r="N298" s="216"/>
      <c r="O298" s="216"/>
      <c r="P298" s="216"/>
      <c r="Q298" s="216"/>
      <c r="R298" s="216"/>
      <c r="S298" s="216"/>
      <c r="T298" s="217"/>
      <c r="AT298" s="218" t="s">
        <v>134</v>
      </c>
      <c r="AU298" s="218" t="s">
        <v>83</v>
      </c>
      <c r="AV298" s="14" t="s">
        <v>83</v>
      </c>
      <c r="AW298" s="14" t="s">
        <v>33</v>
      </c>
      <c r="AX298" s="14" t="s">
        <v>76</v>
      </c>
      <c r="AY298" s="218" t="s">
        <v>125</v>
      </c>
    </row>
    <row r="299" spans="1:65" s="14" customFormat="1" ht="11.25">
      <c r="B299" s="208"/>
      <c r="C299" s="209"/>
      <c r="D299" s="199" t="s">
        <v>134</v>
      </c>
      <c r="E299" s="210" t="s">
        <v>1</v>
      </c>
      <c r="F299" s="211" t="s">
        <v>206</v>
      </c>
      <c r="G299" s="209"/>
      <c r="H299" s="212">
        <v>72.3</v>
      </c>
      <c r="I299" s="213"/>
      <c r="J299" s="209"/>
      <c r="K299" s="209"/>
      <c r="L299" s="214"/>
      <c r="M299" s="215"/>
      <c r="N299" s="216"/>
      <c r="O299" s="216"/>
      <c r="P299" s="216"/>
      <c r="Q299" s="216"/>
      <c r="R299" s="216"/>
      <c r="S299" s="216"/>
      <c r="T299" s="217"/>
      <c r="AT299" s="218" t="s">
        <v>134</v>
      </c>
      <c r="AU299" s="218" t="s">
        <v>83</v>
      </c>
      <c r="AV299" s="14" t="s">
        <v>83</v>
      </c>
      <c r="AW299" s="14" t="s">
        <v>33</v>
      </c>
      <c r="AX299" s="14" t="s">
        <v>76</v>
      </c>
      <c r="AY299" s="218" t="s">
        <v>125</v>
      </c>
    </row>
    <row r="300" spans="1:65" s="14" customFormat="1" ht="11.25">
      <c r="B300" s="208"/>
      <c r="C300" s="209"/>
      <c r="D300" s="199" t="s">
        <v>134</v>
      </c>
      <c r="E300" s="210" t="s">
        <v>1</v>
      </c>
      <c r="F300" s="211" t="s">
        <v>207</v>
      </c>
      <c r="G300" s="209"/>
      <c r="H300" s="212">
        <v>10.9</v>
      </c>
      <c r="I300" s="213"/>
      <c r="J300" s="209"/>
      <c r="K300" s="209"/>
      <c r="L300" s="214"/>
      <c r="M300" s="215"/>
      <c r="N300" s="216"/>
      <c r="O300" s="216"/>
      <c r="P300" s="216"/>
      <c r="Q300" s="216"/>
      <c r="R300" s="216"/>
      <c r="S300" s="216"/>
      <c r="T300" s="217"/>
      <c r="AT300" s="218" t="s">
        <v>134</v>
      </c>
      <c r="AU300" s="218" t="s">
        <v>83</v>
      </c>
      <c r="AV300" s="14" t="s">
        <v>83</v>
      </c>
      <c r="AW300" s="14" t="s">
        <v>33</v>
      </c>
      <c r="AX300" s="14" t="s">
        <v>76</v>
      </c>
      <c r="AY300" s="218" t="s">
        <v>125</v>
      </c>
    </row>
    <row r="301" spans="1:65" s="14" customFormat="1" ht="11.25">
      <c r="B301" s="208"/>
      <c r="C301" s="209"/>
      <c r="D301" s="199" t="s">
        <v>134</v>
      </c>
      <c r="E301" s="210" t="s">
        <v>1</v>
      </c>
      <c r="F301" s="211" t="s">
        <v>208</v>
      </c>
      <c r="G301" s="209"/>
      <c r="H301" s="212">
        <v>74.75</v>
      </c>
      <c r="I301" s="213"/>
      <c r="J301" s="209"/>
      <c r="K301" s="209"/>
      <c r="L301" s="214"/>
      <c r="M301" s="215"/>
      <c r="N301" s="216"/>
      <c r="O301" s="216"/>
      <c r="P301" s="216"/>
      <c r="Q301" s="216"/>
      <c r="R301" s="216"/>
      <c r="S301" s="216"/>
      <c r="T301" s="217"/>
      <c r="AT301" s="218" t="s">
        <v>134</v>
      </c>
      <c r="AU301" s="218" t="s">
        <v>83</v>
      </c>
      <c r="AV301" s="14" t="s">
        <v>83</v>
      </c>
      <c r="AW301" s="14" t="s">
        <v>33</v>
      </c>
      <c r="AX301" s="14" t="s">
        <v>76</v>
      </c>
      <c r="AY301" s="218" t="s">
        <v>125</v>
      </c>
    </row>
    <row r="302" spans="1:65" s="14" customFormat="1" ht="11.25">
      <c r="B302" s="208"/>
      <c r="C302" s="209"/>
      <c r="D302" s="199" t="s">
        <v>134</v>
      </c>
      <c r="E302" s="210" t="s">
        <v>1</v>
      </c>
      <c r="F302" s="211" t="s">
        <v>209</v>
      </c>
      <c r="G302" s="209"/>
      <c r="H302" s="212">
        <v>69</v>
      </c>
      <c r="I302" s="213"/>
      <c r="J302" s="209"/>
      <c r="K302" s="209"/>
      <c r="L302" s="214"/>
      <c r="M302" s="215"/>
      <c r="N302" s="216"/>
      <c r="O302" s="216"/>
      <c r="P302" s="216"/>
      <c r="Q302" s="216"/>
      <c r="R302" s="216"/>
      <c r="S302" s="216"/>
      <c r="T302" s="217"/>
      <c r="AT302" s="218" t="s">
        <v>134</v>
      </c>
      <c r="AU302" s="218" t="s">
        <v>83</v>
      </c>
      <c r="AV302" s="14" t="s">
        <v>83</v>
      </c>
      <c r="AW302" s="14" t="s">
        <v>33</v>
      </c>
      <c r="AX302" s="14" t="s">
        <v>76</v>
      </c>
      <c r="AY302" s="218" t="s">
        <v>125</v>
      </c>
    </row>
    <row r="303" spans="1:65" s="14" customFormat="1" ht="11.25">
      <c r="B303" s="208"/>
      <c r="C303" s="209"/>
      <c r="D303" s="199" t="s">
        <v>134</v>
      </c>
      <c r="E303" s="210" t="s">
        <v>1</v>
      </c>
      <c r="F303" s="211" t="s">
        <v>210</v>
      </c>
      <c r="G303" s="209"/>
      <c r="H303" s="212">
        <v>23.92</v>
      </c>
      <c r="I303" s="213"/>
      <c r="J303" s="209"/>
      <c r="K303" s="209"/>
      <c r="L303" s="214"/>
      <c r="M303" s="215"/>
      <c r="N303" s="216"/>
      <c r="O303" s="216"/>
      <c r="P303" s="216"/>
      <c r="Q303" s="216"/>
      <c r="R303" s="216"/>
      <c r="S303" s="216"/>
      <c r="T303" s="217"/>
      <c r="AT303" s="218" t="s">
        <v>134</v>
      </c>
      <c r="AU303" s="218" t="s">
        <v>83</v>
      </c>
      <c r="AV303" s="14" t="s">
        <v>83</v>
      </c>
      <c r="AW303" s="14" t="s">
        <v>33</v>
      </c>
      <c r="AX303" s="14" t="s">
        <v>76</v>
      </c>
      <c r="AY303" s="218" t="s">
        <v>125</v>
      </c>
    </row>
    <row r="304" spans="1:65" s="14" customFormat="1" ht="11.25">
      <c r="B304" s="208"/>
      <c r="C304" s="209"/>
      <c r="D304" s="199" t="s">
        <v>134</v>
      </c>
      <c r="E304" s="210" t="s">
        <v>1</v>
      </c>
      <c r="F304" s="211" t="s">
        <v>211</v>
      </c>
      <c r="G304" s="209"/>
      <c r="H304" s="212">
        <v>42.63</v>
      </c>
      <c r="I304" s="213"/>
      <c r="J304" s="209"/>
      <c r="K304" s="209"/>
      <c r="L304" s="214"/>
      <c r="M304" s="215"/>
      <c r="N304" s="216"/>
      <c r="O304" s="216"/>
      <c r="P304" s="216"/>
      <c r="Q304" s="216"/>
      <c r="R304" s="216"/>
      <c r="S304" s="216"/>
      <c r="T304" s="217"/>
      <c r="AT304" s="218" t="s">
        <v>134</v>
      </c>
      <c r="AU304" s="218" t="s">
        <v>83</v>
      </c>
      <c r="AV304" s="14" t="s">
        <v>83</v>
      </c>
      <c r="AW304" s="14" t="s">
        <v>33</v>
      </c>
      <c r="AX304" s="14" t="s">
        <v>76</v>
      </c>
      <c r="AY304" s="218" t="s">
        <v>125</v>
      </c>
    </row>
    <row r="305" spans="1:65" s="14" customFormat="1" ht="11.25">
      <c r="B305" s="208"/>
      <c r="C305" s="209"/>
      <c r="D305" s="199" t="s">
        <v>134</v>
      </c>
      <c r="E305" s="210" t="s">
        <v>1</v>
      </c>
      <c r="F305" s="211" t="s">
        <v>212</v>
      </c>
      <c r="G305" s="209"/>
      <c r="H305" s="212">
        <v>17.489999999999998</v>
      </c>
      <c r="I305" s="213"/>
      <c r="J305" s="209"/>
      <c r="K305" s="209"/>
      <c r="L305" s="214"/>
      <c r="M305" s="215"/>
      <c r="N305" s="216"/>
      <c r="O305" s="216"/>
      <c r="P305" s="216"/>
      <c r="Q305" s="216"/>
      <c r="R305" s="216"/>
      <c r="S305" s="216"/>
      <c r="T305" s="217"/>
      <c r="AT305" s="218" t="s">
        <v>134</v>
      </c>
      <c r="AU305" s="218" t="s">
        <v>83</v>
      </c>
      <c r="AV305" s="14" t="s">
        <v>83</v>
      </c>
      <c r="AW305" s="14" t="s">
        <v>33</v>
      </c>
      <c r="AX305" s="14" t="s">
        <v>76</v>
      </c>
      <c r="AY305" s="218" t="s">
        <v>125</v>
      </c>
    </row>
    <row r="306" spans="1:65" s="14" customFormat="1" ht="11.25">
      <c r="B306" s="208"/>
      <c r="C306" s="209"/>
      <c r="D306" s="199" t="s">
        <v>134</v>
      </c>
      <c r="E306" s="210" t="s">
        <v>1</v>
      </c>
      <c r="F306" s="211" t="s">
        <v>213</v>
      </c>
      <c r="G306" s="209"/>
      <c r="H306" s="212">
        <v>8.23</v>
      </c>
      <c r="I306" s="213"/>
      <c r="J306" s="209"/>
      <c r="K306" s="209"/>
      <c r="L306" s="214"/>
      <c r="M306" s="215"/>
      <c r="N306" s="216"/>
      <c r="O306" s="216"/>
      <c r="P306" s="216"/>
      <c r="Q306" s="216"/>
      <c r="R306" s="216"/>
      <c r="S306" s="216"/>
      <c r="T306" s="217"/>
      <c r="AT306" s="218" t="s">
        <v>134</v>
      </c>
      <c r="AU306" s="218" t="s">
        <v>83</v>
      </c>
      <c r="AV306" s="14" t="s">
        <v>83</v>
      </c>
      <c r="AW306" s="14" t="s">
        <v>33</v>
      </c>
      <c r="AX306" s="14" t="s">
        <v>76</v>
      </c>
      <c r="AY306" s="218" t="s">
        <v>125</v>
      </c>
    </row>
    <row r="307" spans="1:65" s="14" customFormat="1" ht="11.25">
      <c r="B307" s="208"/>
      <c r="C307" s="209"/>
      <c r="D307" s="199" t="s">
        <v>134</v>
      </c>
      <c r="E307" s="210" t="s">
        <v>1</v>
      </c>
      <c r="F307" s="211" t="s">
        <v>214</v>
      </c>
      <c r="G307" s="209"/>
      <c r="H307" s="212">
        <v>24.4</v>
      </c>
      <c r="I307" s="213"/>
      <c r="J307" s="209"/>
      <c r="K307" s="209"/>
      <c r="L307" s="214"/>
      <c r="M307" s="215"/>
      <c r="N307" s="216"/>
      <c r="O307" s="216"/>
      <c r="P307" s="216"/>
      <c r="Q307" s="216"/>
      <c r="R307" s="216"/>
      <c r="S307" s="216"/>
      <c r="T307" s="217"/>
      <c r="AT307" s="218" t="s">
        <v>134</v>
      </c>
      <c r="AU307" s="218" t="s">
        <v>83</v>
      </c>
      <c r="AV307" s="14" t="s">
        <v>83</v>
      </c>
      <c r="AW307" s="14" t="s">
        <v>33</v>
      </c>
      <c r="AX307" s="14" t="s">
        <v>76</v>
      </c>
      <c r="AY307" s="218" t="s">
        <v>125</v>
      </c>
    </row>
    <row r="308" spans="1:65" s="14" customFormat="1" ht="11.25">
      <c r="B308" s="208"/>
      <c r="C308" s="209"/>
      <c r="D308" s="199" t="s">
        <v>134</v>
      </c>
      <c r="E308" s="210" t="s">
        <v>1</v>
      </c>
      <c r="F308" s="211" t="s">
        <v>215</v>
      </c>
      <c r="G308" s="209"/>
      <c r="H308" s="212">
        <v>5.78</v>
      </c>
      <c r="I308" s="213"/>
      <c r="J308" s="209"/>
      <c r="K308" s="209"/>
      <c r="L308" s="214"/>
      <c r="M308" s="215"/>
      <c r="N308" s="216"/>
      <c r="O308" s="216"/>
      <c r="P308" s="216"/>
      <c r="Q308" s="216"/>
      <c r="R308" s="216"/>
      <c r="S308" s="216"/>
      <c r="T308" s="217"/>
      <c r="AT308" s="218" t="s">
        <v>134</v>
      </c>
      <c r="AU308" s="218" t="s">
        <v>83</v>
      </c>
      <c r="AV308" s="14" t="s">
        <v>83</v>
      </c>
      <c r="AW308" s="14" t="s">
        <v>33</v>
      </c>
      <c r="AX308" s="14" t="s">
        <v>76</v>
      </c>
      <c r="AY308" s="218" t="s">
        <v>125</v>
      </c>
    </row>
    <row r="309" spans="1:65" s="14" customFormat="1" ht="11.25">
      <c r="B309" s="208"/>
      <c r="C309" s="209"/>
      <c r="D309" s="199" t="s">
        <v>134</v>
      </c>
      <c r="E309" s="210" t="s">
        <v>1</v>
      </c>
      <c r="F309" s="211" t="s">
        <v>216</v>
      </c>
      <c r="G309" s="209"/>
      <c r="H309" s="212">
        <v>7.26</v>
      </c>
      <c r="I309" s="213"/>
      <c r="J309" s="209"/>
      <c r="K309" s="209"/>
      <c r="L309" s="214"/>
      <c r="M309" s="215"/>
      <c r="N309" s="216"/>
      <c r="O309" s="216"/>
      <c r="P309" s="216"/>
      <c r="Q309" s="216"/>
      <c r="R309" s="216"/>
      <c r="S309" s="216"/>
      <c r="T309" s="217"/>
      <c r="AT309" s="218" t="s">
        <v>134</v>
      </c>
      <c r="AU309" s="218" t="s">
        <v>83</v>
      </c>
      <c r="AV309" s="14" t="s">
        <v>83</v>
      </c>
      <c r="AW309" s="14" t="s">
        <v>33</v>
      </c>
      <c r="AX309" s="14" t="s">
        <v>76</v>
      </c>
      <c r="AY309" s="218" t="s">
        <v>125</v>
      </c>
    </row>
    <row r="310" spans="1:65" s="16" customFormat="1" ht="11.25">
      <c r="B310" s="230"/>
      <c r="C310" s="231"/>
      <c r="D310" s="199" t="s">
        <v>134</v>
      </c>
      <c r="E310" s="232" t="s">
        <v>1</v>
      </c>
      <c r="F310" s="233" t="s">
        <v>146</v>
      </c>
      <c r="G310" s="231"/>
      <c r="H310" s="234">
        <v>509.11999999999995</v>
      </c>
      <c r="I310" s="235"/>
      <c r="J310" s="231"/>
      <c r="K310" s="231"/>
      <c r="L310" s="236"/>
      <c r="M310" s="237"/>
      <c r="N310" s="238"/>
      <c r="O310" s="238"/>
      <c r="P310" s="238"/>
      <c r="Q310" s="238"/>
      <c r="R310" s="238"/>
      <c r="S310" s="238"/>
      <c r="T310" s="239"/>
      <c r="AT310" s="240" t="s">
        <v>134</v>
      </c>
      <c r="AU310" s="240" t="s">
        <v>83</v>
      </c>
      <c r="AV310" s="16" t="s">
        <v>132</v>
      </c>
      <c r="AW310" s="16" t="s">
        <v>33</v>
      </c>
      <c r="AX310" s="16" t="s">
        <v>81</v>
      </c>
      <c r="AY310" s="240" t="s">
        <v>125</v>
      </c>
    </row>
    <row r="311" spans="1:65" s="2" customFormat="1" ht="24.2" customHeight="1">
      <c r="A311" s="35"/>
      <c r="B311" s="36"/>
      <c r="C311" s="241" t="s">
        <v>274</v>
      </c>
      <c r="D311" s="241" t="s">
        <v>218</v>
      </c>
      <c r="E311" s="242" t="s">
        <v>275</v>
      </c>
      <c r="F311" s="243" t="s">
        <v>276</v>
      </c>
      <c r="G311" s="244" t="s">
        <v>201</v>
      </c>
      <c r="H311" s="245">
        <v>585.48800000000006</v>
      </c>
      <c r="I311" s="246"/>
      <c r="J311" s="247">
        <f>ROUND(I311*H311,2)</f>
        <v>0</v>
      </c>
      <c r="K311" s="248"/>
      <c r="L311" s="249"/>
      <c r="M311" s="250" t="s">
        <v>1</v>
      </c>
      <c r="N311" s="251" t="s">
        <v>41</v>
      </c>
      <c r="O311" s="72"/>
      <c r="P311" s="193">
        <f>O311*H311</f>
        <v>0</v>
      </c>
      <c r="Q311" s="193">
        <v>0</v>
      </c>
      <c r="R311" s="193">
        <f>Q311*H311</f>
        <v>0</v>
      </c>
      <c r="S311" s="193">
        <v>0</v>
      </c>
      <c r="T311" s="194">
        <f>S311*H311</f>
        <v>0</v>
      </c>
      <c r="U311" s="35"/>
      <c r="V311" s="35"/>
      <c r="W311" s="35"/>
      <c r="X311" s="35"/>
      <c r="Y311" s="35"/>
      <c r="Z311" s="35"/>
      <c r="AA311" s="35"/>
      <c r="AB311" s="35"/>
      <c r="AC311" s="35"/>
      <c r="AD311" s="35"/>
      <c r="AE311" s="35"/>
      <c r="AR311" s="195" t="s">
        <v>221</v>
      </c>
      <c r="AT311" s="195" t="s">
        <v>218</v>
      </c>
      <c r="AU311" s="195" t="s">
        <v>83</v>
      </c>
      <c r="AY311" s="18" t="s">
        <v>125</v>
      </c>
      <c r="BE311" s="196">
        <f>IF(N311="základní",J311,0)</f>
        <v>0</v>
      </c>
      <c r="BF311" s="196">
        <f>IF(N311="snížená",J311,0)</f>
        <v>0</v>
      </c>
      <c r="BG311" s="196">
        <f>IF(N311="zákl. přenesená",J311,0)</f>
        <v>0</v>
      </c>
      <c r="BH311" s="196">
        <f>IF(N311="sníž. přenesená",J311,0)</f>
        <v>0</v>
      </c>
      <c r="BI311" s="196">
        <f>IF(N311="nulová",J311,0)</f>
        <v>0</v>
      </c>
      <c r="BJ311" s="18" t="s">
        <v>81</v>
      </c>
      <c r="BK311" s="196">
        <f>ROUND(I311*H311,2)</f>
        <v>0</v>
      </c>
      <c r="BL311" s="18" t="s">
        <v>132</v>
      </c>
      <c r="BM311" s="195" t="s">
        <v>277</v>
      </c>
    </row>
    <row r="312" spans="1:65" s="14" customFormat="1" ht="11.25">
      <c r="B312" s="208"/>
      <c r="C312" s="209"/>
      <c r="D312" s="199" t="s">
        <v>134</v>
      </c>
      <c r="E312" s="210" t="s">
        <v>1</v>
      </c>
      <c r="F312" s="211" t="s">
        <v>278</v>
      </c>
      <c r="G312" s="209"/>
      <c r="H312" s="212">
        <v>585.48800000000006</v>
      </c>
      <c r="I312" s="213"/>
      <c r="J312" s="209"/>
      <c r="K312" s="209"/>
      <c r="L312" s="214"/>
      <c r="M312" s="215"/>
      <c r="N312" s="216"/>
      <c r="O312" s="216"/>
      <c r="P312" s="216"/>
      <c r="Q312" s="216"/>
      <c r="R312" s="216"/>
      <c r="S312" s="216"/>
      <c r="T312" s="217"/>
      <c r="AT312" s="218" t="s">
        <v>134</v>
      </c>
      <c r="AU312" s="218" t="s">
        <v>83</v>
      </c>
      <c r="AV312" s="14" t="s">
        <v>83</v>
      </c>
      <c r="AW312" s="14" t="s">
        <v>33</v>
      </c>
      <c r="AX312" s="14" t="s">
        <v>81</v>
      </c>
      <c r="AY312" s="218" t="s">
        <v>125</v>
      </c>
    </row>
    <row r="313" spans="1:65" s="2" customFormat="1" ht="55.5" customHeight="1">
      <c r="A313" s="35"/>
      <c r="B313" s="36"/>
      <c r="C313" s="183" t="s">
        <v>279</v>
      </c>
      <c r="D313" s="183" t="s">
        <v>128</v>
      </c>
      <c r="E313" s="184" t="s">
        <v>280</v>
      </c>
      <c r="F313" s="185" t="s">
        <v>281</v>
      </c>
      <c r="G313" s="186" t="s">
        <v>201</v>
      </c>
      <c r="H313" s="187">
        <v>507.72</v>
      </c>
      <c r="I313" s="188"/>
      <c r="J313" s="189">
        <f>ROUND(I313*H313,2)</f>
        <v>0</v>
      </c>
      <c r="K313" s="190"/>
      <c r="L313" s="40"/>
      <c r="M313" s="191" t="s">
        <v>1</v>
      </c>
      <c r="N313" s="192" t="s">
        <v>41</v>
      </c>
      <c r="O313" s="72"/>
      <c r="P313" s="193">
        <f>O313*H313</f>
        <v>0</v>
      </c>
      <c r="Q313" s="193">
        <v>1.7600000000000001E-3</v>
      </c>
      <c r="R313" s="193">
        <f>Q313*H313</f>
        <v>0.89358720000000003</v>
      </c>
      <c r="S313" s="193">
        <v>0</v>
      </c>
      <c r="T313" s="194">
        <f>S313*H313</f>
        <v>0</v>
      </c>
      <c r="U313" s="35"/>
      <c r="V313" s="35"/>
      <c r="W313" s="35"/>
      <c r="X313" s="35"/>
      <c r="Y313" s="35"/>
      <c r="Z313" s="35"/>
      <c r="AA313" s="35"/>
      <c r="AB313" s="35"/>
      <c r="AC313" s="35"/>
      <c r="AD313" s="35"/>
      <c r="AE313" s="35"/>
      <c r="AR313" s="195" t="s">
        <v>132</v>
      </c>
      <c r="AT313" s="195" t="s">
        <v>128</v>
      </c>
      <c r="AU313" s="195" t="s">
        <v>83</v>
      </c>
      <c r="AY313" s="18" t="s">
        <v>125</v>
      </c>
      <c r="BE313" s="196">
        <f>IF(N313="základní",J313,0)</f>
        <v>0</v>
      </c>
      <c r="BF313" s="196">
        <f>IF(N313="snížená",J313,0)</f>
        <v>0</v>
      </c>
      <c r="BG313" s="196">
        <f>IF(N313="zákl. přenesená",J313,0)</f>
        <v>0</v>
      </c>
      <c r="BH313" s="196">
        <f>IF(N313="sníž. přenesená",J313,0)</f>
        <v>0</v>
      </c>
      <c r="BI313" s="196">
        <f>IF(N313="nulová",J313,0)</f>
        <v>0</v>
      </c>
      <c r="BJ313" s="18" t="s">
        <v>81</v>
      </c>
      <c r="BK313" s="196">
        <f>ROUND(I313*H313,2)</f>
        <v>0</v>
      </c>
      <c r="BL313" s="18" t="s">
        <v>132</v>
      </c>
      <c r="BM313" s="195" t="s">
        <v>282</v>
      </c>
    </row>
    <row r="314" spans="1:65" s="14" customFormat="1" ht="11.25">
      <c r="B314" s="208"/>
      <c r="C314" s="209"/>
      <c r="D314" s="199" t="s">
        <v>134</v>
      </c>
      <c r="E314" s="210" t="s">
        <v>1</v>
      </c>
      <c r="F314" s="211" t="s">
        <v>258</v>
      </c>
      <c r="G314" s="209"/>
      <c r="H314" s="212">
        <v>138</v>
      </c>
      <c r="I314" s="213"/>
      <c r="J314" s="209"/>
      <c r="K314" s="209"/>
      <c r="L314" s="214"/>
      <c r="M314" s="215"/>
      <c r="N314" s="216"/>
      <c r="O314" s="216"/>
      <c r="P314" s="216"/>
      <c r="Q314" s="216"/>
      <c r="R314" s="216"/>
      <c r="S314" s="216"/>
      <c r="T314" s="217"/>
      <c r="AT314" s="218" t="s">
        <v>134</v>
      </c>
      <c r="AU314" s="218" t="s">
        <v>83</v>
      </c>
      <c r="AV314" s="14" t="s">
        <v>83</v>
      </c>
      <c r="AW314" s="14" t="s">
        <v>33</v>
      </c>
      <c r="AX314" s="14" t="s">
        <v>76</v>
      </c>
      <c r="AY314" s="218" t="s">
        <v>125</v>
      </c>
    </row>
    <row r="315" spans="1:65" s="14" customFormat="1" ht="11.25">
      <c r="B315" s="208"/>
      <c r="C315" s="209"/>
      <c r="D315" s="199" t="s">
        <v>134</v>
      </c>
      <c r="E315" s="210" t="s">
        <v>1</v>
      </c>
      <c r="F315" s="211" t="s">
        <v>259</v>
      </c>
      <c r="G315" s="209"/>
      <c r="H315" s="212">
        <v>74.75</v>
      </c>
      <c r="I315" s="213"/>
      <c r="J315" s="209"/>
      <c r="K315" s="209"/>
      <c r="L315" s="214"/>
      <c r="M315" s="215"/>
      <c r="N315" s="216"/>
      <c r="O315" s="216"/>
      <c r="P315" s="216"/>
      <c r="Q315" s="216"/>
      <c r="R315" s="216"/>
      <c r="S315" s="216"/>
      <c r="T315" s="217"/>
      <c r="AT315" s="218" t="s">
        <v>134</v>
      </c>
      <c r="AU315" s="218" t="s">
        <v>83</v>
      </c>
      <c r="AV315" s="14" t="s">
        <v>83</v>
      </c>
      <c r="AW315" s="14" t="s">
        <v>33</v>
      </c>
      <c r="AX315" s="14" t="s">
        <v>76</v>
      </c>
      <c r="AY315" s="218" t="s">
        <v>125</v>
      </c>
    </row>
    <row r="316" spans="1:65" s="14" customFormat="1" ht="11.25">
      <c r="B316" s="208"/>
      <c r="C316" s="209"/>
      <c r="D316" s="199" t="s">
        <v>134</v>
      </c>
      <c r="E316" s="210" t="s">
        <v>1</v>
      </c>
      <c r="F316" s="211" t="s">
        <v>260</v>
      </c>
      <c r="G316" s="209"/>
      <c r="H316" s="212">
        <v>69</v>
      </c>
      <c r="I316" s="213"/>
      <c r="J316" s="209"/>
      <c r="K316" s="209"/>
      <c r="L316" s="214"/>
      <c r="M316" s="215"/>
      <c r="N316" s="216"/>
      <c r="O316" s="216"/>
      <c r="P316" s="216"/>
      <c r="Q316" s="216"/>
      <c r="R316" s="216"/>
      <c r="S316" s="216"/>
      <c r="T316" s="217"/>
      <c r="AT316" s="218" t="s">
        <v>134</v>
      </c>
      <c r="AU316" s="218" t="s">
        <v>83</v>
      </c>
      <c r="AV316" s="14" t="s">
        <v>83</v>
      </c>
      <c r="AW316" s="14" t="s">
        <v>33</v>
      </c>
      <c r="AX316" s="14" t="s">
        <v>76</v>
      </c>
      <c r="AY316" s="218" t="s">
        <v>125</v>
      </c>
    </row>
    <row r="317" spans="1:65" s="13" customFormat="1" ht="11.25">
      <c r="B317" s="197"/>
      <c r="C317" s="198"/>
      <c r="D317" s="199" t="s">
        <v>134</v>
      </c>
      <c r="E317" s="200" t="s">
        <v>1</v>
      </c>
      <c r="F317" s="201" t="s">
        <v>261</v>
      </c>
      <c r="G317" s="198"/>
      <c r="H317" s="200" t="s">
        <v>1</v>
      </c>
      <c r="I317" s="202"/>
      <c r="J317" s="198"/>
      <c r="K317" s="198"/>
      <c r="L317" s="203"/>
      <c r="M317" s="204"/>
      <c r="N317" s="205"/>
      <c r="O317" s="205"/>
      <c r="P317" s="205"/>
      <c r="Q317" s="205"/>
      <c r="R317" s="205"/>
      <c r="S317" s="205"/>
      <c r="T317" s="206"/>
      <c r="AT317" s="207" t="s">
        <v>134</v>
      </c>
      <c r="AU317" s="207" t="s">
        <v>83</v>
      </c>
      <c r="AV317" s="13" t="s">
        <v>81</v>
      </c>
      <c r="AW317" s="13" t="s">
        <v>33</v>
      </c>
      <c r="AX317" s="13" t="s">
        <v>76</v>
      </c>
      <c r="AY317" s="207" t="s">
        <v>125</v>
      </c>
    </row>
    <row r="318" spans="1:65" s="14" customFormat="1" ht="11.25">
      <c r="B318" s="208"/>
      <c r="C318" s="209"/>
      <c r="D318" s="199" t="s">
        <v>134</v>
      </c>
      <c r="E318" s="210" t="s">
        <v>1</v>
      </c>
      <c r="F318" s="211" t="s">
        <v>205</v>
      </c>
      <c r="G318" s="209"/>
      <c r="H318" s="212">
        <v>14.46</v>
      </c>
      <c r="I318" s="213"/>
      <c r="J318" s="209"/>
      <c r="K318" s="209"/>
      <c r="L318" s="214"/>
      <c r="M318" s="215"/>
      <c r="N318" s="216"/>
      <c r="O318" s="216"/>
      <c r="P318" s="216"/>
      <c r="Q318" s="216"/>
      <c r="R318" s="216"/>
      <c r="S318" s="216"/>
      <c r="T318" s="217"/>
      <c r="AT318" s="218" t="s">
        <v>134</v>
      </c>
      <c r="AU318" s="218" t="s">
        <v>83</v>
      </c>
      <c r="AV318" s="14" t="s">
        <v>83</v>
      </c>
      <c r="AW318" s="14" t="s">
        <v>33</v>
      </c>
      <c r="AX318" s="14" t="s">
        <v>76</v>
      </c>
      <c r="AY318" s="218" t="s">
        <v>125</v>
      </c>
    </row>
    <row r="319" spans="1:65" s="14" customFormat="1" ht="11.25">
      <c r="B319" s="208"/>
      <c r="C319" s="209"/>
      <c r="D319" s="199" t="s">
        <v>134</v>
      </c>
      <c r="E319" s="210" t="s">
        <v>1</v>
      </c>
      <c r="F319" s="211" t="s">
        <v>206</v>
      </c>
      <c r="G319" s="209"/>
      <c r="H319" s="212">
        <v>72.3</v>
      </c>
      <c r="I319" s="213"/>
      <c r="J319" s="209"/>
      <c r="K319" s="209"/>
      <c r="L319" s="214"/>
      <c r="M319" s="215"/>
      <c r="N319" s="216"/>
      <c r="O319" s="216"/>
      <c r="P319" s="216"/>
      <c r="Q319" s="216"/>
      <c r="R319" s="216"/>
      <c r="S319" s="216"/>
      <c r="T319" s="217"/>
      <c r="AT319" s="218" t="s">
        <v>134</v>
      </c>
      <c r="AU319" s="218" t="s">
        <v>83</v>
      </c>
      <c r="AV319" s="14" t="s">
        <v>83</v>
      </c>
      <c r="AW319" s="14" t="s">
        <v>33</v>
      </c>
      <c r="AX319" s="14" t="s">
        <v>76</v>
      </c>
      <c r="AY319" s="218" t="s">
        <v>125</v>
      </c>
    </row>
    <row r="320" spans="1:65" s="14" customFormat="1" ht="11.25">
      <c r="B320" s="208"/>
      <c r="C320" s="209"/>
      <c r="D320" s="199" t="s">
        <v>134</v>
      </c>
      <c r="E320" s="210" t="s">
        <v>1</v>
      </c>
      <c r="F320" s="211" t="s">
        <v>207</v>
      </c>
      <c r="G320" s="209"/>
      <c r="H320" s="212">
        <v>10.9</v>
      </c>
      <c r="I320" s="213"/>
      <c r="J320" s="209"/>
      <c r="K320" s="209"/>
      <c r="L320" s="214"/>
      <c r="M320" s="215"/>
      <c r="N320" s="216"/>
      <c r="O320" s="216"/>
      <c r="P320" s="216"/>
      <c r="Q320" s="216"/>
      <c r="R320" s="216"/>
      <c r="S320" s="216"/>
      <c r="T320" s="217"/>
      <c r="AT320" s="218" t="s">
        <v>134</v>
      </c>
      <c r="AU320" s="218" t="s">
        <v>83</v>
      </c>
      <c r="AV320" s="14" t="s">
        <v>83</v>
      </c>
      <c r="AW320" s="14" t="s">
        <v>33</v>
      </c>
      <c r="AX320" s="14" t="s">
        <v>76</v>
      </c>
      <c r="AY320" s="218" t="s">
        <v>125</v>
      </c>
    </row>
    <row r="321" spans="1:65" s="14" customFormat="1" ht="11.25">
      <c r="B321" s="208"/>
      <c r="C321" s="209"/>
      <c r="D321" s="199" t="s">
        <v>134</v>
      </c>
      <c r="E321" s="210" t="s">
        <v>1</v>
      </c>
      <c r="F321" s="211" t="s">
        <v>262</v>
      </c>
      <c r="G321" s="209"/>
      <c r="H321" s="212">
        <v>23.92</v>
      </c>
      <c r="I321" s="213"/>
      <c r="J321" s="209"/>
      <c r="K321" s="209"/>
      <c r="L321" s="214"/>
      <c r="M321" s="215"/>
      <c r="N321" s="216"/>
      <c r="O321" s="216"/>
      <c r="P321" s="216"/>
      <c r="Q321" s="216"/>
      <c r="R321" s="216"/>
      <c r="S321" s="216"/>
      <c r="T321" s="217"/>
      <c r="AT321" s="218" t="s">
        <v>134</v>
      </c>
      <c r="AU321" s="218" t="s">
        <v>83</v>
      </c>
      <c r="AV321" s="14" t="s">
        <v>83</v>
      </c>
      <c r="AW321" s="14" t="s">
        <v>33</v>
      </c>
      <c r="AX321" s="14" t="s">
        <v>76</v>
      </c>
      <c r="AY321" s="218" t="s">
        <v>125</v>
      </c>
    </row>
    <row r="322" spans="1:65" s="14" customFormat="1" ht="11.25">
      <c r="B322" s="208"/>
      <c r="C322" s="209"/>
      <c r="D322" s="199" t="s">
        <v>134</v>
      </c>
      <c r="E322" s="210" t="s">
        <v>1</v>
      </c>
      <c r="F322" s="211" t="s">
        <v>283</v>
      </c>
      <c r="G322" s="209"/>
      <c r="H322" s="212">
        <v>41.23</v>
      </c>
      <c r="I322" s="213"/>
      <c r="J322" s="209"/>
      <c r="K322" s="209"/>
      <c r="L322" s="214"/>
      <c r="M322" s="215"/>
      <c r="N322" s="216"/>
      <c r="O322" s="216"/>
      <c r="P322" s="216"/>
      <c r="Q322" s="216"/>
      <c r="R322" s="216"/>
      <c r="S322" s="216"/>
      <c r="T322" s="217"/>
      <c r="AT322" s="218" t="s">
        <v>134</v>
      </c>
      <c r="AU322" s="218" t="s">
        <v>83</v>
      </c>
      <c r="AV322" s="14" t="s">
        <v>83</v>
      </c>
      <c r="AW322" s="14" t="s">
        <v>33</v>
      </c>
      <c r="AX322" s="14" t="s">
        <v>76</v>
      </c>
      <c r="AY322" s="218" t="s">
        <v>125</v>
      </c>
    </row>
    <row r="323" spans="1:65" s="14" customFormat="1" ht="11.25">
      <c r="B323" s="208"/>
      <c r="C323" s="209"/>
      <c r="D323" s="199" t="s">
        <v>134</v>
      </c>
      <c r="E323" s="210" t="s">
        <v>1</v>
      </c>
      <c r="F323" s="211" t="s">
        <v>212</v>
      </c>
      <c r="G323" s="209"/>
      <c r="H323" s="212">
        <v>17.489999999999998</v>
      </c>
      <c r="I323" s="213"/>
      <c r="J323" s="209"/>
      <c r="K323" s="209"/>
      <c r="L323" s="214"/>
      <c r="M323" s="215"/>
      <c r="N323" s="216"/>
      <c r="O323" s="216"/>
      <c r="P323" s="216"/>
      <c r="Q323" s="216"/>
      <c r="R323" s="216"/>
      <c r="S323" s="216"/>
      <c r="T323" s="217"/>
      <c r="AT323" s="218" t="s">
        <v>134</v>
      </c>
      <c r="AU323" s="218" t="s">
        <v>83</v>
      </c>
      <c r="AV323" s="14" t="s">
        <v>83</v>
      </c>
      <c r="AW323" s="14" t="s">
        <v>33</v>
      </c>
      <c r="AX323" s="14" t="s">
        <v>76</v>
      </c>
      <c r="AY323" s="218" t="s">
        <v>125</v>
      </c>
    </row>
    <row r="324" spans="1:65" s="14" customFormat="1" ht="11.25">
      <c r="B324" s="208"/>
      <c r="C324" s="209"/>
      <c r="D324" s="199" t="s">
        <v>134</v>
      </c>
      <c r="E324" s="210" t="s">
        <v>1</v>
      </c>
      <c r="F324" s="211" t="s">
        <v>213</v>
      </c>
      <c r="G324" s="209"/>
      <c r="H324" s="212">
        <v>8.23</v>
      </c>
      <c r="I324" s="213"/>
      <c r="J324" s="209"/>
      <c r="K324" s="209"/>
      <c r="L324" s="214"/>
      <c r="M324" s="215"/>
      <c r="N324" s="216"/>
      <c r="O324" s="216"/>
      <c r="P324" s="216"/>
      <c r="Q324" s="216"/>
      <c r="R324" s="216"/>
      <c r="S324" s="216"/>
      <c r="T324" s="217"/>
      <c r="AT324" s="218" t="s">
        <v>134</v>
      </c>
      <c r="AU324" s="218" t="s">
        <v>83</v>
      </c>
      <c r="AV324" s="14" t="s">
        <v>83</v>
      </c>
      <c r="AW324" s="14" t="s">
        <v>33</v>
      </c>
      <c r="AX324" s="14" t="s">
        <v>76</v>
      </c>
      <c r="AY324" s="218" t="s">
        <v>125</v>
      </c>
    </row>
    <row r="325" spans="1:65" s="14" customFormat="1" ht="11.25">
      <c r="B325" s="208"/>
      <c r="C325" s="209"/>
      <c r="D325" s="199" t="s">
        <v>134</v>
      </c>
      <c r="E325" s="210" t="s">
        <v>1</v>
      </c>
      <c r="F325" s="211" t="s">
        <v>214</v>
      </c>
      <c r="G325" s="209"/>
      <c r="H325" s="212">
        <v>24.4</v>
      </c>
      <c r="I325" s="213"/>
      <c r="J325" s="209"/>
      <c r="K325" s="209"/>
      <c r="L325" s="214"/>
      <c r="M325" s="215"/>
      <c r="N325" s="216"/>
      <c r="O325" s="216"/>
      <c r="P325" s="216"/>
      <c r="Q325" s="216"/>
      <c r="R325" s="216"/>
      <c r="S325" s="216"/>
      <c r="T325" s="217"/>
      <c r="AT325" s="218" t="s">
        <v>134</v>
      </c>
      <c r="AU325" s="218" t="s">
        <v>83</v>
      </c>
      <c r="AV325" s="14" t="s">
        <v>83</v>
      </c>
      <c r="AW325" s="14" t="s">
        <v>33</v>
      </c>
      <c r="AX325" s="14" t="s">
        <v>76</v>
      </c>
      <c r="AY325" s="218" t="s">
        <v>125</v>
      </c>
    </row>
    <row r="326" spans="1:65" s="14" customFormat="1" ht="11.25">
      <c r="B326" s="208"/>
      <c r="C326" s="209"/>
      <c r="D326" s="199" t="s">
        <v>134</v>
      </c>
      <c r="E326" s="210" t="s">
        <v>1</v>
      </c>
      <c r="F326" s="211" t="s">
        <v>215</v>
      </c>
      <c r="G326" s="209"/>
      <c r="H326" s="212">
        <v>5.78</v>
      </c>
      <c r="I326" s="213"/>
      <c r="J326" s="209"/>
      <c r="K326" s="209"/>
      <c r="L326" s="214"/>
      <c r="M326" s="215"/>
      <c r="N326" s="216"/>
      <c r="O326" s="216"/>
      <c r="P326" s="216"/>
      <c r="Q326" s="216"/>
      <c r="R326" s="216"/>
      <c r="S326" s="216"/>
      <c r="T326" s="217"/>
      <c r="AT326" s="218" t="s">
        <v>134</v>
      </c>
      <c r="AU326" s="218" t="s">
        <v>83</v>
      </c>
      <c r="AV326" s="14" t="s">
        <v>83</v>
      </c>
      <c r="AW326" s="14" t="s">
        <v>33</v>
      </c>
      <c r="AX326" s="14" t="s">
        <v>76</v>
      </c>
      <c r="AY326" s="218" t="s">
        <v>125</v>
      </c>
    </row>
    <row r="327" spans="1:65" s="14" customFormat="1" ht="11.25">
      <c r="B327" s="208"/>
      <c r="C327" s="209"/>
      <c r="D327" s="199" t="s">
        <v>134</v>
      </c>
      <c r="E327" s="210" t="s">
        <v>1</v>
      </c>
      <c r="F327" s="211" t="s">
        <v>216</v>
      </c>
      <c r="G327" s="209"/>
      <c r="H327" s="212">
        <v>7.26</v>
      </c>
      <c r="I327" s="213"/>
      <c r="J327" s="209"/>
      <c r="K327" s="209"/>
      <c r="L327" s="214"/>
      <c r="M327" s="215"/>
      <c r="N327" s="216"/>
      <c r="O327" s="216"/>
      <c r="P327" s="216"/>
      <c r="Q327" s="216"/>
      <c r="R327" s="216"/>
      <c r="S327" s="216"/>
      <c r="T327" s="217"/>
      <c r="AT327" s="218" t="s">
        <v>134</v>
      </c>
      <c r="AU327" s="218" t="s">
        <v>83</v>
      </c>
      <c r="AV327" s="14" t="s">
        <v>83</v>
      </c>
      <c r="AW327" s="14" t="s">
        <v>33</v>
      </c>
      <c r="AX327" s="14" t="s">
        <v>76</v>
      </c>
      <c r="AY327" s="218" t="s">
        <v>125</v>
      </c>
    </row>
    <row r="328" spans="1:65" s="16" customFormat="1" ht="11.25">
      <c r="B328" s="230"/>
      <c r="C328" s="231"/>
      <c r="D328" s="199" t="s">
        <v>134</v>
      </c>
      <c r="E328" s="232" t="s">
        <v>1</v>
      </c>
      <c r="F328" s="233" t="s">
        <v>146</v>
      </c>
      <c r="G328" s="231"/>
      <c r="H328" s="234">
        <v>507.71999999999997</v>
      </c>
      <c r="I328" s="235"/>
      <c r="J328" s="231"/>
      <c r="K328" s="231"/>
      <c r="L328" s="236"/>
      <c r="M328" s="237"/>
      <c r="N328" s="238"/>
      <c r="O328" s="238"/>
      <c r="P328" s="238"/>
      <c r="Q328" s="238"/>
      <c r="R328" s="238"/>
      <c r="S328" s="238"/>
      <c r="T328" s="239"/>
      <c r="AT328" s="240" t="s">
        <v>134</v>
      </c>
      <c r="AU328" s="240" t="s">
        <v>83</v>
      </c>
      <c r="AV328" s="16" t="s">
        <v>132</v>
      </c>
      <c r="AW328" s="16" t="s">
        <v>33</v>
      </c>
      <c r="AX328" s="16" t="s">
        <v>81</v>
      </c>
      <c r="AY328" s="240" t="s">
        <v>125</v>
      </c>
    </row>
    <row r="329" spans="1:65" s="2" customFormat="1" ht="16.5" customHeight="1">
      <c r="A329" s="35"/>
      <c r="B329" s="36"/>
      <c r="C329" s="241" t="s">
        <v>284</v>
      </c>
      <c r="D329" s="241" t="s">
        <v>218</v>
      </c>
      <c r="E329" s="242" t="s">
        <v>285</v>
      </c>
      <c r="F329" s="243" t="s">
        <v>286</v>
      </c>
      <c r="G329" s="244" t="s">
        <v>131</v>
      </c>
      <c r="H329" s="245">
        <v>111.69799999999999</v>
      </c>
      <c r="I329" s="246"/>
      <c r="J329" s="247">
        <f>ROUND(I329*H329,2)</f>
        <v>0</v>
      </c>
      <c r="K329" s="248"/>
      <c r="L329" s="249"/>
      <c r="M329" s="250" t="s">
        <v>1</v>
      </c>
      <c r="N329" s="251" t="s">
        <v>41</v>
      </c>
      <c r="O329" s="72"/>
      <c r="P329" s="193">
        <f>O329*H329</f>
        <v>0</v>
      </c>
      <c r="Q329" s="193">
        <v>6.8999999999999997E-4</v>
      </c>
      <c r="R329" s="193">
        <f>Q329*H329</f>
        <v>7.7071619999999993E-2</v>
      </c>
      <c r="S329" s="193">
        <v>0</v>
      </c>
      <c r="T329" s="194">
        <f>S329*H329</f>
        <v>0</v>
      </c>
      <c r="U329" s="35"/>
      <c r="V329" s="35"/>
      <c r="W329" s="35"/>
      <c r="X329" s="35"/>
      <c r="Y329" s="35"/>
      <c r="Z329" s="35"/>
      <c r="AA329" s="35"/>
      <c r="AB329" s="35"/>
      <c r="AC329" s="35"/>
      <c r="AD329" s="35"/>
      <c r="AE329" s="35"/>
      <c r="AR329" s="195" t="s">
        <v>221</v>
      </c>
      <c r="AT329" s="195" t="s">
        <v>218</v>
      </c>
      <c r="AU329" s="195" t="s">
        <v>83</v>
      </c>
      <c r="AY329" s="18" t="s">
        <v>125</v>
      </c>
      <c r="BE329" s="196">
        <f>IF(N329="základní",J329,0)</f>
        <v>0</v>
      </c>
      <c r="BF329" s="196">
        <f>IF(N329="snížená",J329,0)</f>
        <v>0</v>
      </c>
      <c r="BG329" s="196">
        <f>IF(N329="zákl. přenesená",J329,0)</f>
        <v>0</v>
      </c>
      <c r="BH329" s="196">
        <f>IF(N329="sníž. přenesená",J329,0)</f>
        <v>0</v>
      </c>
      <c r="BI329" s="196">
        <f>IF(N329="nulová",J329,0)</f>
        <v>0</v>
      </c>
      <c r="BJ329" s="18" t="s">
        <v>81</v>
      </c>
      <c r="BK329" s="196">
        <f>ROUND(I329*H329,2)</f>
        <v>0</v>
      </c>
      <c r="BL329" s="18" t="s">
        <v>132</v>
      </c>
      <c r="BM329" s="195" t="s">
        <v>287</v>
      </c>
    </row>
    <row r="330" spans="1:65" s="14" customFormat="1" ht="11.25">
      <c r="B330" s="208"/>
      <c r="C330" s="209"/>
      <c r="D330" s="199" t="s">
        <v>134</v>
      </c>
      <c r="E330" s="210" t="s">
        <v>1</v>
      </c>
      <c r="F330" s="211" t="s">
        <v>288</v>
      </c>
      <c r="G330" s="209"/>
      <c r="H330" s="212">
        <v>111.69799999999999</v>
      </c>
      <c r="I330" s="213"/>
      <c r="J330" s="209"/>
      <c r="K330" s="209"/>
      <c r="L330" s="214"/>
      <c r="M330" s="215"/>
      <c r="N330" s="216"/>
      <c r="O330" s="216"/>
      <c r="P330" s="216"/>
      <c r="Q330" s="216"/>
      <c r="R330" s="216"/>
      <c r="S330" s="216"/>
      <c r="T330" s="217"/>
      <c r="AT330" s="218" t="s">
        <v>134</v>
      </c>
      <c r="AU330" s="218" t="s">
        <v>83</v>
      </c>
      <c r="AV330" s="14" t="s">
        <v>83</v>
      </c>
      <c r="AW330" s="14" t="s">
        <v>33</v>
      </c>
      <c r="AX330" s="14" t="s">
        <v>81</v>
      </c>
      <c r="AY330" s="218" t="s">
        <v>125</v>
      </c>
    </row>
    <row r="331" spans="1:65" s="2" customFormat="1" ht="55.5" customHeight="1">
      <c r="A331" s="35"/>
      <c r="B331" s="36"/>
      <c r="C331" s="183" t="s">
        <v>289</v>
      </c>
      <c r="D331" s="183" t="s">
        <v>128</v>
      </c>
      <c r="E331" s="184" t="s">
        <v>290</v>
      </c>
      <c r="F331" s="185" t="s">
        <v>291</v>
      </c>
      <c r="G331" s="186" t="s">
        <v>131</v>
      </c>
      <c r="H331" s="187">
        <v>296.88299999999998</v>
      </c>
      <c r="I331" s="188"/>
      <c r="J331" s="189">
        <f>ROUND(I331*H331,2)</f>
        <v>0</v>
      </c>
      <c r="K331" s="190"/>
      <c r="L331" s="40"/>
      <c r="M331" s="191" t="s">
        <v>1</v>
      </c>
      <c r="N331" s="192" t="s">
        <v>41</v>
      </c>
      <c r="O331" s="72"/>
      <c r="P331" s="193">
        <f>O331*H331</f>
        <v>0</v>
      </c>
      <c r="Q331" s="193">
        <v>1.119E-2</v>
      </c>
      <c r="R331" s="193">
        <f>Q331*H331</f>
        <v>3.3221207699999997</v>
      </c>
      <c r="S331" s="193">
        <v>0</v>
      </c>
      <c r="T331" s="194">
        <f>S331*H331</f>
        <v>0</v>
      </c>
      <c r="U331" s="35"/>
      <c r="V331" s="35"/>
      <c r="W331" s="35"/>
      <c r="X331" s="35"/>
      <c r="Y331" s="35"/>
      <c r="Z331" s="35"/>
      <c r="AA331" s="35"/>
      <c r="AB331" s="35"/>
      <c r="AC331" s="35"/>
      <c r="AD331" s="35"/>
      <c r="AE331" s="35"/>
      <c r="AR331" s="195" t="s">
        <v>132</v>
      </c>
      <c r="AT331" s="195" t="s">
        <v>128</v>
      </c>
      <c r="AU331" s="195" t="s">
        <v>83</v>
      </c>
      <c r="AY331" s="18" t="s">
        <v>125</v>
      </c>
      <c r="BE331" s="196">
        <f>IF(N331="základní",J331,0)</f>
        <v>0</v>
      </c>
      <c r="BF331" s="196">
        <f>IF(N331="snížená",J331,0)</f>
        <v>0</v>
      </c>
      <c r="BG331" s="196">
        <f>IF(N331="zákl. přenesená",J331,0)</f>
        <v>0</v>
      </c>
      <c r="BH331" s="196">
        <f>IF(N331="sníž. přenesená",J331,0)</f>
        <v>0</v>
      </c>
      <c r="BI331" s="196">
        <f>IF(N331="nulová",J331,0)</f>
        <v>0</v>
      </c>
      <c r="BJ331" s="18" t="s">
        <v>81</v>
      </c>
      <c r="BK331" s="196">
        <f>ROUND(I331*H331,2)</f>
        <v>0</v>
      </c>
      <c r="BL331" s="18" t="s">
        <v>132</v>
      </c>
      <c r="BM331" s="195" t="s">
        <v>292</v>
      </c>
    </row>
    <row r="332" spans="1:65" s="13" customFormat="1" ht="11.25">
      <c r="B332" s="197"/>
      <c r="C332" s="198"/>
      <c r="D332" s="199" t="s">
        <v>134</v>
      </c>
      <c r="E332" s="200" t="s">
        <v>1</v>
      </c>
      <c r="F332" s="201" t="s">
        <v>135</v>
      </c>
      <c r="G332" s="198"/>
      <c r="H332" s="200" t="s">
        <v>1</v>
      </c>
      <c r="I332" s="202"/>
      <c r="J332" s="198"/>
      <c r="K332" s="198"/>
      <c r="L332" s="203"/>
      <c r="M332" s="204"/>
      <c r="N332" s="205"/>
      <c r="O332" s="205"/>
      <c r="P332" s="205"/>
      <c r="Q332" s="205"/>
      <c r="R332" s="205"/>
      <c r="S332" s="205"/>
      <c r="T332" s="206"/>
      <c r="AT332" s="207" t="s">
        <v>134</v>
      </c>
      <c r="AU332" s="207" t="s">
        <v>83</v>
      </c>
      <c r="AV332" s="13" t="s">
        <v>81</v>
      </c>
      <c r="AW332" s="13" t="s">
        <v>33</v>
      </c>
      <c r="AX332" s="13" t="s">
        <v>76</v>
      </c>
      <c r="AY332" s="207" t="s">
        <v>125</v>
      </c>
    </row>
    <row r="333" spans="1:65" s="14" customFormat="1" ht="11.25">
      <c r="B333" s="208"/>
      <c r="C333" s="209"/>
      <c r="D333" s="199" t="s">
        <v>134</v>
      </c>
      <c r="E333" s="210" t="s">
        <v>1</v>
      </c>
      <c r="F333" s="211" t="s">
        <v>136</v>
      </c>
      <c r="G333" s="209"/>
      <c r="H333" s="212">
        <v>80.483999999999995</v>
      </c>
      <c r="I333" s="213"/>
      <c r="J333" s="209"/>
      <c r="K333" s="209"/>
      <c r="L333" s="214"/>
      <c r="M333" s="215"/>
      <c r="N333" s="216"/>
      <c r="O333" s="216"/>
      <c r="P333" s="216"/>
      <c r="Q333" s="216"/>
      <c r="R333" s="216"/>
      <c r="S333" s="216"/>
      <c r="T333" s="217"/>
      <c r="AT333" s="218" t="s">
        <v>134</v>
      </c>
      <c r="AU333" s="218" t="s">
        <v>83</v>
      </c>
      <c r="AV333" s="14" t="s">
        <v>83</v>
      </c>
      <c r="AW333" s="14" t="s">
        <v>33</v>
      </c>
      <c r="AX333" s="14" t="s">
        <v>76</v>
      </c>
      <c r="AY333" s="218" t="s">
        <v>125</v>
      </c>
    </row>
    <row r="334" spans="1:65" s="14" customFormat="1" ht="11.25">
      <c r="B334" s="208"/>
      <c r="C334" s="209"/>
      <c r="D334" s="199" t="s">
        <v>134</v>
      </c>
      <c r="E334" s="210" t="s">
        <v>1</v>
      </c>
      <c r="F334" s="211" t="s">
        <v>137</v>
      </c>
      <c r="G334" s="209"/>
      <c r="H334" s="212">
        <v>53.76</v>
      </c>
      <c r="I334" s="213"/>
      <c r="J334" s="209"/>
      <c r="K334" s="209"/>
      <c r="L334" s="214"/>
      <c r="M334" s="215"/>
      <c r="N334" s="216"/>
      <c r="O334" s="216"/>
      <c r="P334" s="216"/>
      <c r="Q334" s="216"/>
      <c r="R334" s="216"/>
      <c r="S334" s="216"/>
      <c r="T334" s="217"/>
      <c r="AT334" s="218" t="s">
        <v>134</v>
      </c>
      <c r="AU334" s="218" t="s">
        <v>83</v>
      </c>
      <c r="AV334" s="14" t="s">
        <v>83</v>
      </c>
      <c r="AW334" s="14" t="s">
        <v>33</v>
      </c>
      <c r="AX334" s="14" t="s">
        <v>76</v>
      </c>
      <c r="AY334" s="218" t="s">
        <v>125</v>
      </c>
    </row>
    <row r="335" spans="1:65" s="15" customFormat="1" ht="11.25">
      <c r="B335" s="219"/>
      <c r="C335" s="220"/>
      <c r="D335" s="199" t="s">
        <v>134</v>
      </c>
      <c r="E335" s="221" t="s">
        <v>1</v>
      </c>
      <c r="F335" s="222" t="s">
        <v>138</v>
      </c>
      <c r="G335" s="220"/>
      <c r="H335" s="223">
        <v>134.244</v>
      </c>
      <c r="I335" s="224"/>
      <c r="J335" s="220"/>
      <c r="K335" s="220"/>
      <c r="L335" s="225"/>
      <c r="M335" s="226"/>
      <c r="N335" s="227"/>
      <c r="O335" s="227"/>
      <c r="P335" s="227"/>
      <c r="Q335" s="227"/>
      <c r="R335" s="227"/>
      <c r="S335" s="227"/>
      <c r="T335" s="228"/>
      <c r="AT335" s="229" t="s">
        <v>134</v>
      </c>
      <c r="AU335" s="229" t="s">
        <v>83</v>
      </c>
      <c r="AV335" s="15" t="s">
        <v>126</v>
      </c>
      <c r="AW335" s="15" t="s">
        <v>33</v>
      </c>
      <c r="AX335" s="15" t="s">
        <v>76</v>
      </c>
      <c r="AY335" s="229" t="s">
        <v>125</v>
      </c>
    </row>
    <row r="336" spans="1:65" s="13" customFormat="1" ht="11.25">
      <c r="B336" s="197"/>
      <c r="C336" s="198"/>
      <c r="D336" s="199" t="s">
        <v>134</v>
      </c>
      <c r="E336" s="200" t="s">
        <v>1</v>
      </c>
      <c r="F336" s="201" t="s">
        <v>139</v>
      </c>
      <c r="G336" s="198"/>
      <c r="H336" s="200" t="s">
        <v>1</v>
      </c>
      <c r="I336" s="202"/>
      <c r="J336" s="198"/>
      <c r="K336" s="198"/>
      <c r="L336" s="203"/>
      <c r="M336" s="204"/>
      <c r="N336" s="205"/>
      <c r="O336" s="205"/>
      <c r="P336" s="205"/>
      <c r="Q336" s="205"/>
      <c r="R336" s="205"/>
      <c r="S336" s="205"/>
      <c r="T336" s="206"/>
      <c r="AT336" s="207" t="s">
        <v>134</v>
      </c>
      <c r="AU336" s="207" t="s">
        <v>83</v>
      </c>
      <c r="AV336" s="13" t="s">
        <v>81</v>
      </c>
      <c r="AW336" s="13" t="s">
        <v>33</v>
      </c>
      <c r="AX336" s="13" t="s">
        <v>76</v>
      </c>
      <c r="AY336" s="207" t="s">
        <v>125</v>
      </c>
    </row>
    <row r="337" spans="1:65" s="14" customFormat="1" ht="11.25">
      <c r="B337" s="208"/>
      <c r="C337" s="209"/>
      <c r="D337" s="199" t="s">
        <v>134</v>
      </c>
      <c r="E337" s="210" t="s">
        <v>1</v>
      </c>
      <c r="F337" s="211" t="s">
        <v>140</v>
      </c>
      <c r="G337" s="209"/>
      <c r="H337" s="212">
        <v>44.356000000000002</v>
      </c>
      <c r="I337" s="213"/>
      <c r="J337" s="209"/>
      <c r="K337" s="209"/>
      <c r="L337" s="214"/>
      <c r="M337" s="215"/>
      <c r="N337" s="216"/>
      <c r="O337" s="216"/>
      <c r="P337" s="216"/>
      <c r="Q337" s="216"/>
      <c r="R337" s="216"/>
      <c r="S337" s="216"/>
      <c r="T337" s="217"/>
      <c r="AT337" s="218" t="s">
        <v>134</v>
      </c>
      <c r="AU337" s="218" t="s">
        <v>83</v>
      </c>
      <c r="AV337" s="14" t="s">
        <v>83</v>
      </c>
      <c r="AW337" s="14" t="s">
        <v>33</v>
      </c>
      <c r="AX337" s="14" t="s">
        <v>76</v>
      </c>
      <c r="AY337" s="218" t="s">
        <v>125</v>
      </c>
    </row>
    <row r="338" spans="1:65" s="14" customFormat="1" ht="11.25">
      <c r="B338" s="208"/>
      <c r="C338" s="209"/>
      <c r="D338" s="199" t="s">
        <v>134</v>
      </c>
      <c r="E338" s="210" t="s">
        <v>1</v>
      </c>
      <c r="F338" s="211" t="s">
        <v>141</v>
      </c>
      <c r="G338" s="209"/>
      <c r="H338" s="212">
        <v>40.268000000000001</v>
      </c>
      <c r="I338" s="213"/>
      <c r="J338" s="209"/>
      <c r="K338" s="209"/>
      <c r="L338" s="214"/>
      <c r="M338" s="215"/>
      <c r="N338" s="216"/>
      <c r="O338" s="216"/>
      <c r="P338" s="216"/>
      <c r="Q338" s="216"/>
      <c r="R338" s="216"/>
      <c r="S338" s="216"/>
      <c r="T338" s="217"/>
      <c r="AT338" s="218" t="s">
        <v>134</v>
      </c>
      <c r="AU338" s="218" t="s">
        <v>83</v>
      </c>
      <c r="AV338" s="14" t="s">
        <v>83</v>
      </c>
      <c r="AW338" s="14" t="s">
        <v>33</v>
      </c>
      <c r="AX338" s="14" t="s">
        <v>76</v>
      </c>
      <c r="AY338" s="218" t="s">
        <v>125</v>
      </c>
    </row>
    <row r="339" spans="1:65" s="14" customFormat="1" ht="11.25">
      <c r="B339" s="208"/>
      <c r="C339" s="209"/>
      <c r="D339" s="199" t="s">
        <v>134</v>
      </c>
      <c r="E339" s="210" t="s">
        <v>1</v>
      </c>
      <c r="F339" s="211" t="s">
        <v>142</v>
      </c>
      <c r="G339" s="209"/>
      <c r="H339" s="212">
        <v>1.75</v>
      </c>
      <c r="I339" s="213"/>
      <c r="J339" s="209"/>
      <c r="K339" s="209"/>
      <c r="L339" s="214"/>
      <c r="M339" s="215"/>
      <c r="N339" s="216"/>
      <c r="O339" s="216"/>
      <c r="P339" s="216"/>
      <c r="Q339" s="216"/>
      <c r="R339" s="216"/>
      <c r="S339" s="216"/>
      <c r="T339" s="217"/>
      <c r="AT339" s="218" t="s">
        <v>134</v>
      </c>
      <c r="AU339" s="218" t="s">
        <v>83</v>
      </c>
      <c r="AV339" s="14" t="s">
        <v>83</v>
      </c>
      <c r="AW339" s="14" t="s">
        <v>33</v>
      </c>
      <c r="AX339" s="14" t="s">
        <v>76</v>
      </c>
      <c r="AY339" s="218" t="s">
        <v>125</v>
      </c>
    </row>
    <row r="340" spans="1:65" s="15" customFormat="1" ht="11.25">
      <c r="B340" s="219"/>
      <c r="C340" s="220"/>
      <c r="D340" s="199" t="s">
        <v>134</v>
      </c>
      <c r="E340" s="221" t="s">
        <v>1</v>
      </c>
      <c r="F340" s="222" t="s">
        <v>138</v>
      </c>
      <c r="G340" s="220"/>
      <c r="H340" s="223">
        <v>86.373999999999995</v>
      </c>
      <c r="I340" s="224"/>
      <c r="J340" s="220"/>
      <c r="K340" s="220"/>
      <c r="L340" s="225"/>
      <c r="M340" s="226"/>
      <c r="N340" s="227"/>
      <c r="O340" s="227"/>
      <c r="P340" s="227"/>
      <c r="Q340" s="227"/>
      <c r="R340" s="227"/>
      <c r="S340" s="227"/>
      <c r="T340" s="228"/>
      <c r="AT340" s="229" t="s">
        <v>134</v>
      </c>
      <c r="AU340" s="229" t="s">
        <v>83</v>
      </c>
      <c r="AV340" s="15" t="s">
        <v>126</v>
      </c>
      <c r="AW340" s="15" t="s">
        <v>33</v>
      </c>
      <c r="AX340" s="15" t="s">
        <v>76</v>
      </c>
      <c r="AY340" s="229" t="s">
        <v>125</v>
      </c>
    </row>
    <row r="341" spans="1:65" s="13" customFormat="1" ht="11.25">
      <c r="B341" s="197"/>
      <c r="C341" s="198"/>
      <c r="D341" s="199" t="s">
        <v>134</v>
      </c>
      <c r="E341" s="200" t="s">
        <v>1</v>
      </c>
      <c r="F341" s="201" t="s">
        <v>143</v>
      </c>
      <c r="G341" s="198"/>
      <c r="H341" s="200" t="s">
        <v>1</v>
      </c>
      <c r="I341" s="202"/>
      <c r="J341" s="198"/>
      <c r="K341" s="198"/>
      <c r="L341" s="203"/>
      <c r="M341" s="204"/>
      <c r="N341" s="205"/>
      <c r="O341" s="205"/>
      <c r="P341" s="205"/>
      <c r="Q341" s="205"/>
      <c r="R341" s="205"/>
      <c r="S341" s="205"/>
      <c r="T341" s="206"/>
      <c r="AT341" s="207" t="s">
        <v>134</v>
      </c>
      <c r="AU341" s="207" t="s">
        <v>83</v>
      </c>
      <c r="AV341" s="13" t="s">
        <v>81</v>
      </c>
      <c r="AW341" s="13" t="s">
        <v>33</v>
      </c>
      <c r="AX341" s="13" t="s">
        <v>76</v>
      </c>
      <c r="AY341" s="207" t="s">
        <v>125</v>
      </c>
    </row>
    <row r="342" spans="1:65" s="14" customFormat="1" ht="11.25">
      <c r="B342" s="208"/>
      <c r="C342" s="209"/>
      <c r="D342" s="199" t="s">
        <v>134</v>
      </c>
      <c r="E342" s="210" t="s">
        <v>1</v>
      </c>
      <c r="F342" s="211" t="s">
        <v>144</v>
      </c>
      <c r="G342" s="209"/>
      <c r="H342" s="212">
        <v>40.442</v>
      </c>
      <c r="I342" s="213"/>
      <c r="J342" s="209"/>
      <c r="K342" s="209"/>
      <c r="L342" s="214"/>
      <c r="M342" s="215"/>
      <c r="N342" s="216"/>
      <c r="O342" s="216"/>
      <c r="P342" s="216"/>
      <c r="Q342" s="216"/>
      <c r="R342" s="216"/>
      <c r="S342" s="216"/>
      <c r="T342" s="217"/>
      <c r="AT342" s="218" t="s">
        <v>134</v>
      </c>
      <c r="AU342" s="218" t="s">
        <v>83</v>
      </c>
      <c r="AV342" s="14" t="s">
        <v>83</v>
      </c>
      <c r="AW342" s="14" t="s">
        <v>33</v>
      </c>
      <c r="AX342" s="14" t="s">
        <v>76</v>
      </c>
      <c r="AY342" s="218" t="s">
        <v>125</v>
      </c>
    </row>
    <row r="343" spans="1:65" s="14" customFormat="1" ht="11.25">
      <c r="B343" s="208"/>
      <c r="C343" s="209"/>
      <c r="D343" s="199" t="s">
        <v>134</v>
      </c>
      <c r="E343" s="210" t="s">
        <v>1</v>
      </c>
      <c r="F343" s="211" t="s">
        <v>145</v>
      </c>
      <c r="G343" s="209"/>
      <c r="H343" s="212">
        <v>34.073</v>
      </c>
      <c r="I343" s="213"/>
      <c r="J343" s="209"/>
      <c r="K343" s="209"/>
      <c r="L343" s="214"/>
      <c r="M343" s="215"/>
      <c r="N343" s="216"/>
      <c r="O343" s="216"/>
      <c r="P343" s="216"/>
      <c r="Q343" s="216"/>
      <c r="R343" s="216"/>
      <c r="S343" s="216"/>
      <c r="T343" s="217"/>
      <c r="AT343" s="218" t="s">
        <v>134</v>
      </c>
      <c r="AU343" s="218" t="s">
        <v>83</v>
      </c>
      <c r="AV343" s="14" t="s">
        <v>83</v>
      </c>
      <c r="AW343" s="14" t="s">
        <v>33</v>
      </c>
      <c r="AX343" s="14" t="s">
        <v>76</v>
      </c>
      <c r="AY343" s="218" t="s">
        <v>125</v>
      </c>
    </row>
    <row r="344" spans="1:65" s="14" customFormat="1" ht="11.25">
      <c r="B344" s="208"/>
      <c r="C344" s="209"/>
      <c r="D344" s="199" t="s">
        <v>134</v>
      </c>
      <c r="E344" s="210" t="s">
        <v>1</v>
      </c>
      <c r="F344" s="211" t="s">
        <v>142</v>
      </c>
      <c r="G344" s="209"/>
      <c r="H344" s="212">
        <v>1.75</v>
      </c>
      <c r="I344" s="213"/>
      <c r="J344" s="209"/>
      <c r="K344" s="209"/>
      <c r="L344" s="214"/>
      <c r="M344" s="215"/>
      <c r="N344" s="216"/>
      <c r="O344" s="216"/>
      <c r="P344" s="216"/>
      <c r="Q344" s="216"/>
      <c r="R344" s="216"/>
      <c r="S344" s="216"/>
      <c r="T344" s="217"/>
      <c r="AT344" s="218" t="s">
        <v>134</v>
      </c>
      <c r="AU344" s="218" t="s">
        <v>83</v>
      </c>
      <c r="AV344" s="14" t="s">
        <v>83</v>
      </c>
      <c r="AW344" s="14" t="s">
        <v>33</v>
      </c>
      <c r="AX344" s="14" t="s">
        <v>76</v>
      </c>
      <c r="AY344" s="218" t="s">
        <v>125</v>
      </c>
    </row>
    <row r="345" spans="1:65" s="15" customFormat="1" ht="11.25">
      <c r="B345" s="219"/>
      <c r="C345" s="220"/>
      <c r="D345" s="199" t="s">
        <v>134</v>
      </c>
      <c r="E345" s="221" t="s">
        <v>1</v>
      </c>
      <c r="F345" s="222" t="s">
        <v>138</v>
      </c>
      <c r="G345" s="220"/>
      <c r="H345" s="223">
        <v>76.265000000000001</v>
      </c>
      <c r="I345" s="224"/>
      <c r="J345" s="220"/>
      <c r="K345" s="220"/>
      <c r="L345" s="225"/>
      <c r="M345" s="226"/>
      <c r="N345" s="227"/>
      <c r="O345" s="227"/>
      <c r="P345" s="227"/>
      <c r="Q345" s="227"/>
      <c r="R345" s="227"/>
      <c r="S345" s="227"/>
      <c r="T345" s="228"/>
      <c r="AT345" s="229" t="s">
        <v>134</v>
      </c>
      <c r="AU345" s="229" t="s">
        <v>83</v>
      </c>
      <c r="AV345" s="15" t="s">
        <v>126</v>
      </c>
      <c r="AW345" s="15" t="s">
        <v>33</v>
      </c>
      <c r="AX345" s="15" t="s">
        <v>76</v>
      </c>
      <c r="AY345" s="229" t="s">
        <v>125</v>
      </c>
    </row>
    <row r="346" spans="1:65" s="16" customFormat="1" ht="11.25">
      <c r="B346" s="230"/>
      <c r="C346" s="231"/>
      <c r="D346" s="199" t="s">
        <v>134</v>
      </c>
      <c r="E346" s="232" t="s">
        <v>1</v>
      </c>
      <c r="F346" s="233" t="s">
        <v>146</v>
      </c>
      <c r="G346" s="231"/>
      <c r="H346" s="234">
        <v>296.88299999999998</v>
      </c>
      <c r="I346" s="235"/>
      <c r="J346" s="231"/>
      <c r="K346" s="231"/>
      <c r="L346" s="236"/>
      <c r="M346" s="237"/>
      <c r="N346" s="238"/>
      <c r="O346" s="238"/>
      <c r="P346" s="238"/>
      <c r="Q346" s="238"/>
      <c r="R346" s="238"/>
      <c r="S346" s="238"/>
      <c r="T346" s="239"/>
      <c r="AT346" s="240" t="s">
        <v>134</v>
      </c>
      <c r="AU346" s="240" t="s">
        <v>83</v>
      </c>
      <c r="AV346" s="16" t="s">
        <v>132</v>
      </c>
      <c r="AW346" s="16" t="s">
        <v>33</v>
      </c>
      <c r="AX346" s="16" t="s">
        <v>81</v>
      </c>
      <c r="AY346" s="240" t="s">
        <v>125</v>
      </c>
    </row>
    <row r="347" spans="1:65" s="2" customFormat="1" ht="16.5" customHeight="1">
      <c r="A347" s="35"/>
      <c r="B347" s="36"/>
      <c r="C347" s="241" t="s">
        <v>293</v>
      </c>
      <c r="D347" s="241" t="s">
        <v>218</v>
      </c>
      <c r="E347" s="242" t="s">
        <v>294</v>
      </c>
      <c r="F347" s="243" t="s">
        <v>295</v>
      </c>
      <c r="G347" s="244" t="s">
        <v>131</v>
      </c>
      <c r="H347" s="245">
        <v>311.72699999999998</v>
      </c>
      <c r="I347" s="246"/>
      <c r="J347" s="247">
        <f>ROUND(I347*H347,2)</f>
        <v>0</v>
      </c>
      <c r="K347" s="248"/>
      <c r="L347" s="249"/>
      <c r="M347" s="250" t="s">
        <v>1</v>
      </c>
      <c r="N347" s="251" t="s">
        <v>41</v>
      </c>
      <c r="O347" s="72"/>
      <c r="P347" s="193">
        <f>O347*H347</f>
        <v>0</v>
      </c>
      <c r="Q347" s="193">
        <v>1.15E-3</v>
      </c>
      <c r="R347" s="193">
        <f>Q347*H347</f>
        <v>0.35848604999999995</v>
      </c>
      <c r="S347" s="193">
        <v>0</v>
      </c>
      <c r="T347" s="194">
        <f>S347*H347</f>
        <v>0</v>
      </c>
      <c r="U347" s="35"/>
      <c r="V347" s="35"/>
      <c r="W347" s="35"/>
      <c r="X347" s="35"/>
      <c r="Y347" s="35"/>
      <c r="Z347" s="35"/>
      <c r="AA347" s="35"/>
      <c r="AB347" s="35"/>
      <c r="AC347" s="35"/>
      <c r="AD347" s="35"/>
      <c r="AE347" s="35"/>
      <c r="AR347" s="195" t="s">
        <v>221</v>
      </c>
      <c r="AT347" s="195" t="s">
        <v>218</v>
      </c>
      <c r="AU347" s="195" t="s">
        <v>83</v>
      </c>
      <c r="AY347" s="18" t="s">
        <v>125</v>
      </c>
      <c r="BE347" s="196">
        <f>IF(N347="základní",J347,0)</f>
        <v>0</v>
      </c>
      <c r="BF347" s="196">
        <f>IF(N347="snížená",J347,0)</f>
        <v>0</v>
      </c>
      <c r="BG347" s="196">
        <f>IF(N347="zákl. přenesená",J347,0)</f>
        <v>0</v>
      </c>
      <c r="BH347" s="196">
        <f>IF(N347="sníž. přenesená",J347,0)</f>
        <v>0</v>
      </c>
      <c r="BI347" s="196">
        <f>IF(N347="nulová",J347,0)</f>
        <v>0</v>
      </c>
      <c r="BJ347" s="18" t="s">
        <v>81</v>
      </c>
      <c r="BK347" s="196">
        <f>ROUND(I347*H347,2)</f>
        <v>0</v>
      </c>
      <c r="BL347" s="18" t="s">
        <v>132</v>
      </c>
      <c r="BM347" s="195" t="s">
        <v>296</v>
      </c>
    </row>
    <row r="348" spans="1:65" s="14" customFormat="1" ht="11.25">
      <c r="B348" s="208"/>
      <c r="C348" s="209"/>
      <c r="D348" s="199" t="s">
        <v>134</v>
      </c>
      <c r="E348" s="209"/>
      <c r="F348" s="211" t="s">
        <v>297</v>
      </c>
      <c r="G348" s="209"/>
      <c r="H348" s="212">
        <v>311.72699999999998</v>
      </c>
      <c r="I348" s="213"/>
      <c r="J348" s="209"/>
      <c r="K348" s="209"/>
      <c r="L348" s="214"/>
      <c r="M348" s="215"/>
      <c r="N348" s="216"/>
      <c r="O348" s="216"/>
      <c r="P348" s="216"/>
      <c r="Q348" s="216"/>
      <c r="R348" s="216"/>
      <c r="S348" s="216"/>
      <c r="T348" s="217"/>
      <c r="AT348" s="218" t="s">
        <v>134</v>
      </c>
      <c r="AU348" s="218" t="s">
        <v>83</v>
      </c>
      <c r="AV348" s="14" t="s">
        <v>83</v>
      </c>
      <c r="AW348" s="14" t="s">
        <v>4</v>
      </c>
      <c r="AX348" s="14" t="s">
        <v>81</v>
      </c>
      <c r="AY348" s="218" t="s">
        <v>125</v>
      </c>
    </row>
    <row r="349" spans="1:65" s="2" customFormat="1" ht="33" customHeight="1">
      <c r="A349" s="35"/>
      <c r="B349" s="36"/>
      <c r="C349" s="183" t="s">
        <v>298</v>
      </c>
      <c r="D349" s="183" t="s">
        <v>128</v>
      </c>
      <c r="E349" s="184" t="s">
        <v>299</v>
      </c>
      <c r="F349" s="185" t="s">
        <v>300</v>
      </c>
      <c r="G349" s="186" t="s">
        <v>301</v>
      </c>
      <c r="H349" s="187">
        <v>2.4950000000000001</v>
      </c>
      <c r="I349" s="188"/>
      <c r="J349" s="189">
        <f>ROUND(I349*H349,2)</f>
        <v>0</v>
      </c>
      <c r="K349" s="190"/>
      <c r="L349" s="40"/>
      <c r="M349" s="191" t="s">
        <v>1</v>
      </c>
      <c r="N349" s="192" t="s">
        <v>41</v>
      </c>
      <c r="O349" s="72"/>
      <c r="P349" s="193">
        <f>O349*H349</f>
        <v>0</v>
      </c>
      <c r="Q349" s="193">
        <v>2.5018699999999998</v>
      </c>
      <c r="R349" s="193">
        <f>Q349*H349</f>
        <v>6.2421656499999996</v>
      </c>
      <c r="S349" s="193">
        <v>0</v>
      </c>
      <c r="T349" s="194">
        <f>S349*H349</f>
        <v>0</v>
      </c>
      <c r="U349" s="35"/>
      <c r="V349" s="35"/>
      <c r="W349" s="35"/>
      <c r="X349" s="35"/>
      <c r="Y349" s="35"/>
      <c r="Z349" s="35"/>
      <c r="AA349" s="35"/>
      <c r="AB349" s="35"/>
      <c r="AC349" s="35"/>
      <c r="AD349" s="35"/>
      <c r="AE349" s="35"/>
      <c r="AR349" s="195" t="s">
        <v>132</v>
      </c>
      <c r="AT349" s="195" t="s">
        <v>128</v>
      </c>
      <c r="AU349" s="195" t="s">
        <v>83</v>
      </c>
      <c r="AY349" s="18" t="s">
        <v>125</v>
      </c>
      <c r="BE349" s="196">
        <f>IF(N349="základní",J349,0)</f>
        <v>0</v>
      </c>
      <c r="BF349" s="196">
        <f>IF(N349="snížená",J349,0)</f>
        <v>0</v>
      </c>
      <c r="BG349" s="196">
        <f>IF(N349="zákl. přenesená",J349,0)</f>
        <v>0</v>
      </c>
      <c r="BH349" s="196">
        <f>IF(N349="sníž. přenesená",J349,0)</f>
        <v>0</v>
      </c>
      <c r="BI349" s="196">
        <f>IF(N349="nulová",J349,0)</f>
        <v>0</v>
      </c>
      <c r="BJ349" s="18" t="s">
        <v>81</v>
      </c>
      <c r="BK349" s="196">
        <f>ROUND(I349*H349,2)</f>
        <v>0</v>
      </c>
      <c r="BL349" s="18" t="s">
        <v>132</v>
      </c>
      <c r="BM349" s="195" t="s">
        <v>302</v>
      </c>
    </row>
    <row r="350" spans="1:65" s="12" customFormat="1" ht="22.9" customHeight="1">
      <c r="B350" s="167"/>
      <c r="C350" s="168"/>
      <c r="D350" s="169" t="s">
        <v>75</v>
      </c>
      <c r="E350" s="181" t="s">
        <v>303</v>
      </c>
      <c r="F350" s="181" t="s">
        <v>304</v>
      </c>
      <c r="G350" s="168"/>
      <c r="H350" s="168"/>
      <c r="I350" s="171"/>
      <c r="J350" s="182">
        <f>BK350</f>
        <v>0</v>
      </c>
      <c r="K350" s="168"/>
      <c r="L350" s="173"/>
      <c r="M350" s="174"/>
      <c r="N350" s="175"/>
      <c r="O350" s="175"/>
      <c r="P350" s="176">
        <f>SUM(P351:P358)</f>
        <v>0</v>
      </c>
      <c r="Q350" s="175"/>
      <c r="R350" s="176">
        <f>SUM(R351:R358)</f>
        <v>0.79301491999999996</v>
      </c>
      <c r="S350" s="175"/>
      <c r="T350" s="177">
        <f>SUM(T351:T358)</f>
        <v>0</v>
      </c>
      <c r="AR350" s="178" t="s">
        <v>81</v>
      </c>
      <c r="AT350" s="179" t="s">
        <v>75</v>
      </c>
      <c r="AU350" s="179" t="s">
        <v>81</v>
      </c>
      <c r="AY350" s="178" t="s">
        <v>125</v>
      </c>
      <c r="BK350" s="180">
        <f>SUM(BK351:BK358)</f>
        <v>0</v>
      </c>
    </row>
    <row r="351" spans="1:65" s="2" customFormat="1" ht="24.2" customHeight="1">
      <c r="A351" s="35"/>
      <c r="B351" s="36"/>
      <c r="C351" s="183" t="s">
        <v>305</v>
      </c>
      <c r="D351" s="183" t="s">
        <v>128</v>
      </c>
      <c r="E351" s="184" t="s">
        <v>306</v>
      </c>
      <c r="F351" s="185" t="s">
        <v>307</v>
      </c>
      <c r="G351" s="186" t="s">
        <v>131</v>
      </c>
      <c r="H351" s="187">
        <v>222.75700000000001</v>
      </c>
      <c r="I351" s="188"/>
      <c r="J351" s="189">
        <f>ROUND(I351*H351,2)</f>
        <v>0</v>
      </c>
      <c r="K351" s="190"/>
      <c r="L351" s="40"/>
      <c r="M351" s="191" t="s">
        <v>1</v>
      </c>
      <c r="N351" s="192" t="s">
        <v>41</v>
      </c>
      <c r="O351" s="72"/>
      <c r="P351" s="193">
        <f>O351*H351</f>
        <v>0</v>
      </c>
      <c r="Q351" s="193">
        <v>2.5999999999999998E-4</v>
      </c>
      <c r="R351" s="193">
        <f>Q351*H351</f>
        <v>5.7916819999999994E-2</v>
      </c>
      <c r="S351" s="193">
        <v>0</v>
      </c>
      <c r="T351" s="194">
        <f>S351*H351</f>
        <v>0</v>
      </c>
      <c r="U351" s="35"/>
      <c r="V351" s="35"/>
      <c r="W351" s="35"/>
      <c r="X351" s="35"/>
      <c r="Y351" s="35"/>
      <c r="Z351" s="35"/>
      <c r="AA351" s="35"/>
      <c r="AB351" s="35"/>
      <c r="AC351" s="35"/>
      <c r="AD351" s="35"/>
      <c r="AE351" s="35"/>
      <c r="AR351" s="195" t="s">
        <v>132</v>
      </c>
      <c r="AT351" s="195" t="s">
        <v>128</v>
      </c>
      <c r="AU351" s="195" t="s">
        <v>83</v>
      </c>
      <c r="AY351" s="18" t="s">
        <v>125</v>
      </c>
      <c r="BE351" s="196">
        <f>IF(N351="základní",J351,0)</f>
        <v>0</v>
      </c>
      <c r="BF351" s="196">
        <f>IF(N351="snížená",J351,0)</f>
        <v>0</v>
      </c>
      <c r="BG351" s="196">
        <f>IF(N351="zákl. přenesená",J351,0)</f>
        <v>0</v>
      </c>
      <c r="BH351" s="196">
        <f>IF(N351="sníž. přenesená",J351,0)</f>
        <v>0</v>
      </c>
      <c r="BI351" s="196">
        <f>IF(N351="nulová",J351,0)</f>
        <v>0</v>
      </c>
      <c r="BJ351" s="18" t="s">
        <v>81</v>
      </c>
      <c r="BK351" s="196">
        <f>ROUND(I351*H351,2)</f>
        <v>0</v>
      </c>
      <c r="BL351" s="18" t="s">
        <v>132</v>
      </c>
      <c r="BM351" s="195" t="s">
        <v>308</v>
      </c>
    </row>
    <row r="352" spans="1:65" s="13" customFormat="1" ht="11.25">
      <c r="B352" s="197"/>
      <c r="C352" s="198"/>
      <c r="D352" s="199" t="s">
        <v>134</v>
      </c>
      <c r="E352" s="200" t="s">
        <v>1</v>
      </c>
      <c r="F352" s="201" t="s">
        <v>195</v>
      </c>
      <c r="G352" s="198"/>
      <c r="H352" s="200" t="s">
        <v>1</v>
      </c>
      <c r="I352" s="202"/>
      <c r="J352" s="198"/>
      <c r="K352" s="198"/>
      <c r="L352" s="203"/>
      <c r="M352" s="204"/>
      <c r="N352" s="205"/>
      <c r="O352" s="205"/>
      <c r="P352" s="205"/>
      <c r="Q352" s="205"/>
      <c r="R352" s="205"/>
      <c r="S352" s="205"/>
      <c r="T352" s="206"/>
      <c r="AT352" s="207" t="s">
        <v>134</v>
      </c>
      <c r="AU352" s="207" t="s">
        <v>83</v>
      </c>
      <c r="AV352" s="13" t="s">
        <v>81</v>
      </c>
      <c r="AW352" s="13" t="s">
        <v>33</v>
      </c>
      <c r="AX352" s="13" t="s">
        <v>76</v>
      </c>
      <c r="AY352" s="207" t="s">
        <v>125</v>
      </c>
    </row>
    <row r="353" spans="1:65" s="14" customFormat="1" ht="11.25">
      <c r="B353" s="208"/>
      <c r="C353" s="209"/>
      <c r="D353" s="199" t="s">
        <v>134</v>
      </c>
      <c r="E353" s="210" t="s">
        <v>1</v>
      </c>
      <c r="F353" s="211" t="s">
        <v>309</v>
      </c>
      <c r="G353" s="209"/>
      <c r="H353" s="212">
        <v>197.137</v>
      </c>
      <c r="I353" s="213"/>
      <c r="J353" s="209"/>
      <c r="K353" s="209"/>
      <c r="L353" s="214"/>
      <c r="M353" s="215"/>
      <c r="N353" s="216"/>
      <c r="O353" s="216"/>
      <c r="P353" s="216"/>
      <c r="Q353" s="216"/>
      <c r="R353" s="216"/>
      <c r="S353" s="216"/>
      <c r="T353" s="217"/>
      <c r="AT353" s="218" t="s">
        <v>134</v>
      </c>
      <c r="AU353" s="218" t="s">
        <v>83</v>
      </c>
      <c r="AV353" s="14" t="s">
        <v>83</v>
      </c>
      <c r="AW353" s="14" t="s">
        <v>33</v>
      </c>
      <c r="AX353" s="14" t="s">
        <v>76</v>
      </c>
      <c r="AY353" s="218" t="s">
        <v>125</v>
      </c>
    </row>
    <row r="354" spans="1:65" s="14" customFormat="1" ht="11.25">
      <c r="B354" s="208"/>
      <c r="C354" s="209"/>
      <c r="D354" s="199" t="s">
        <v>134</v>
      </c>
      <c r="E354" s="210" t="s">
        <v>1</v>
      </c>
      <c r="F354" s="211" t="s">
        <v>310</v>
      </c>
      <c r="G354" s="209"/>
      <c r="H354" s="212">
        <v>9.76</v>
      </c>
      <c r="I354" s="213"/>
      <c r="J354" s="209"/>
      <c r="K354" s="209"/>
      <c r="L354" s="214"/>
      <c r="M354" s="215"/>
      <c r="N354" s="216"/>
      <c r="O354" s="216"/>
      <c r="P354" s="216"/>
      <c r="Q354" s="216"/>
      <c r="R354" s="216"/>
      <c r="S354" s="216"/>
      <c r="T354" s="217"/>
      <c r="AT354" s="218" t="s">
        <v>134</v>
      </c>
      <c r="AU354" s="218" t="s">
        <v>83</v>
      </c>
      <c r="AV354" s="14" t="s">
        <v>83</v>
      </c>
      <c r="AW354" s="14" t="s">
        <v>33</v>
      </c>
      <c r="AX354" s="14" t="s">
        <v>76</v>
      </c>
      <c r="AY354" s="218" t="s">
        <v>125</v>
      </c>
    </row>
    <row r="355" spans="1:65" s="14" customFormat="1" ht="11.25">
      <c r="B355" s="208"/>
      <c r="C355" s="209"/>
      <c r="D355" s="199" t="s">
        <v>134</v>
      </c>
      <c r="E355" s="210" t="s">
        <v>1</v>
      </c>
      <c r="F355" s="211" t="s">
        <v>311</v>
      </c>
      <c r="G355" s="209"/>
      <c r="H355" s="212">
        <v>9.76</v>
      </c>
      <c r="I355" s="213"/>
      <c r="J355" s="209"/>
      <c r="K355" s="209"/>
      <c r="L355" s="214"/>
      <c r="M355" s="215"/>
      <c r="N355" s="216"/>
      <c r="O355" s="216"/>
      <c r="P355" s="216"/>
      <c r="Q355" s="216"/>
      <c r="R355" s="216"/>
      <c r="S355" s="216"/>
      <c r="T355" s="217"/>
      <c r="AT355" s="218" t="s">
        <v>134</v>
      </c>
      <c r="AU355" s="218" t="s">
        <v>83</v>
      </c>
      <c r="AV355" s="14" t="s">
        <v>83</v>
      </c>
      <c r="AW355" s="14" t="s">
        <v>33</v>
      </c>
      <c r="AX355" s="14" t="s">
        <v>76</v>
      </c>
      <c r="AY355" s="218" t="s">
        <v>125</v>
      </c>
    </row>
    <row r="356" spans="1:65" s="14" customFormat="1" ht="11.25">
      <c r="B356" s="208"/>
      <c r="C356" s="209"/>
      <c r="D356" s="199" t="s">
        <v>134</v>
      </c>
      <c r="E356" s="210" t="s">
        <v>1</v>
      </c>
      <c r="F356" s="211" t="s">
        <v>312</v>
      </c>
      <c r="G356" s="209"/>
      <c r="H356" s="212">
        <v>6.1</v>
      </c>
      <c r="I356" s="213"/>
      <c r="J356" s="209"/>
      <c r="K356" s="209"/>
      <c r="L356" s="214"/>
      <c r="M356" s="215"/>
      <c r="N356" s="216"/>
      <c r="O356" s="216"/>
      <c r="P356" s="216"/>
      <c r="Q356" s="216"/>
      <c r="R356" s="216"/>
      <c r="S356" s="216"/>
      <c r="T356" s="217"/>
      <c r="AT356" s="218" t="s">
        <v>134</v>
      </c>
      <c r="AU356" s="218" t="s">
        <v>83</v>
      </c>
      <c r="AV356" s="14" t="s">
        <v>83</v>
      </c>
      <c r="AW356" s="14" t="s">
        <v>33</v>
      </c>
      <c r="AX356" s="14" t="s">
        <v>76</v>
      </c>
      <c r="AY356" s="218" t="s">
        <v>125</v>
      </c>
    </row>
    <row r="357" spans="1:65" s="16" customFormat="1" ht="11.25">
      <c r="B357" s="230"/>
      <c r="C357" s="231"/>
      <c r="D357" s="199" t="s">
        <v>134</v>
      </c>
      <c r="E357" s="232" t="s">
        <v>1</v>
      </c>
      <c r="F357" s="233" t="s">
        <v>146</v>
      </c>
      <c r="G357" s="231"/>
      <c r="H357" s="234">
        <v>222.75699999999998</v>
      </c>
      <c r="I357" s="235"/>
      <c r="J357" s="231"/>
      <c r="K357" s="231"/>
      <c r="L357" s="236"/>
      <c r="M357" s="237"/>
      <c r="N357" s="238"/>
      <c r="O357" s="238"/>
      <c r="P357" s="238"/>
      <c r="Q357" s="238"/>
      <c r="R357" s="238"/>
      <c r="S357" s="238"/>
      <c r="T357" s="239"/>
      <c r="AT357" s="240" t="s">
        <v>134</v>
      </c>
      <c r="AU357" s="240" t="s">
        <v>83</v>
      </c>
      <c r="AV357" s="16" t="s">
        <v>132</v>
      </c>
      <c r="AW357" s="16" t="s">
        <v>33</v>
      </c>
      <c r="AX357" s="16" t="s">
        <v>81</v>
      </c>
      <c r="AY357" s="240" t="s">
        <v>125</v>
      </c>
    </row>
    <row r="358" spans="1:65" s="2" customFormat="1" ht="37.9" customHeight="1">
      <c r="A358" s="35"/>
      <c r="B358" s="36"/>
      <c r="C358" s="183" t="s">
        <v>313</v>
      </c>
      <c r="D358" s="183" t="s">
        <v>128</v>
      </c>
      <c r="E358" s="184" t="s">
        <v>314</v>
      </c>
      <c r="F358" s="185" t="s">
        <v>315</v>
      </c>
      <c r="G358" s="186" t="s">
        <v>131</v>
      </c>
      <c r="H358" s="187">
        <v>222.75700000000001</v>
      </c>
      <c r="I358" s="188"/>
      <c r="J358" s="189">
        <f>ROUND(I358*H358,2)</f>
        <v>0</v>
      </c>
      <c r="K358" s="190"/>
      <c r="L358" s="40"/>
      <c r="M358" s="191" t="s">
        <v>1</v>
      </c>
      <c r="N358" s="192" t="s">
        <v>41</v>
      </c>
      <c r="O358" s="72"/>
      <c r="P358" s="193">
        <f>O358*H358</f>
        <v>0</v>
      </c>
      <c r="Q358" s="193">
        <v>3.3E-3</v>
      </c>
      <c r="R358" s="193">
        <f>Q358*H358</f>
        <v>0.73509809999999998</v>
      </c>
      <c r="S358" s="193">
        <v>0</v>
      </c>
      <c r="T358" s="194">
        <f>S358*H358</f>
        <v>0</v>
      </c>
      <c r="U358" s="35"/>
      <c r="V358" s="35"/>
      <c r="W358" s="35"/>
      <c r="X358" s="35"/>
      <c r="Y358" s="35"/>
      <c r="Z358" s="35"/>
      <c r="AA358" s="35"/>
      <c r="AB358" s="35"/>
      <c r="AC358" s="35"/>
      <c r="AD358" s="35"/>
      <c r="AE358" s="35"/>
      <c r="AR358" s="195" t="s">
        <v>132</v>
      </c>
      <c r="AT358" s="195" t="s">
        <v>128</v>
      </c>
      <c r="AU358" s="195" t="s">
        <v>83</v>
      </c>
      <c r="AY358" s="18" t="s">
        <v>125</v>
      </c>
      <c r="BE358" s="196">
        <f>IF(N358="základní",J358,0)</f>
        <v>0</v>
      </c>
      <c r="BF358" s="196">
        <f>IF(N358="snížená",J358,0)</f>
        <v>0</v>
      </c>
      <c r="BG358" s="196">
        <f>IF(N358="zákl. přenesená",J358,0)</f>
        <v>0</v>
      </c>
      <c r="BH358" s="196">
        <f>IF(N358="sníž. přenesená",J358,0)</f>
        <v>0</v>
      </c>
      <c r="BI358" s="196">
        <f>IF(N358="nulová",J358,0)</f>
        <v>0</v>
      </c>
      <c r="BJ358" s="18" t="s">
        <v>81</v>
      </c>
      <c r="BK358" s="196">
        <f>ROUND(I358*H358,2)</f>
        <v>0</v>
      </c>
      <c r="BL358" s="18" t="s">
        <v>132</v>
      </c>
      <c r="BM358" s="195" t="s">
        <v>316</v>
      </c>
    </row>
    <row r="359" spans="1:65" s="12" customFormat="1" ht="22.9" customHeight="1">
      <c r="B359" s="167"/>
      <c r="C359" s="168"/>
      <c r="D359" s="169" t="s">
        <v>75</v>
      </c>
      <c r="E359" s="181" t="s">
        <v>235</v>
      </c>
      <c r="F359" s="181" t="s">
        <v>317</v>
      </c>
      <c r="G359" s="168"/>
      <c r="H359" s="168"/>
      <c r="I359" s="171"/>
      <c r="J359" s="182">
        <f>BK359</f>
        <v>0</v>
      </c>
      <c r="K359" s="168"/>
      <c r="L359" s="173"/>
      <c r="M359" s="174"/>
      <c r="N359" s="175"/>
      <c r="O359" s="175"/>
      <c r="P359" s="176">
        <f>P360+SUM(P361:P410)</f>
        <v>0</v>
      </c>
      <c r="Q359" s="175"/>
      <c r="R359" s="176">
        <f>R360+SUM(R361:R410)</f>
        <v>8.8276999999999994E-2</v>
      </c>
      <c r="S359" s="175"/>
      <c r="T359" s="177">
        <f>T360+SUM(T361:T410)</f>
        <v>32.917650000000002</v>
      </c>
      <c r="AR359" s="178" t="s">
        <v>81</v>
      </c>
      <c r="AT359" s="179" t="s">
        <v>75</v>
      </c>
      <c r="AU359" s="179" t="s">
        <v>81</v>
      </c>
      <c r="AY359" s="178" t="s">
        <v>125</v>
      </c>
      <c r="BK359" s="180">
        <f>BK360+SUM(BK361:BK410)</f>
        <v>0</v>
      </c>
    </row>
    <row r="360" spans="1:65" s="2" customFormat="1" ht="37.9" customHeight="1">
      <c r="A360" s="35"/>
      <c r="B360" s="36"/>
      <c r="C360" s="183" t="s">
        <v>7</v>
      </c>
      <c r="D360" s="183" t="s">
        <v>128</v>
      </c>
      <c r="E360" s="184" t="s">
        <v>318</v>
      </c>
      <c r="F360" s="185" t="s">
        <v>319</v>
      </c>
      <c r="G360" s="186" t="s">
        <v>131</v>
      </c>
      <c r="H360" s="187">
        <v>1146.125</v>
      </c>
      <c r="I360" s="188"/>
      <c r="J360" s="189">
        <f>ROUND(I360*H360,2)</f>
        <v>0</v>
      </c>
      <c r="K360" s="190"/>
      <c r="L360" s="40"/>
      <c r="M360" s="191" t="s">
        <v>1</v>
      </c>
      <c r="N360" s="192" t="s">
        <v>41</v>
      </c>
      <c r="O360" s="72"/>
      <c r="P360" s="193">
        <f>O360*H360</f>
        <v>0</v>
      </c>
      <c r="Q360" s="193">
        <v>4.0000000000000003E-5</v>
      </c>
      <c r="R360" s="193">
        <f>Q360*H360</f>
        <v>4.5845000000000004E-2</v>
      </c>
      <c r="S360" s="193">
        <v>0</v>
      </c>
      <c r="T360" s="194">
        <f>S360*H360</f>
        <v>0</v>
      </c>
      <c r="U360" s="35"/>
      <c r="V360" s="35"/>
      <c r="W360" s="35"/>
      <c r="X360" s="35"/>
      <c r="Y360" s="35"/>
      <c r="Z360" s="35"/>
      <c r="AA360" s="35"/>
      <c r="AB360" s="35"/>
      <c r="AC360" s="35"/>
      <c r="AD360" s="35"/>
      <c r="AE360" s="35"/>
      <c r="AR360" s="195" t="s">
        <v>132</v>
      </c>
      <c r="AT360" s="195" t="s">
        <v>128</v>
      </c>
      <c r="AU360" s="195" t="s">
        <v>83</v>
      </c>
      <c r="AY360" s="18" t="s">
        <v>125</v>
      </c>
      <c r="BE360" s="196">
        <f>IF(N360="základní",J360,0)</f>
        <v>0</v>
      </c>
      <c r="BF360" s="196">
        <f>IF(N360="snížená",J360,0)</f>
        <v>0</v>
      </c>
      <c r="BG360" s="196">
        <f>IF(N360="zákl. přenesená",J360,0)</f>
        <v>0</v>
      </c>
      <c r="BH360" s="196">
        <f>IF(N360="sníž. přenesená",J360,0)</f>
        <v>0</v>
      </c>
      <c r="BI360" s="196">
        <f>IF(N360="nulová",J360,0)</f>
        <v>0</v>
      </c>
      <c r="BJ360" s="18" t="s">
        <v>81</v>
      </c>
      <c r="BK360" s="196">
        <f>ROUND(I360*H360,2)</f>
        <v>0</v>
      </c>
      <c r="BL360" s="18" t="s">
        <v>132</v>
      </c>
      <c r="BM360" s="195" t="s">
        <v>320</v>
      </c>
    </row>
    <row r="361" spans="1:65" s="13" customFormat="1" ht="11.25">
      <c r="B361" s="197"/>
      <c r="C361" s="198"/>
      <c r="D361" s="199" t="s">
        <v>134</v>
      </c>
      <c r="E361" s="200" t="s">
        <v>1</v>
      </c>
      <c r="F361" s="201" t="s">
        <v>321</v>
      </c>
      <c r="G361" s="198"/>
      <c r="H361" s="200" t="s">
        <v>1</v>
      </c>
      <c r="I361" s="202"/>
      <c r="J361" s="198"/>
      <c r="K361" s="198"/>
      <c r="L361" s="203"/>
      <c r="M361" s="204"/>
      <c r="N361" s="205"/>
      <c r="O361" s="205"/>
      <c r="P361" s="205"/>
      <c r="Q361" s="205"/>
      <c r="R361" s="205"/>
      <c r="S361" s="205"/>
      <c r="T361" s="206"/>
      <c r="AT361" s="207" t="s">
        <v>134</v>
      </c>
      <c r="AU361" s="207" t="s">
        <v>83</v>
      </c>
      <c r="AV361" s="13" t="s">
        <v>81</v>
      </c>
      <c r="AW361" s="13" t="s">
        <v>33</v>
      </c>
      <c r="AX361" s="13" t="s">
        <v>76</v>
      </c>
      <c r="AY361" s="207" t="s">
        <v>125</v>
      </c>
    </row>
    <row r="362" spans="1:65" s="14" customFormat="1" ht="11.25">
      <c r="B362" s="208"/>
      <c r="C362" s="209"/>
      <c r="D362" s="199" t="s">
        <v>134</v>
      </c>
      <c r="E362" s="210" t="s">
        <v>1</v>
      </c>
      <c r="F362" s="211" t="s">
        <v>322</v>
      </c>
      <c r="G362" s="209"/>
      <c r="H362" s="212">
        <v>348</v>
      </c>
      <c r="I362" s="213"/>
      <c r="J362" s="209"/>
      <c r="K362" s="209"/>
      <c r="L362" s="214"/>
      <c r="M362" s="215"/>
      <c r="N362" s="216"/>
      <c r="O362" s="216"/>
      <c r="P362" s="216"/>
      <c r="Q362" s="216"/>
      <c r="R362" s="216"/>
      <c r="S362" s="216"/>
      <c r="T362" s="217"/>
      <c r="AT362" s="218" t="s">
        <v>134</v>
      </c>
      <c r="AU362" s="218" t="s">
        <v>83</v>
      </c>
      <c r="AV362" s="14" t="s">
        <v>83</v>
      </c>
      <c r="AW362" s="14" t="s">
        <v>33</v>
      </c>
      <c r="AX362" s="14" t="s">
        <v>76</v>
      </c>
      <c r="AY362" s="218" t="s">
        <v>125</v>
      </c>
    </row>
    <row r="363" spans="1:65" s="14" customFormat="1" ht="11.25">
      <c r="B363" s="208"/>
      <c r="C363" s="209"/>
      <c r="D363" s="199" t="s">
        <v>134</v>
      </c>
      <c r="E363" s="210" t="s">
        <v>1</v>
      </c>
      <c r="F363" s="211" t="s">
        <v>323</v>
      </c>
      <c r="G363" s="209"/>
      <c r="H363" s="212">
        <v>21</v>
      </c>
      <c r="I363" s="213"/>
      <c r="J363" s="209"/>
      <c r="K363" s="209"/>
      <c r="L363" s="214"/>
      <c r="M363" s="215"/>
      <c r="N363" s="216"/>
      <c r="O363" s="216"/>
      <c r="P363" s="216"/>
      <c r="Q363" s="216"/>
      <c r="R363" s="216"/>
      <c r="S363" s="216"/>
      <c r="T363" s="217"/>
      <c r="AT363" s="218" t="s">
        <v>134</v>
      </c>
      <c r="AU363" s="218" t="s">
        <v>83</v>
      </c>
      <c r="AV363" s="14" t="s">
        <v>83</v>
      </c>
      <c r="AW363" s="14" t="s">
        <v>33</v>
      </c>
      <c r="AX363" s="14" t="s">
        <v>76</v>
      </c>
      <c r="AY363" s="218" t="s">
        <v>125</v>
      </c>
    </row>
    <row r="364" spans="1:65" s="14" customFormat="1" ht="11.25">
      <c r="B364" s="208"/>
      <c r="C364" s="209"/>
      <c r="D364" s="199" t="s">
        <v>134</v>
      </c>
      <c r="E364" s="210" t="s">
        <v>1</v>
      </c>
      <c r="F364" s="211" t="s">
        <v>324</v>
      </c>
      <c r="G364" s="209"/>
      <c r="H364" s="212">
        <v>105</v>
      </c>
      <c r="I364" s="213"/>
      <c r="J364" s="209"/>
      <c r="K364" s="209"/>
      <c r="L364" s="214"/>
      <c r="M364" s="215"/>
      <c r="N364" s="216"/>
      <c r="O364" s="216"/>
      <c r="P364" s="216"/>
      <c r="Q364" s="216"/>
      <c r="R364" s="216"/>
      <c r="S364" s="216"/>
      <c r="T364" s="217"/>
      <c r="AT364" s="218" t="s">
        <v>134</v>
      </c>
      <c r="AU364" s="218" t="s">
        <v>83</v>
      </c>
      <c r="AV364" s="14" t="s">
        <v>83</v>
      </c>
      <c r="AW364" s="14" t="s">
        <v>33</v>
      </c>
      <c r="AX364" s="14" t="s">
        <v>76</v>
      </c>
      <c r="AY364" s="218" t="s">
        <v>125</v>
      </c>
    </row>
    <row r="365" spans="1:65" s="14" customFormat="1" ht="11.25">
      <c r="B365" s="208"/>
      <c r="C365" s="209"/>
      <c r="D365" s="199" t="s">
        <v>134</v>
      </c>
      <c r="E365" s="210" t="s">
        <v>1</v>
      </c>
      <c r="F365" s="211" t="s">
        <v>325</v>
      </c>
      <c r="G365" s="209"/>
      <c r="H365" s="212">
        <v>14</v>
      </c>
      <c r="I365" s="213"/>
      <c r="J365" s="209"/>
      <c r="K365" s="209"/>
      <c r="L365" s="214"/>
      <c r="M365" s="215"/>
      <c r="N365" s="216"/>
      <c r="O365" s="216"/>
      <c r="P365" s="216"/>
      <c r="Q365" s="216"/>
      <c r="R365" s="216"/>
      <c r="S365" s="216"/>
      <c r="T365" s="217"/>
      <c r="AT365" s="218" t="s">
        <v>134</v>
      </c>
      <c r="AU365" s="218" t="s">
        <v>83</v>
      </c>
      <c r="AV365" s="14" t="s">
        <v>83</v>
      </c>
      <c r="AW365" s="14" t="s">
        <v>33</v>
      </c>
      <c r="AX365" s="14" t="s">
        <v>76</v>
      </c>
      <c r="AY365" s="218" t="s">
        <v>125</v>
      </c>
    </row>
    <row r="366" spans="1:65" s="14" customFormat="1" ht="11.25">
      <c r="B366" s="208"/>
      <c r="C366" s="209"/>
      <c r="D366" s="199" t="s">
        <v>134</v>
      </c>
      <c r="E366" s="210" t="s">
        <v>1</v>
      </c>
      <c r="F366" s="211" t="s">
        <v>326</v>
      </c>
      <c r="G366" s="209"/>
      <c r="H366" s="212">
        <v>116</v>
      </c>
      <c r="I366" s="213"/>
      <c r="J366" s="209"/>
      <c r="K366" s="209"/>
      <c r="L366" s="214"/>
      <c r="M366" s="215"/>
      <c r="N366" s="216"/>
      <c r="O366" s="216"/>
      <c r="P366" s="216"/>
      <c r="Q366" s="216"/>
      <c r="R366" s="216"/>
      <c r="S366" s="216"/>
      <c r="T366" s="217"/>
      <c r="AT366" s="218" t="s">
        <v>134</v>
      </c>
      <c r="AU366" s="218" t="s">
        <v>83</v>
      </c>
      <c r="AV366" s="14" t="s">
        <v>83</v>
      </c>
      <c r="AW366" s="14" t="s">
        <v>33</v>
      </c>
      <c r="AX366" s="14" t="s">
        <v>76</v>
      </c>
      <c r="AY366" s="218" t="s">
        <v>125</v>
      </c>
    </row>
    <row r="367" spans="1:65" s="14" customFormat="1" ht="11.25">
      <c r="B367" s="208"/>
      <c r="C367" s="209"/>
      <c r="D367" s="199" t="s">
        <v>134</v>
      </c>
      <c r="E367" s="210" t="s">
        <v>1</v>
      </c>
      <c r="F367" s="211" t="s">
        <v>327</v>
      </c>
      <c r="G367" s="209"/>
      <c r="H367" s="212">
        <v>72</v>
      </c>
      <c r="I367" s="213"/>
      <c r="J367" s="209"/>
      <c r="K367" s="209"/>
      <c r="L367" s="214"/>
      <c r="M367" s="215"/>
      <c r="N367" s="216"/>
      <c r="O367" s="216"/>
      <c r="P367" s="216"/>
      <c r="Q367" s="216"/>
      <c r="R367" s="216"/>
      <c r="S367" s="216"/>
      <c r="T367" s="217"/>
      <c r="AT367" s="218" t="s">
        <v>134</v>
      </c>
      <c r="AU367" s="218" t="s">
        <v>83</v>
      </c>
      <c r="AV367" s="14" t="s">
        <v>83</v>
      </c>
      <c r="AW367" s="14" t="s">
        <v>33</v>
      </c>
      <c r="AX367" s="14" t="s">
        <v>76</v>
      </c>
      <c r="AY367" s="218" t="s">
        <v>125</v>
      </c>
    </row>
    <row r="368" spans="1:65" s="14" customFormat="1" ht="11.25">
      <c r="B368" s="208"/>
      <c r="C368" s="209"/>
      <c r="D368" s="199" t="s">
        <v>134</v>
      </c>
      <c r="E368" s="210" t="s">
        <v>1</v>
      </c>
      <c r="F368" s="211" t="s">
        <v>328</v>
      </c>
      <c r="G368" s="209"/>
      <c r="H368" s="212">
        <v>44</v>
      </c>
      <c r="I368" s="213"/>
      <c r="J368" s="209"/>
      <c r="K368" s="209"/>
      <c r="L368" s="214"/>
      <c r="M368" s="215"/>
      <c r="N368" s="216"/>
      <c r="O368" s="216"/>
      <c r="P368" s="216"/>
      <c r="Q368" s="216"/>
      <c r="R368" s="216"/>
      <c r="S368" s="216"/>
      <c r="T368" s="217"/>
      <c r="AT368" s="218" t="s">
        <v>134</v>
      </c>
      <c r="AU368" s="218" t="s">
        <v>83</v>
      </c>
      <c r="AV368" s="14" t="s">
        <v>83</v>
      </c>
      <c r="AW368" s="14" t="s">
        <v>33</v>
      </c>
      <c r="AX368" s="14" t="s">
        <v>76</v>
      </c>
      <c r="AY368" s="218" t="s">
        <v>125</v>
      </c>
    </row>
    <row r="369" spans="1:65" s="14" customFormat="1" ht="11.25">
      <c r="B369" s="208"/>
      <c r="C369" s="209"/>
      <c r="D369" s="199" t="s">
        <v>134</v>
      </c>
      <c r="E369" s="210" t="s">
        <v>1</v>
      </c>
      <c r="F369" s="211" t="s">
        <v>329</v>
      </c>
      <c r="G369" s="209"/>
      <c r="H369" s="212">
        <v>54</v>
      </c>
      <c r="I369" s="213"/>
      <c r="J369" s="209"/>
      <c r="K369" s="209"/>
      <c r="L369" s="214"/>
      <c r="M369" s="215"/>
      <c r="N369" s="216"/>
      <c r="O369" s="216"/>
      <c r="P369" s="216"/>
      <c r="Q369" s="216"/>
      <c r="R369" s="216"/>
      <c r="S369" s="216"/>
      <c r="T369" s="217"/>
      <c r="AT369" s="218" t="s">
        <v>134</v>
      </c>
      <c r="AU369" s="218" t="s">
        <v>83</v>
      </c>
      <c r="AV369" s="14" t="s">
        <v>83</v>
      </c>
      <c r="AW369" s="14" t="s">
        <v>33</v>
      </c>
      <c r="AX369" s="14" t="s">
        <v>76</v>
      </c>
      <c r="AY369" s="218" t="s">
        <v>125</v>
      </c>
    </row>
    <row r="370" spans="1:65" s="14" customFormat="1" ht="11.25">
      <c r="B370" s="208"/>
      <c r="C370" s="209"/>
      <c r="D370" s="199" t="s">
        <v>134</v>
      </c>
      <c r="E370" s="210" t="s">
        <v>1</v>
      </c>
      <c r="F370" s="211" t="s">
        <v>330</v>
      </c>
      <c r="G370" s="209"/>
      <c r="H370" s="212">
        <v>54</v>
      </c>
      <c r="I370" s="213"/>
      <c r="J370" s="209"/>
      <c r="K370" s="209"/>
      <c r="L370" s="214"/>
      <c r="M370" s="215"/>
      <c r="N370" s="216"/>
      <c r="O370" s="216"/>
      <c r="P370" s="216"/>
      <c r="Q370" s="216"/>
      <c r="R370" s="216"/>
      <c r="S370" s="216"/>
      <c r="T370" s="217"/>
      <c r="AT370" s="218" t="s">
        <v>134</v>
      </c>
      <c r="AU370" s="218" t="s">
        <v>83</v>
      </c>
      <c r="AV370" s="14" t="s">
        <v>83</v>
      </c>
      <c r="AW370" s="14" t="s">
        <v>33</v>
      </c>
      <c r="AX370" s="14" t="s">
        <v>76</v>
      </c>
      <c r="AY370" s="218" t="s">
        <v>125</v>
      </c>
    </row>
    <row r="371" spans="1:65" s="14" customFormat="1" ht="11.25">
      <c r="B371" s="208"/>
      <c r="C371" s="209"/>
      <c r="D371" s="199" t="s">
        <v>134</v>
      </c>
      <c r="E371" s="210" t="s">
        <v>1</v>
      </c>
      <c r="F371" s="211" t="s">
        <v>331</v>
      </c>
      <c r="G371" s="209"/>
      <c r="H371" s="212">
        <v>36</v>
      </c>
      <c r="I371" s="213"/>
      <c r="J371" s="209"/>
      <c r="K371" s="209"/>
      <c r="L371" s="214"/>
      <c r="M371" s="215"/>
      <c r="N371" s="216"/>
      <c r="O371" s="216"/>
      <c r="P371" s="216"/>
      <c r="Q371" s="216"/>
      <c r="R371" s="216"/>
      <c r="S371" s="216"/>
      <c r="T371" s="217"/>
      <c r="AT371" s="218" t="s">
        <v>134</v>
      </c>
      <c r="AU371" s="218" t="s">
        <v>83</v>
      </c>
      <c r="AV371" s="14" t="s">
        <v>83</v>
      </c>
      <c r="AW371" s="14" t="s">
        <v>33</v>
      </c>
      <c r="AX371" s="14" t="s">
        <v>76</v>
      </c>
      <c r="AY371" s="218" t="s">
        <v>125</v>
      </c>
    </row>
    <row r="372" spans="1:65" s="14" customFormat="1" ht="11.25">
      <c r="B372" s="208"/>
      <c r="C372" s="209"/>
      <c r="D372" s="199" t="s">
        <v>134</v>
      </c>
      <c r="E372" s="210" t="s">
        <v>1</v>
      </c>
      <c r="F372" s="211" t="s">
        <v>332</v>
      </c>
      <c r="G372" s="209"/>
      <c r="H372" s="212">
        <v>80</v>
      </c>
      <c r="I372" s="213"/>
      <c r="J372" s="209"/>
      <c r="K372" s="209"/>
      <c r="L372" s="214"/>
      <c r="M372" s="215"/>
      <c r="N372" s="216"/>
      <c r="O372" s="216"/>
      <c r="P372" s="216"/>
      <c r="Q372" s="216"/>
      <c r="R372" s="216"/>
      <c r="S372" s="216"/>
      <c r="T372" s="217"/>
      <c r="AT372" s="218" t="s">
        <v>134</v>
      </c>
      <c r="AU372" s="218" t="s">
        <v>83</v>
      </c>
      <c r="AV372" s="14" t="s">
        <v>83</v>
      </c>
      <c r="AW372" s="14" t="s">
        <v>33</v>
      </c>
      <c r="AX372" s="14" t="s">
        <v>76</v>
      </c>
      <c r="AY372" s="218" t="s">
        <v>125</v>
      </c>
    </row>
    <row r="373" spans="1:65" s="13" customFormat="1" ht="11.25">
      <c r="B373" s="197"/>
      <c r="C373" s="198"/>
      <c r="D373" s="199" t="s">
        <v>134</v>
      </c>
      <c r="E373" s="200" t="s">
        <v>1</v>
      </c>
      <c r="F373" s="201" t="s">
        <v>333</v>
      </c>
      <c r="G373" s="198"/>
      <c r="H373" s="200" t="s">
        <v>1</v>
      </c>
      <c r="I373" s="202"/>
      <c r="J373" s="198"/>
      <c r="K373" s="198"/>
      <c r="L373" s="203"/>
      <c r="M373" s="204"/>
      <c r="N373" s="205"/>
      <c r="O373" s="205"/>
      <c r="P373" s="205"/>
      <c r="Q373" s="205"/>
      <c r="R373" s="205"/>
      <c r="S373" s="205"/>
      <c r="T373" s="206"/>
      <c r="AT373" s="207" t="s">
        <v>134</v>
      </c>
      <c r="AU373" s="207" t="s">
        <v>83</v>
      </c>
      <c r="AV373" s="13" t="s">
        <v>81</v>
      </c>
      <c r="AW373" s="13" t="s">
        <v>33</v>
      </c>
      <c r="AX373" s="13" t="s">
        <v>76</v>
      </c>
      <c r="AY373" s="207" t="s">
        <v>125</v>
      </c>
    </row>
    <row r="374" spans="1:65" s="14" customFormat="1" ht="11.25">
      <c r="B374" s="208"/>
      <c r="C374" s="209"/>
      <c r="D374" s="199" t="s">
        <v>134</v>
      </c>
      <c r="E374" s="210" t="s">
        <v>1</v>
      </c>
      <c r="F374" s="211" t="s">
        <v>334</v>
      </c>
      <c r="G374" s="209"/>
      <c r="H374" s="212">
        <v>202.125</v>
      </c>
      <c r="I374" s="213"/>
      <c r="J374" s="209"/>
      <c r="K374" s="209"/>
      <c r="L374" s="214"/>
      <c r="M374" s="215"/>
      <c r="N374" s="216"/>
      <c r="O374" s="216"/>
      <c r="P374" s="216"/>
      <c r="Q374" s="216"/>
      <c r="R374" s="216"/>
      <c r="S374" s="216"/>
      <c r="T374" s="217"/>
      <c r="AT374" s="218" t="s">
        <v>134</v>
      </c>
      <c r="AU374" s="218" t="s">
        <v>83</v>
      </c>
      <c r="AV374" s="14" t="s">
        <v>83</v>
      </c>
      <c r="AW374" s="14" t="s">
        <v>33</v>
      </c>
      <c r="AX374" s="14" t="s">
        <v>76</v>
      </c>
      <c r="AY374" s="218" t="s">
        <v>125</v>
      </c>
    </row>
    <row r="375" spans="1:65" s="16" customFormat="1" ht="11.25">
      <c r="B375" s="230"/>
      <c r="C375" s="231"/>
      <c r="D375" s="199" t="s">
        <v>134</v>
      </c>
      <c r="E375" s="232" t="s">
        <v>1</v>
      </c>
      <c r="F375" s="233" t="s">
        <v>146</v>
      </c>
      <c r="G375" s="231"/>
      <c r="H375" s="234">
        <v>1146.125</v>
      </c>
      <c r="I375" s="235"/>
      <c r="J375" s="231"/>
      <c r="K375" s="231"/>
      <c r="L375" s="236"/>
      <c r="M375" s="237"/>
      <c r="N375" s="238"/>
      <c r="O375" s="238"/>
      <c r="P375" s="238"/>
      <c r="Q375" s="238"/>
      <c r="R375" s="238"/>
      <c r="S375" s="238"/>
      <c r="T375" s="239"/>
      <c r="AT375" s="240" t="s">
        <v>134</v>
      </c>
      <c r="AU375" s="240" t="s">
        <v>83</v>
      </c>
      <c r="AV375" s="16" t="s">
        <v>132</v>
      </c>
      <c r="AW375" s="16" t="s">
        <v>33</v>
      </c>
      <c r="AX375" s="16" t="s">
        <v>81</v>
      </c>
      <c r="AY375" s="240" t="s">
        <v>125</v>
      </c>
    </row>
    <row r="376" spans="1:65" s="2" customFormat="1" ht="24.2" customHeight="1">
      <c r="A376" s="35"/>
      <c r="B376" s="36"/>
      <c r="C376" s="183" t="s">
        <v>335</v>
      </c>
      <c r="D376" s="183" t="s">
        <v>128</v>
      </c>
      <c r="E376" s="184" t="s">
        <v>336</v>
      </c>
      <c r="F376" s="185" t="s">
        <v>337</v>
      </c>
      <c r="G376" s="186" t="s">
        <v>301</v>
      </c>
      <c r="H376" s="187">
        <v>2.4950000000000001</v>
      </c>
      <c r="I376" s="188"/>
      <c r="J376" s="189">
        <f>ROUND(I376*H376,2)</f>
        <v>0</v>
      </c>
      <c r="K376" s="190"/>
      <c r="L376" s="40"/>
      <c r="M376" s="191" t="s">
        <v>1</v>
      </c>
      <c r="N376" s="192" t="s">
        <v>41</v>
      </c>
      <c r="O376" s="72"/>
      <c r="P376" s="193">
        <f>O376*H376</f>
        <v>0</v>
      </c>
      <c r="Q376" s="193">
        <v>0</v>
      </c>
      <c r="R376" s="193">
        <f>Q376*H376</f>
        <v>0</v>
      </c>
      <c r="S376" s="193">
        <v>2.2000000000000002</v>
      </c>
      <c r="T376" s="194">
        <f>S376*H376</f>
        <v>5.4890000000000008</v>
      </c>
      <c r="U376" s="35"/>
      <c r="V376" s="35"/>
      <c r="W376" s="35"/>
      <c r="X376" s="35"/>
      <c r="Y376" s="35"/>
      <c r="Z376" s="35"/>
      <c r="AA376" s="35"/>
      <c r="AB376" s="35"/>
      <c r="AC376" s="35"/>
      <c r="AD376" s="35"/>
      <c r="AE376" s="35"/>
      <c r="AR376" s="195" t="s">
        <v>132</v>
      </c>
      <c r="AT376" s="195" t="s">
        <v>128</v>
      </c>
      <c r="AU376" s="195" t="s">
        <v>83</v>
      </c>
      <c r="AY376" s="18" t="s">
        <v>125</v>
      </c>
      <c r="BE376" s="196">
        <f>IF(N376="základní",J376,0)</f>
        <v>0</v>
      </c>
      <c r="BF376" s="196">
        <f>IF(N376="snížená",J376,0)</f>
        <v>0</v>
      </c>
      <c r="BG376" s="196">
        <f>IF(N376="zákl. přenesená",J376,0)</f>
        <v>0</v>
      </c>
      <c r="BH376" s="196">
        <f>IF(N376="sníž. přenesená",J376,0)</f>
        <v>0</v>
      </c>
      <c r="BI376" s="196">
        <f>IF(N376="nulová",J376,0)</f>
        <v>0</v>
      </c>
      <c r="BJ376" s="18" t="s">
        <v>81</v>
      </c>
      <c r="BK376" s="196">
        <f>ROUND(I376*H376,2)</f>
        <v>0</v>
      </c>
      <c r="BL376" s="18" t="s">
        <v>132</v>
      </c>
      <c r="BM376" s="195" t="s">
        <v>338</v>
      </c>
    </row>
    <row r="377" spans="1:65" s="14" customFormat="1" ht="11.25">
      <c r="B377" s="208"/>
      <c r="C377" s="209"/>
      <c r="D377" s="199" t="s">
        <v>134</v>
      </c>
      <c r="E377" s="210" t="s">
        <v>1</v>
      </c>
      <c r="F377" s="211" t="s">
        <v>339</v>
      </c>
      <c r="G377" s="209"/>
      <c r="H377" s="212">
        <v>2.4950000000000001</v>
      </c>
      <c r="I377" s="213"/>
      <c r="J377" s="209"/>
      <c r="K377" s="209"/>
      <c r="L377" s="214"/>
      <c r="M377" s="215"/>
      <c r="N377" s="216"/>
      <c r="O377" s="216"/>
      <c r="P377" s="216"/>
      <c r="Q377" s="216"/>
      <c r="R377" s="216"/>
      <c r="S377" s="216"/>
      <c r="T377" s="217"/>
      <c r="AT377" s="218" t="s">
        <v>134</v>
      </c>
      <c r="AU377" s="218" t="s">
        <v>83</v>
      </c>
      <c r="AV377" s="14" t="s">
        <v>83</v>
      </c>
      <c r="AW377" s="14" t="s">
        <v>33</v>
      </c>
      <c r="AX377" s="14" t="s">
        <v>81</v>
      </c>
      <c r="AY377" s="218" t="s">
        <v>125</v>
      </c>
    </row>
    <row r="378" spans="1:65" s="2" customFormat="1" ht="44.25" customHeight="1">
      <c r="A378" s="35"/>
      <c r="B378" s="36"/>
      <c r="C378" s="183" t="s">
        <v>340</v>
      </c>
      <c r="D378" s="183" t="s">
        <v>128</v>
      </c>
      <c r="E378" s="184" t="s">
        <v>341</v>
      </c>
      <c r="F378" s="185" t="s">
        <v>342</v>
      </c>
      <c r="G378" s="186" t="s">
        <v>131</v>
      </c>
      <c r="H378" s="187">
        <v>2.4950000000000001</v>
      </c>
      <c r="I378" s="188"/>
      <c r="J378" s="189">
        <f>ROUND(I378*H378,2)</f>
        <v>0</v>
      </c>
      <c r="K378" s="190"/>
      <c r="L378" s="40"/>
      <c r="M378" s="191" t="s">
        <v>1</v>
      </c>
      <c r="N378" s="192" t="s">
        <v>41</v>
      </c>
      <c r="O378" s="72"/>
      <c r="P378" s="193">
        <f>O378*H378</f>
        <v>0</v>
      </c>
      <c r="Q378" s="193">
        <v>0</v>
      </c>
      <c r="R378" s="193">
        <f>Q378*H378</f>
        <v>0</v>
      </c>
      <c r="S378" s="193">
        <v>3.5000000000000003E-2</v>
      </c>
      <c r="T378" s="194">
        <f>S378*H378</f>
        <v>8.7325000000000014E-2</v>
      </c>
      <c r="U378" s="35"/>
      <c r="V378" s="35"/>
      <c r="W378" s="35"/>
      <c r="X378" s="35"/>
      <c r="Y378" s="35"/>
      <c r="Z378" s="35"/>
      <c r="AA378" s="35"/>
      <c r="AB378" s="35"/>
      <c r="AC378" s="35"/>
      <c r="AD378" s="35"/>
      <c r="AE378" s="35"/>
      <c r="AR378" s="195" t="s">
        <v>132</v>
      </c>
      <c r="AT378" s="195" t="s">
        <v>128</v>
      </c>
      <c r="AU378" s="195" t="s">
        <v>83</v>
      </c>
      <c r="AY378" s="18" t="s">
        <v>125</v>
      </c>
      <c r="BE378" s="196">
        <f>IF(N378="základní",J378,0)</f>
        <v>0</v>
      </c>
      <c r="BF378" s="196">
        <f>IF(N378="snížená",J378,0)</f>
        <v>0</v>
      </c>
      <c r="BG378" s="196">
        <f>IF(N378="zákl. přenesená",J378,0)</f>
        <v>0</v>
      </c>
      <c r="BH378" s="196">
        <f>IF(N378="sníž. přenesená",J378,0)</f>
        <v>0</v>
      </c>
      <c r="BI378" s="196">
        <f>IF(N378="nulová",J378,0)</f>
        <v>0</v>
      </c>
      <c r="BJ378" s="18" t="s">
        <v>81</v>
      </c>
      <c r="BK378" s="196">
        <f>ROUND(I378*H378,2)</f>
        <v>0</v>
      </c>
      <c r="BL378" s="18" t="s">
        <v>132</v>
      </c>
      <c r="BM378" s="195" t="s">
        <v>343</v>
      </c>
    </row>
    <row r="379" spans="1:65" s="2" customFormat="1" ht="44.25" customHeight="1">
      <c r="A379" s="35"/>
      <c r="B379" s="36"/>
      <c r="C379" s="183" t="s">
        <v>344</v>
      </c>
      <c r="D379" s="183" t="s">
        <v>128</v>
      </c>
      <c r="E379" s="184" t="s">
        <v>345</v>
      </c>
      <c r="F379" s="185" t="s">
        <v>346</v>
      </c>
      <c r="G379" s="186" t="s">
        <v>131</v>
      </c>
      <c r="H379" s="187">
        <v>598.005</v>
      </c>
      <c r="I379" s="188"/>
      <c r="J379" s="189">
        <f>ROUND(I379*H379,2)</f>
        <v>0</v>
      </c>
      <c r="K379" s="190"/>
      <c r="L379" s="40"/>
      <c r="M379" s="191" t="s">
        <v>1</v>
      </c>
      <c r="N379" s="192" t="s">
        <v>41</v>
      </c>
      <c r="O379" s="72"/>
      <c r="P379" s="193">
        <f>O379*H379</f>
        <v>0</v>
      </c>
      <c r="Q379" s="193">
        <v>0</v>
      </c>
      <c r="R379" s="193">
        <f>Q379*H379</f>
        <v>0</v>
      </c>
      <c r="S379" s="193">
        <v>4.1000000000000002E-2</v>
      </c>
      <c r="T379" s="194">
        <f>S379*H379</f>
        <v>24.518205000000002</v>
      </c>
      <c r="U379" s="35"/>
      <c r="V379" s="35"/>
      <c r="W379" s="35"/>
      <c r="X379" s="35"/>
      <c r="Y379" s="35"/>
      <c r="Z379" s="35"/>
      <c r="AA379" s="35"/>
      <c r="AB379" s="35"/>
      <c r="AC379" s="35"/>
      <c r="AD379" s="35"/>
      <c r="AE379" s="35"/>
      <c r="AR379" s="195" t="s">
        <v>132</v>
      </c>
      <c r="AT379" s="195" t="s">
        <v>128</v>
      </c>
      <c r="AU379" s="195" t="s">
        <v>83</v>
      </c>
      <c r="AY379" s="18" t="s">
        <v>125</v>
      </c>
      <c r="BE379" s="196">
        <f>IF(N379="základní",J379,0)</f>
        <v>0</v>
      </c>
      <c r="BF379" s="196">
        <f>IF(N379="snížená",J379,0)</f>
        <v>0</v>
      </c>
      <c r="BG379" s="196">
        <f>IF(N379="zákl. přenesená",J379,0)</f>
        <v>0</v>
      </c>
      <c r="BH379" s="196">
        <f>IF(N379="sníž. přenesená",J379,0)</f>
        <v>0</v>
      </c>
      <c r="BI379" s="196">
        <f>IF(N379="nulová",J379,0)</f>
        <v>0</v>
      </c>
      <c r="BJ379" s="18" t="s">
        <v>81</v>
      </c>
      <c r="BK379" s="196">
        <f>ROUND(I379*H379,2)</f>
        <v>0</v>
      </c>
      <c r="BL379" s="18" t="s">
        <v>132</v>
      </c>
      <c r="BM379" s="195" t="s">
        <v>347</v>
      </c>
    </row>
    <row r="380" spans="1:65" s="13" customFormat="1" ht="11.25">
      <c r="B380" s="197"/>
      <c r="C380" s="198"/>
      <c r="D380" s="199" t="s">
        <v>134</v>
      </c>
      <c r="E380" s="200" t="s">
        <v>1</v>
      </c>
      <c r="F380" s="201" t="s">
        <v>348</v>
      </c>
      <c r="G380" s="198"/>
      <c r="H380" s="200" t="s">
        <v>1</v>
      </c>
      <c r="I380" s="202"/>
      <c r="J380" s="198"/>
      <c r="K380" s="198"/>
      <c r="L380" s="203"/>
      <c r="M380" s="204"/>
      <c r="N380" s="205"/>
      <c r="O380" s="205"/>
      <c r="P380" s="205"/>
      <c r="Q380" s="205"/>
      <c r="R380" s="205"/>
      <c r="S380" s="205"/>
      <c r="T380" s="206"/>
      <c r="AT380" s="207" t="s">
        <v>134</v>
      </c>
      <c r="AU380" s="207" t="s">
        <v>83</v>
      </c>
      <c r="AV380" s="13" t="s">
        <v>81</v>
      </c>
      <c r="AW380" s="13" t="s">
        <v>33</v>
      </c>
      <c r="AX380" s="13" t="s">
        <v>76</v>
      </c>
      <c r="AY380" s="207" t="s">
        <v>125</v>
      </c>
    </row>
    <row r="381" spans="1:65" s="14" customFormat="1" ht="11.25">
      <c r="B381" s="208"/>
      <c r="C381" s="209"/>
      <c r="D381" s="199" t="s">
        <v>134</v>
      </c>
      <c r="E381" s="210" t="s">
        <v>1</v>
      </c>
      <c r="F381" s="211" t="s">
        <v>349</v>
      </c>
      <c r="G381" s="209"/>
      <c r="H381" s="212">
        <v>245.24799999999999</v>
      </c>
      <c r="I381" s="213"/>
      <c r="J381" s="209"/>
      <c r="K381" s="209"/>
      <c r="L381" s="214"/>
      <c r="M381" s="215"/>
      <c r="N381" s="216"/>
      <c r="O381" s="216"/>
      <c r="P381" s="216"/>
      <c r="Q381" s="216"/>
      <c r="R381" s="216"/>
      <c r="S381" s="216"/>
      <c r="T381" s="217"/>
      <c r="AT381" s="218" t="s">
        <v>134</v>
      </c>
      <c r="AU381" s="218" t="s">
        <v>83</v>
      </c>
      <c r="AV381" s="14" t="s">
        <v>83</v>
      </c>
      <c r="AW381" s="14" t="s">
        <v>33</v>
      </c>
      <c r="AX381" s="14" t="s">
        <v>76</v>
      </c>
      <c r="AY381" s="218" t="s">
        <v>125</v>
      </c>
    </row>
    <row r="382" spans="1:65" s="14" customFormat="1" ht="11.25">
      <c r="B382" s="208"/>
      <c r="C382" s="209"/>
      <c r="D382" s="199" t="s">
        <v>134</v>
      </c>
      <c r="E382" s="210" t="s">
        <v>1</v>
      </c>
      <c r="F382" s="211" t="s">
        <v>350</v>
      </c>
      <c r="G382" s="209"/>
      <c r="H382" s="212">
        <v>6.2160000000000002</v>
      </c>
      <c r="I382" s="213"/>
      <c r="J382" s="209"/>
      <c r="K382" s="209"/>
      <c r="L382" s="214"/>
      <c r="M382" s="215"/>
      <c r="N382" s="216"/>
      <c r="O382" s="216"/>
      <c r="P382" s="216"/>
      <c r="Q382" s="216"/>
      <c r="R382" s="216"/>
      <c r="S382" s="216"/>
      <c r="T382" s="217"/>
      <c r="AT382" s="218" t="s">
        <v>134</v>
      </c>
      <c r="AU382" s="218" t="s">
        <v>83</v>
      </c>
      <c r="AV382" s="14" t="s">
        <v>83</v>
      </c>
      <c r="AW382" s="14" t="s">
        <v>33</v>
      </c>
      <c r="AX382" s="14" t="s">
        <v>76</v>
      </c>
      <c r="AY382" s="218" t="s">
        <v>125</v>
      </c>
    </row>
    <row r="383" spans="1:65" s="14" customFormat="1" ht="11.25">
      <c r="B383" s="208"/>
      <c r="C383" s="209"/>
      <c r="D383" s="199" t="s">
        <v>134</v>
      </c>
      <c r="E383" s="210" t="s">
        <v>1</v>
      </c>
      <c r="F383" s="211" t="s">
        <v>351</v>
      </c>
      <c r="G383" s="209"/>
      <c r="H383" s="212">
        <v>31.08</v>
      </c>
      <c r="I383" s="213"/>
      <c r="J383" s="209"/>
      <c r="K383" s="209"/>
      <c r="L383" s="214"/>
      <c r="M383" s="215"/>
      <c r="N383" s="216"/>
      <c r="O383" s="216"/>
      <c r="P383" s="216"/>
      <c r="Q383" s="216"/>
      <c r="R383" s="216"/>
      <c r="S383" s="216"/>
      <c r="T383" s="217"/>
      <c r="AT383" s="218" t="s">
        <v>134</v>
      </c>
      <c r="AU383" s="218" t="s">
        <v>83</v>
      </c>
      <c r="AV383" s="14" t="s">
        <v>83</v>
      </c>
      <c r="AW383" s="14" t="s">
        <v>33</v>
      </c>
      <c r="AX383" s="14" t="s">
        <v>76</v>
      </c>
      <c r="AY383" s="218" t="s">
        <v>125</v>
      </c>
    </row>
    <row r="384" spans="1:65" s="14" customFormat="1" ht="11.25">
      <c r="B384" s="208"/>
      <c r="C384" s="209"/>
      <c r="D384" s="199" t="s">
        <v>134</v>
      </c>
      <c r="E384" s="210" t="s">
        <v>1</v>
      </c>
      <c r="F384" s="211" t="s">
        <v>352</v>
      </c>
      <c r="G384" s="209"/>
      <c r="H384" s="212">
        <v>6.4749999999999996</v>
      </c>
      <c r="I384" s="213"/>
      <c r="J384" s="209"/>
      <c r="K384" s="209"/>
      <c r="L384" s="214"/>
      <c r="M384" s="215"/>
      <c r="N384" s="216"/>
      <c r="O384" s="216"/>
      <c r="P384" s="216"/>
      <c r="Q384" s="216"/>
      <c r="R384" s="216"/>
      <c r="S384" s="216"/>
      <c r="T384" s="217"/>
      <c r="AT384" s="218" t="s">
        <v>134</v>
      </c>
      <c r="AU384" s="218" t="s">
        <v>83</v>
      </c>
      <c r="AV384" s="14" t="s">
        <v>83</v>
      </c>
      <c r="AW384" s="14" t="s">
        <v>33</v>
      </c>
      <c r="AX384" s="14" t="s">
        <v>76</v>
      </c>
      <c r="AY384" s="218" t="s">
        <v>125</v>
      </c>
    </row>
    <row r="385" spans="1:65" s="14" customFormat="1" ht="11.25">
      <c r="B385" s="208"/>
      <c r="C385" s="209"/>
      <c r="D385" s="199" t="s">
        <v>134</v>
      </c>
      <c r="E385" s="210" t="s">
        <v>1</v>
      </c>
      <c r="F385" s="211" t="s">
        <v>353</v>
      </c>
      <c r="G385" s="209"/>
      <c r="H385" s="212">
        <v>80.453999999999994</v>
      </c>
      <c r="I385" s="213"/>
      <c r="J385" s="209"/>
      <c r="K385" s="209"/>
      <c r="L385" s="214"/>
      <c r="M385" s="215"/>
      <c r="N385" s="216"/>
      <c r="O385" s="216"/>
      <c r="P385" s="216"/>
      <c r="Q385" s="216"/>
      <c r="R385" s="216"/>
      <c r="S385" s="216"/>
      <c r="T385" s="217"/>
      <c r="AT385" s="218" t="s">
        <v>134</v>
      </c>
      <c r="AU385" s="218" t="s">
        <v>83</v>
      </c>
      <c r="AV385" s="14" t="s">
        <v>83</v>
      </c>
      <c r="AW385" s="14" t="s">
        <v>33</v>
      </c>
      <c r="AX385" s="14" t="s">
        <v>76</v>
      </c>
      <c r="AY385" s="218" t="s">
        <v>125</v>
      </c>
    </row>
    <row r="386" spans="1:65" s="14" customFormat="1" ht="11.25">
      <c r="B386" s="208"/>
      <c r="C386" s="209"/>
      <c r="D386" s="199" t="s">
        <v>134</v>
      </c>
      <c r="E386" s="210" t="s">
        <v>1</v>
      </c>
      <c r="F386" s="211" t="s">
        <v>354</v>
      </c>
      <c r="G386" s="209"/>
      <c r="H386" s="212">
        <v>50.231999999999999</v>
      </c>
      <c r="I386" s="213"/>
      <c r="J386" s="209"/>
      <c r="K386" s="209"/>
      <c r="L386" s="214"/>
      <c r="M386" s="215"/>
      <c r="N386" s="216"/>
      <c r="O386" s="216"/>
      <c r="P386" s="216"/>
      <c r="Q386" s="216"/>
      <c r="R386" s="216"/>
      <c r="S386" s="216"/>
      <c r="T386" s="217"/>
      <c r="AT386" s="218" t="s">
        <v>134</v>
      </c>
      <c r="AU386" s="218" t="s">
        <v>83</v>
      </c>
      <c r="AV386" s="14" t="s">
        <v>83</v>
      </c>
      <c r="AW386" s="14" t="s">
        <v>33</v>
      </c>
      <c r="AX386" s="14" t="s">
        <v>76</v>
      </c>
      <c r="AY386" s="218" t="s">
        <v>125</v>
      </c>
    </row>
    <row r="387" spans="1:65" s="14" customFormat="1" ht="11.25">
      <c r="B387" s="208"/>
      <c r="C387" s="209"/>
      <c r="D387" s="199" t="s">
        <v>134</v>
      </c>
      <c r="E387" s="210" t="s">
        <v>1</v>
      </c>
      <c r="F387" s="211" t="s">
        <v>355</v>
      </c>
      <c r="G387" s="209"/>
      <c r="H387" s="212">
        <v>17.574999999999999</v>
      </c>
      <c r="I387" s="213"/>
      <c r="J387" s="209"/>
      <c r="K387" s="209"/>
      <c r="L387" s="214"/>
      <c r="M387" s="215"/>
      <c r="N387" s="216"/>
      <c r="O387" s="216"/>
      <c r="P387" s="216"/>
      <c r="Q387" s="216"/>
      <c r="R387" s="216"/>
      <c r="S387" s="216"/>
      <c r="T387" s="217"/>
      <c r="AT387" s="218" t="s">
        <v>134</v>
      </c>
      <c r="AU387" s="218" t="s">
        <v>83</v>
      </c>
      <c r="AV387" s="14" t="s">
        <v>83</v>
      </c>
      <c r="AW387" s="14" t="s">
        <v>33</v>
      </c>
      <c r="AX387" s="14" t="s">
        <v>76</v>
      </c>
      <c r="AY387" s="218" t="s">
        <v>125</v>
      </c>
    </row>
    <row r="388" spans="1:65" s="14" customFormat="1" ht="11.25">
      <c r="B388" s="208"/>
      <c r="C388" s="209"/>
      <c r="D388" s="199" t="s">
        <v>134</v>
      </c>
      <c r="E388" s="210" t="s">
        <v>1</v>
      </c>
      <c r="F388" s="211" t="s">
        <v>356</v>
      </c>
      <c r="G388" s="209"/>
      <c r="H388" s="212">
        <v>25.454000000000001</v>
      </c>
      <c r="I388" s="213"/>
      <c r="J388" s="209"/>
      <c r="K388" s="209"/>
      <c r="L388" s="214"/>
      <c r="M388" s="215"/>
      <c r="N388" s="216"/>
      <c r="O388" s="216"/>
      <c r="P388" s="216"/>
      <c r="Q388" s="216"/>
      <c r="R388" s="216"/>
      <c r="S388" s="216"/>
      <c r="T388" s="217"/>
      <c r="AT388" s="218" t="s">
        <v>134</v>
      </c>
      <c r="AU388" s="218" t="s">
        <v>83</v>
      </c>
      <c r="AV388" s="14" t="s">
        <v>83</v>
      </c>
      <c r="AW388" s="14" t="s">
        <v>33</v>
      </c>
      <c r="AX388" s="14" t="s">
        <v>76</v>
      </c>
      <c r="AY388" s="218" t="s">
        <v>125</v>
      </c>
    </row>
    <row r="389" spans="1:65" s="14" customFormat="1" ht="11.25">
      <c r="B389" s="208"/>
      <c r="C389" s="209"/>
      <c r="D389" s="199" t="s">
        <v>134</v>
      </c>
      <c r="E389" s="210" t="s">
        <v>1</v>
      </c>
      <c r="F389" s="211" t="s">
        <v>357</v>
      </c>
      <c r="G389" s="209"/>
      <c r="H389" s="212">
        <v>6.1859999999999999</v>
      </c>
      <c r="I389" s="213"/>
      <c r="J389" s="209"/>
      <c r="K389" s="209"/>
      <c r="L389" s="214"/>
      <c r="M389" s="215"/>
      <c r="N389" s="216"/>
      <c r="O389" s="216"/>
      <c r="P389" s="216"/>
      <c r="Q389" s="216"/>
      <c r="R389" s="216"/>
      <c r="S389" s="216"/>
      <c r="T389" s="217"/>
      <c r="AT389" s="218" t="s">
        <v>134</v>
      </c>
      <c r="AU389" s="218" t="s">
        <v>83</v>
      </c>
      <c r="AV389" s="14" t="s">
        <v>83</v>
      </c>
      <c r="AW389" s="14" t="s">
        <v>33</v>
      </c>
      <c r="AX389" s="14" t="s">
        <v>76</v>
      </c>
      <c r="AY389" s="218" t="s">
        <v>125</v>
      </c>
    </row>
    <row r="390" spans="1:65" s="14" customFormat="1" ht="11.25">
      <c r="B390" s="208"/>
      <c r="C390" s="209"/>
      <c r="D390" s="199" t="s">
        <v>134</v>
      </c>
      <c r="E390" s="210" t="s">
        <v>1</v>
      </c>
      <c r="F390" s="211" t="s">
        <v>358</v>
      </c>
      <c r="G390" s="209"/>
      <c r="H390" s="212">
        <v>4.133</v>
      </c>
      <c r="I390" s="213"/>
      <c r="J390" s="209"/>
      <c r="K390" s="209"/>
      <c r="L390" s="214"/>
      <c r="M390" s="215"/>
      <c r="N390" s="216"/>
      <c r="O390" s="216"/>
      <c r="P390" s="216"/>
      <c r="Q390" s="216"/>
      <c r="R390" s="216"/>
      <c r="S390" s="216"/>
      <c r="T390" s="217"/>
      <c r="AT390" s="218" t="s">
        <v>134</v>
      </c>
      <c r="AU390" s="218" t="s">
        <v>83</v>
      </c>
      <c r="AV390" s="14" t="s">
        <v>83</v>
      </c>
      <c r="AW390" s="14" t="s">
        <v>33</v>
      </c>
      <c r="AX390" s="14" t="s">
        <v>76</v>
      </c>
      <c r="AY390" s="218" t="s">
        <v>125</v>
      </c>
    </row>
    <row r="391" spans="1:65" s="14" customFormat="1" ht="11.25">
      <c r="B391" s="208"/>
      <c r="C391" s="209"/>
      <c r="D391" s="199" t="s">
        <v>134</v>
      </c>
      <c r="E391" s="210" t="s">
        <v>1</v>
      </c>
      <c r="F391" s="211" t="s">
        <v>359</v>
      </c>
      <c r="G391" s="209"/>
      <c r="H391" s="212">
        <v>10.473000000000001</v>
      </c>
      <c r="I391" s="213"/>
      <c r="J391" s="209"/>
      <c r="K391" s="209"/>
      <c r="L391" s="214"/>
      <c r="M391" s="215"/>
      <c r="N391" s="216"/>
      <c r="O391" s="216"/>
      <c r="P391" s="216"/>
      <c r="Q391" s="216"/>
      <c r="R391" s="216"/>
      <c r="S391" s="216"/>
      <c r="T391" s="217"/>
      <c r="AT391" s="218" t="s">
        <v>134</v>
      </c>
      <c r="AU391" s="218" t="s">
        <v>83</v>
      </c>
      <c r="AV391" s="14" t="s">
        <v>83</v>
      </c>
      <c r="AW391" s="14" t="s">
        <v>33</v>
      </c>
      <c r="AX391" s="14" t="s">
        <v>76</v>
      </c>
      <c r="AY391" s="218" t="s">
        <v>125</v>
      </c>
    </row>
    <row r="392" spans="1:65" s="13" customFormat="1" ht="11.25">
      <c r="B392" s="197"/>
      <c r="C392" s="198"/>
      <c r="D392" s="199" t="s">
        <v>134</v>
      </c>
      <c r="E392" s="200" t="s">
        <v>1</v>
      </c>
      <c r="F392" s="201" t="s">
        <v>360</v>
      </c>
      <c r="G392" s="198"/>
      <c r="H392" s="200" t="s">
        <v>1</v>
      </c>
      <c r="I392" s="202"/>
      <c r="J392" s="198"/>
      <c r="K392" s="198"/>
      <c r="L392" s="203"/>
      <c r="M392" s="204"/>
      <c r="N392" s="205"/>
      <c r="O392" s="205"/>
      <c r="P392" s="205"/>
      <c r="Q392" s="205"/>
      <c r="R392" s="205"/>
      <c r="S392" s="205"/>
      <c r="T392" s="206"/>
      <c r="AT392" s="207" t="s">
        <v>134</v>
      </c>
      <c r="AU392" s="207" t="s">
        <v>83</v>
      </c>
      <c r="AV392" s="13" t="s">
        <v>81</v>
      </c>
      <c r="AW392" s="13" t="s">
        <v>33</v>
      </c>
      <c r="AX392" s="13" t="s">
        <v>76</v>
      </c>
      <c r="AY392" s="207" t="s">
        <v>125</v>
      </c>
    </row>
    <row r="393" spans="1:65" s="13" customFormat="1" ht="11.25">
      <c r="B393" s="197"/>
      <c r="C393" s="198"/>
      <c r="D393" s="199" t="s">
        <v>134</v>
      </c>
      <c r="E393" s="200" t="s">
        <v>1</v>
      </c>
      <c r="F393" s="201" t="s">
        <v>361</v>
      </c>
      <c r="G393" s="198"/>
      <c r="H393" s="200" t="s">
        <v>1</v>
      </c>
      <c r="I393" s="202"/>
      <c r="J393" s="198"/>
      <c r="K393" s="198"/>
      <c r="L393" s="203"/>
      <c r="M393" s="204"/>
      <c r="N393" s="205"/>
      <c r="O393" s="205"/>
      <c r="P393" s="205"/>
      <c r="Q393" s="205"/>
      <c r="R393" s="205"/>
      <c r="S393" s="205"/>
      <c r="T393" s="206"/>
      <c r="AT393" s="207" t="s">
        <v>134</v>
      </c>
      <c r="AU393" s="207" t="s">
        <v>83</v>
      </c>
      <c r="AV393" s="13" t="s">
        <v>81</v>
      </c>
      <c r="AW393" s="13" t="s">
        <v>33</v>
      </c>
      <c r="AX393" s="13" t="s">
        <v>76</v>
      </c>
      <c r="AY393" s="207" t="s">
        <v>125</v>
      </c>
    </row>
    <row r="394" spans="1:65" s="14" customFormat="1" ht="33.75">
      <c r="B394" s="208"/>
      <c r="C394" s="209"/>
      <c r="D394" s="199" t="s">
        <v>134</v>
      </c>
      <c r="E394" s="210" t="s">
        <v>1</v>
      </c>
      <c r="F394" s="211" t="s">
        <v>362</v>
      </c>
      <c r="G394" s="209"/>
      <c r="H394" s="212">
        <v>114.479</v>
      </c>
      <c r="I394" s="213"/>
      <c r="J394" s="209"/>
      <c r="K394" s="209"/>
      <c r="L394" s="214"/>
      <c r="M394" s="215"/>
      <c r="N394" s="216"/>
      <c r="O394" s="216"/>
      <c r="P394" s="216"/>
      <c r="Q394" s="216"/>
      <c r="R394" s="216"/>
      <c r="S394" s="216"/>
      <c r="T394" s="217"/>
      <c r="AT394" s="218" t="s">
        <v>134</v>
      </c>
      <c r="AU394" s="218" t="s">
        <v>83</v>
      </c>
      <c r="AV394" s="14" t="s">
        <v>83</v>
      </c>
      <c r="AW394" s="14" t="s">
        <v>33</v>
      </c>
      <c r="AX394" s="14" t="s">
        <v>76</v>
      </c>
      <c r="AY394" s="218" t="s">
        <v>125</v>
      </c>
    </row>
    <row r="395" spans="1:65" s="16" customFormat="1" ht="11.25">
      <c r="B395" s="230"/>
      <c r="C395" s="231"/>
      <c r="D395" s="199" t="s">
        <v>134</v>
      </c>
      <c r="E395" s="232" t="s">
        <v>1</v>
      </c>
      <c r="F395" s="233" t="s">
        <v>146</v>
      </c>
      <c r="G395" s="231"/>
      <c r="H395" s="234">
        <v>598.005</v>
      </c>
      <c r="I395" s="235"/>
      <c r="J395" s="231"/>
      <c r="K395" s="231"/>
      <c r="L395" s="236"/>
      <c r="M395" s="237"/>
      <c r="N395" s="238"/>
      <c r="O395" s="238"/>
      <c r="P395" s="238"/>
      <c r="Q395" s="238"/>
      <c r="R395" s="238"/>
      <c r="S395" s="238"/>
      <c r="T395" s="239"/>
      <c r="AT395" s="240" t="s">
        <v>134</v>
      </c>
      <c r="AU395" s="240" t="s">
        <v>83</v>
      </c>
      <c r="AV395" s="16" t="s">
        <v>132</v>
      </c>
      <c r="AW395" s="16" t="s">
        <v>33</v>
      </c>
      <c r="AX395" s="16" t="s">
        <v>81</v>
      </c>
      <c r="AY395" s="240" t="s">
        <v>125</v>
      </c>
    </row>
    <row r="396" spans="1:65" s="2" customFormat="1" ht="24.2" customHeight="1">
      <c r="A396" s="35"/>
      <c r="B396" s="36"/>
      <c r="C396" s="183" t="s">
        <v>363</v>
      </c>
      <c r="D396" s="183" t="s">
        <v>128</v>
      </c>
      <c r="E396" s="184" t="s">
        <v>364</v>
      </c>
      <c r="F396" s="185" t="s">
        <v>365</v>
      </c>
      <c r="G396" s="186" t="s">
        <v>201</v>
      </c>
      <c r="H396" s="187">
        <v>235.26</v>
      </c>
      <c r="I396" s="188"/>
      <c r="J396" s="189">
        <f>ROUND(I396*H396,2)</f>
        <v>0</v>
      </c>
      <c r="K396" s="190"/>
      <c r="L396" s="40"/>
      <c r="M396" s="191" t="s">
        <v>1</v>
      </c>
      <c r="N396" s="192" t="s">
        <v>41</v>
      </c>
      <c r="O396" s="72"/>
      <c r="P396" s="193">
        <f>O396*H396</f>
        <v>0</v>
      </c>
      <c r="Q396" s="193">
        <v>0</v>
      </c>
      <c r="R396" s="193">
        <f>Q396*H396</f>
        <v>0</v>
      </c>
      <c r="S396" s="193">
        <v>1.2E-2</v>
      </c>
      <c r="T396" s="194">
        <f>S396*H396</f>
        <v>2.8231199999999999</v>
      </c>
      <c r="U396" s="35"/>
      <c r="V396" s="35"/>
      <c r="W396" s="35"/>
      <c r="X396" s="35"/>
      <c r="Y396" s="35"/>
      <c r="Z396" s="35"/>
      <c r="AA396" s="35"/>
      <c r="AB396" s="35"/>
      <c r="AC396" s="35"/>
      <c r="AD396" s="35"/>
      <c r="AE396" s="35"/>
      <c r="AR396" s="195" t="s">
        <v>132</v>
      </c>
      <c r="AT396" s="195" t="s">
        <v>128</v>
      </c>
      <c r="AU396" s="195" t="s">
        <v>83</v>
      </c>
      <c r="AY396" s="18" t="s">
        <v>125</v>
      </c>
      <c r="BE396" s="196">
        <f>IF(N396="základní",J396,0)</f>
        <v>0</v>
      </c>
      <c r="BF396" s="196">
        <f>IF(N396="snížená",J396,0)</f>
        <v>0</v>
      </c>
      <c r="BG396" s="196">
        <f>IF(N396="zákl. přenesená",J396,0)</f>
        <v>0</v>
      </c>
      <c r="BH396" s="196">
        <f>IF(N396="sníž. přenesená",J396,0)</f>
        <v>0</v>
      </c>
      <c r="BI396" s="196">
        <f>IF(N396="nulová",J396,0)</f>
        <v>0</v>
      </c>
      <c r="BJ396" s="18" t="s">
        <v>81</v>
      </c>
      <c r="BK396" s="196">
        <f>ROUND(I396*H396,2)</f>
        <v>0</v>
      </c>
      <c r="BL396" s="18" t="s">
        <v>132</v>
      </c>
      <c r="BM396" s="195" t="s">
        <v>366</v>
      </c>
    </row>
    <row r="397" spans="1:65" s="14" customFormat="1" ht="11.25">
      <c r="B397" s="208"/>
      <c r="C397" s="209"/>
      <c r="D397" s="199" t="s">
        <v>134</v>
      </c>
      <c r="E397" s="210" t="s">
        <v>1</v>
      </c>
      <c r="F397" s="211" t="s">
        <v>367</v>
      </c>
      <c r="G397" s="209"/>
      <c r="H397" s="212">
        <v>87.828000000000003</v>
      </c>
      <c r="I397" s="213"/>
      <c r="J397" s="209"/>
      <c r="K397" s="209"/>
      <c r="L397" s="214"/>
      <c r="M397" s="215"/>
      <c r="N397" s="216"/>
      <c r="O397" s="216"/>
      <c r="P397" s="216"/>
      <c r="Q397" s="216"/>
      <c r="R397" s="216"/>
      <c r="S397" s="216"/>
      <c r="T397" s="217"/>
      <c r="AT397" s="218" t="s">
        <v>134</v>
      </c>
      <c r="AU397" s="218" t="s">
        <v>83</v>
      </c>
      <c r="AV397" s="14" t="s">
        <v>83</v>
      </c>
      <c r="AW397" s="14" t="s">
        <v>33</v>
      </c>
      <c r="AX397" s="14" t="s">
        <v>76</v>
      </c>
      <c r="AY397" s="218" t="s">
        <v>125</v>
      </c>
    </row>
    <row r="398" spans="1:65" s="14" customFormat="1" ht="11.25">
      <c r="B398" s="208"/>
      <c r="C398" s="209"/>
      <c r="D398" s="199" t="s">
        <v>134</v>
      </c>
      <c r="E398" s="210" t="s">
        <v>1</v>
      </c>
      <c r="F398" s="211" t="s">
        <v>368</v>
      </c>
      <c r="G398" s="209"/>
      <c r="H398" s="212">
        <v>3.36</v>
      </c>
      <c r="I398" s="213"/>
      <c r="J398" s="209"/>
      <c r="K398" s="209"/>
      <c r="L398" s="214"/>
      <c r="M398" s="215"/>
      <c r="N398" s="216"/>
      <c r="O398" s="216"/>
      <c r="P398" s="216"/>
      <c r="Q398" s="216"/>
      <c r="R398" s="216"/>
      <c r="S398" s="216"/>
      <c r="T398" s="217"/>
      <c r="AT398" s="218" t="s">
        <v>134</v>
      </c>
      <c r="AU398" s="218" t="s">
        <v>83</v>
      </c>
      <c r="AV398" s="14" t="s">
        <v>83</v>
      </c>
      <c r="AW398" s="14" t="s">
        <v>33</v>
      </c>
      <c r="AX398" s="14" t="s">
        <v>76</v>
      </c>
      <c r="AY398" s="218" t="s">
        <v>125</v>
      </c>
    </row>
    <row r="399" spans="1:65" s="14" customFormat="1" ht="11.25">
      <c r="B399" s="208"/>
      <c r="C399" s="209"/>
      <c r="D399" s="199" t="s">
        <v>134</v>
      </c>
      <c r="E399" s="210" t="s">
        <v>1</v>
      </c>
      <c r="F399" s="211" t="s">
        <v>369</v>
      </c>
      <c r="G399" s="209"/>
      <c r="H399" s="212">
        <v>16.8</v>
      </c>
      <c r="I399" s="213"/>
      <c r="J399" s="209"/>
      <c r="K399" s="209"/>
      <c r="L399" s="214"/>
      <c r="M399" s="215"/>
      <c r="N399" s="216"/>
      <c r="O399" s="216"/>
      <c r="P399" s="216"/>
      <c r="Q399" s="216"/>
      <c r="R399" s="216"/>
      <c r="S399" s="216"/>
      <c r="T399" s="217"/>
      <c r="AT399" s="218" t="s">
        <v>134</v>
      </c>
      <c r="AU399" s="218" t="s">
        <v>83</v>
      </c>
      <c r="AV399" s="14" t="s">
        <v>83</v>
      </c>
      <c r="AW399" s="14" t="s">
        <v>33</v>
      </c>
      <c r="AX399" s="14" t="s">
        <v>76</v>
      </c>
      <c r="AY399" s="218" t="s">
        <v>125</v>
      </c>
    </row>
    <row r="400" spans="1:65" s="14" customFormat="1" ht="11.25">
      <c r="B400" s="208"/>
      <c r="C400" s="209"/>
      <c r="D400" s="199" t="s">
        <v>134</v>
      </c>
      <c r="E400" s="210" t="s">
        <v>1</v>
      </c>
      <c r="F400" s="211" t="s">
        <v>370</v>
      </c>
      <c r="G400" s="209"/>
      <c r="H400" s="212">
        <v>3.5</v>
      </c>
      <c r="I400" s="213"/>
      <c r="J400" s="209"/>
      <c r="K400" s="209"/>
      <c r="L400" s="214"/>
      <c r="M400" s="215"/>
      <c r="N400" s="216"/>
      <c r="O400" s="216"/>
      <c r="P400" s="216"/>
      <c r="Q400" s="216"/>
      <c r="R400" s="216"/>
      <c r="S400" s="216"/>
      <c r="T400" s="217"/>
      <c r="AT400" s="218" t="s">
        <v>134</v>
      </c>
      <c r="AU400" s="218" t="s">
        <v>83</v>
      </c>
      <c r="AV400" s="14" t="s">
        <v>83</v>
      </c>
      <c r="AW400" s="14" t="s">
        <v>33</v>
      </c>
      <c r="AX400" s="14" t="s">
        <v>76</v>
      </c>
      <c r="AY400" s="218" t="s">
        <v>125</v>
      </c>
    </row>
    <row r="401" spans="1:65" s="14" customFormat="1" ht="11.25">
      <c r="B401" s="208"/>
      <c r="C401" s="209"/>
      <c r="D401" s="199" t="s">
        <v>134</v>
      </c>
      <c r="E401" s="210" t="s">
        <v>1</v>
      </c>
      <c r="F401" s="211" t="s">
        <v>371</v>
      </c>
      <c r="G401" s="209"/>
      <c r="H401" s="212">
        <v>29.256</v>
      </c>
      <c r="I401" s="213"/>
      <c r="J401" s="209"/>
      <c r="K401" s="209"/>
      <c r="L401" s="214"/>
      <c r="M401" s="215"/>
      <c r="N401" s="216"/>
      <c r="O401" s="216"/>
      <c r="P401" s="216"/>
      <c r="Q401" s="216"/>
      <c r="R401" s="216"/>
      <c r="S401" s="216"/>
      <c r="T401" s="217"/>
      <c r="AT401" s="218" t="s">
        <v>134</v>
      </c>
      <c r="AU401" s="218" t="s">
        <v>83</v>
      </c>
      <c r="AV401" s="14" t="s">
        <v>83</v>
      </c>
      <c r="AW401" s="14" t="s">
        <v>33</v>
      </c>
      <c r="AX401" s="14" t="s">
        <v>76</v>
      </c>
      <c r="AY401" s="218" t="s">
        <v>125</v>
      </c>
    </row>
    <row r="402" spans="1:65" s="14" customFormat="1" ht="11.25">
      <c r="B402" s="208"/>
      <c r="C402" s="209"/>
      <c r="D402" s="199" t="s">
        <v>134</v>
      </c>
      <c r="E402" s="210" t="s">
        <v>1</v>
      </c>
      <c r="F402" s="211" t="s">
        <v>372</v>
      </c>
      <c r="G402" s="209"/>
      <c r="H402" s="212">
        <v>18.265999999999998</v>
      </c>
      <c r="I402" s="213"/>
      <c r="J402" s="209"/>
      <c r="K402" s="209"/>
      <c r="L402" s="214"/>
      <c r="M402" s="215"/>
      <c r="N402" s="216"/>
      <c r="O402" s="216"/>
      <c r="P402" s="216"/>
      <c r="Q402" s="216"/>
      <c r="R402" s="216"/>
      <c r="S402" s="216"/>
      <c r="T402" s="217"/>
      <c r="AT402" s="218" t="s">
        <v>134</v>
      </c>
      <c r="AU402" s="218" t="s">
        <v>83</v>
      </c>
      <c r="AV402" s="14" t="s">
        <v>83</v>
      </c>
      <c r="AW402" s="14" t="s">
        <v>33</v>
      </c>
      <c r="AX402" s="14" t="s">
        <v>76</v>
      </c>
      <c r="AY402" s="218" t="s">
        <v>125</v>
      </c>
    </row>
    <row r="403" spans="1:65" s="14" customFormat="1" ht="11.25">
      <c r="B403" s="208"/>
      <c r="C403" s="209"/>
      <c r="D403" s="199" t="s">
        <v>134</v>
      </c>
      <c r="E403" s="210" t="s">
        <v>1</v>
      </c>
      <c r="F403" s="211" t="s">
        <v>373</v>
      </c>
      <c r="G403" s="209"/>
      <c r="H403" s="212">
        <v>9.5</v>
      </c>
      <c r="I403" s="213"/>
      <c r="J403" s="209"/>
      <c r="K403" s="209"/>
      <c r="L403" s="214"/>
      <c r="M403" s="215"/>
      <c r="N403" s="216"/>
      <c r="O403" s="216"/>
      <c r="P403" s="216"/>
      <c r="Q403" s="216"/>
      <c r="R403" s="216"/>
      <c r="S403" s="216"/>
      <c r="T403" s="217"/>
      <c r="AT403" s="218" t="s">
        <v>134</v>
      </c>
      <c r="AU403" s="218" t="s">
        <v>83</v>
      </c>
      <c r="AV403" s="14" t="s">
        <v>83</v>
      </c>
      <c r="AW403" s="14" t="s">
        <v>33</v>
      </c>
      <c r="AX403" s="14" t="s">
        <v>76</v>
      </c>
      <c r="AY403" s="218" t="s">
        <v>125</v>
      </c>
    </row>
    <row r="404" spans="1:65" s="14" customFormat="1" ht="11.25">
      <c r="B404" s="208"/>
      <c r="C404" s="209"/>
      <c r="D404" s="199" t="s">
        <v>134</v>
      </c>
      <c r="E404" s="210" t="s">
        <v>1</v>
      </c>
      <c r="F404" s="211" t="s">
        <v>374</v>
      </c>
      <c r="G404" s="209"/>
      <c r="H404" s="212">
        <v>14.34</v>
      </c>
      <c r="I404" s="213"/>
      <c r="J404" s="209"/>
      <c r="K404" s="209"/>
      <c r="L404" s="214"/>
      <c r="M404" s="215"/>
      <c r="N404" s="216"/>
      <c r="O404" s="216"/>
      <c r="P404" s="216"/>
      <c r="Q404" s="216"/>
      <c r="R404" s="216"/>
      <c r="S404" s="216"/>
      <c r="T404" s="217"/>
      <c r="AT404" s="218" t="s">
        <v>134</v>
      </c>
      <c r="AU404" s="218" t="s">
        <v>83</v>
      </c>
      <c r="AV404" s="14" t="s">
        <v>83</v>
      </c>
      <c r="AW404" s="14" t="s">
        <v>33</v>
      </c>
      <c r="AX404" s="14" t="s">
        <v>76</v>
      </c>
      <c r="AY404" s="218" t="s">
        <v>125</v>
      </c>
    </row>
    <row r="405" spans="1:65" s="14" customFormat="1" ht="11.25">
      <c r="B405" s="208"/>
      <c r="C405" s="209"/>
      <c r="D405" s="199" t="s">
        <v>134</v>
      </c>
      <c r="E405" s="210" t="s">
        <v>1</v>
      </c>
      <c r="F405" s="211" t="s">
        <v>375</v>
      </c>
      <c r="G405" s="209"/>
      <c r="H405" s="212">
        <v>7.11</v>
      </c>
      <c r="I405" s="213"/>
      <c r="J405" s="209"/>
      <c r="K405" s="209"/>
      <c r="L405" s="214"/>
      <c r="M405" s="215"/>
      <c r="N405" s="216"/>
      <c r="O405" s="216"/>
      <c r="P405" s="216"/>
      <c r="Q405" s="216"/>
      <c r="R405" s="216"/>
      <c r="S405" s="216"/>
      <c r="T405" s="217"/>
      <c r="AT405" s="218" t="s">
        <v>134</v>
      </c>
      <c r="AU405" s="218" t="s">
        <v>83</v>
      </c>
      <c r="AV405" s="14" t="s">
        <v>83</v>
      </c>
      <c r="AW405" s="14" t="s">
        <v>33</v>
      </c>
      <c r="AX405" s="14" t="s">
        <v>76</v>
      </c>
      <c r="AY405" s="218" t="s">
        <v>125</v>
      </c>
    </row>
    <row r="406" spans="1:65" s="14" customFormat="1" ht="11.25">
      <c r="B406" s="208"/>
      <c r="C406" s="209"/>
      <c r="D406" s="199" t="s">
        <v>134</v>
      </c>
      <c r="E406" s="210" t="s">
        <v>1</v>
      </c>
      <c r="F406" s="211" t="s">
        <v>376</v>
      </c>
      <c r="G406" s="209"/>
      <c r="H406" s="212">
        <v>4.75</v>
      </c>
      <c r="I406" s="213"/>
      <c r="J406" s="209"/>
      <c r="K406" s="209"/>
      <c r="L406" s="214"/>
      <c r="M406" s="215"/>
      <c r="N406" s="216"/>
      <c r="O406" s="216"/>
      <c r="P406" s="216"/>
      <c r="Q406" s="216"/>
      <c r="R406" s="216"/>
      <c r="S406" s="216"/>
      <c r="T406" s="217"/>
      <c r="AT406" s="218" t="s">
        <v>134</v>
      </c>
      <c r="AU406" s="218" t="s">
        <v>83</v>
      </c>
      <c r="AV406" s="14" t="s">
        <v>83</v>
      </c>
      <c r="AW406" s="14" t="s">
        <v>33</v>
      </c>
      <c r="AX406" s="14" t="s">
        <v>76</v>
      </c>
      <c r="AY406" s="218" t="s">
        <v>125</v>
      </c>
    </row>
    <row r="407" spans="1:65" s="14" customFormat="1" ht="11.25">
      <c r="B407" s="208"/>
      <c r="C407" s="209"/>
      <c r="D407" s="199" t="s">
        <v>134</v>
      </c>
      <c r="E407" s="210" t="s">
        <v>1</v>
      </c>
      <c r="F407" s="211" t="s">
        <v>377</v>
      </c>
      <c r="G407" s="209"/>
      <c r="H407" s="212">
        <v>5.9</v>
      </c>
      <c r="I407" s="213"/>
      <c r="J407" s="209"/>
      <c r="K407" s="209"/>
      <c r="L407" s="214"/>
      <c r="M407" s="215"/>
      <c r="N407" s="216"/>
      <c r="O407" s="216"/>
      <c r="P407" s="216"/>
      <c r="Q407" s="216"/>
      <c r="R407" s="216"/>
      <c r="S407" s="216"/>
      <c r="T407" s="217"/>
      <c r="AT407" s="218" t="s">
        <v>134</v>
      </c>
      <c r="AU407" s="218" t="s">
        <v>83</v>
      </c>
      <c r="AV407" s="14" t="s">
        <v>83</v>
      </c>
      <c r="AW407" s="14" t="s">
        <v>33</v>
      </c>
      <c r="AX407" s="14" t="s">
        <v>76</v>
      </c>
      <c r="AY407" s="218" t="s">
        <v>125</v>
      </c>
    </row>
    <row r="408" spans="1:65" s="14" customFormat="1" ht="11.25">
      <c r="B408" s="208"/>
      <c r="C408" s="209"/>
      <c r="D408" s="199" t="s">
        <v>134</v>
      </c>
      <c r="E408" s="210" t="s">
        <v>1</v>
      </c>
      <c r="F408" s="211" t="s">
        <v>378</v>
      </c>
      <c r="G408" s="209"/>
      <c r="H408" s="212">
        <v>34.65</v>
      </c>
      <c r="I408" s="213"/>
      <c r="J408" s="209"/>
      <c r="K408" s="209"/>
      <c r="L408" s="214"/>
      <c r="M408" s="215"/>
      <c r="N408" s="216"/>
      <c r="O408" s="216"/>
      <c r="P408" s="216"/>
      <c r="Q408" s="216"/>
      <c r="R408" s="216"/>
      <c r="S408" s="216"/>
      <c r="T408" s="217"/>
      <c r="AT408" s="218" t="s">
        <v>134</v>
      </c>
      <c r="AU408" s="218" t="s">
        <v>83</v>
      </c>
      <c r="AV408" s="14" t="s">
        <v>83</v>
      </c>
      <c r="AW408" s="14" t="s">
        <v>33</v>
      </c>
      <c r="AX408" s="14" t="s">
        <v>76</v>
      </c>
      <c r="AY408" s="218" t="s">
        <v>125</v>
      </c>
    </row>
    <row r="409" spans="1:65" s="16" customFormat="1" ht="11.25">
      <c r="B409" s="230"/>
      <c r="C409" s="231"/>
      <c r="D409" s="199" t="s">
        <v>134</v>
      </c>
      <c r="E409" s="232" t="s">
        <v>1</v>
      </c>
      <c r="F409" s="233" t="s">
        <v>146</v>
      </c>
      <c r="G409" s="231"/>
      <c r="H409" s="234">
        <v>235.26</v>
      </c>
      <c r="I409" s="235"/>
      <c r="J409" s="231"/>
      <c r="K409" s="231"/>
      <c r="L409" s="236"/>
      <c r="M409" s="237"/>
      <c r="N409" s="238"/>
      <c r="O409" s="238"/>
      <c r="P409" s="238"/>
      <c r="Q409" s="238"/>
      <c r="R409" s="238"/>
      <c r="S409" s="238"/>
      <c r="T409" s="239"/>
      <c r="AT409" s="240" t="s">
        <v>134</v>
      </c>
      <c r="AU409" s="240" t="s">
        <v>83</v>
      </c>
      <c r="AV409" s="16" t="s">
        <v>132</v>
      </c>
      <c r="AW409" s="16" t="s">
        <v>33</v>
      </c>
      <c r="AX409" s="16" t="s">
        <v>81</v>
      </c>
      <c r="AY409" s="240" t="s">
        <v>125</v>
      </c>
    </row>
    <row r="410" spans="1:65" s="12" customFormat="1" ht="20.85" customHeight="1">
      <c r="B410" s="167"/>
      <c r="C410" s="168"/>
      <c r="D410" s="169" t="s">
        <v>75</v>
      </c>
      <c r="E410" s="181" t="s">
        <v>379</v>
      </c>
      <c r="F410" s="181" t="s">
        <v>380</v>
      </c>
      <c r="G410" s="168"/>
      <c r="H410" s="168"/>
      <c r="I410" s="171"/>
      <c r="J410" s="182">
        <f>BK410</f>
        <v>0</v>
      </c>
      <c r="K410" s="168"/>
      <c r="L410" s="173"/>
      <c r="M410" s="174"/>
      <c r="N410" s="175"/>
      <c r="O410" s="175"/>
      <c r="P410" s="176">
        <f>SUM(P411:P451)</f>
        <v>0</v>
      </c>
      <c r="Q410" s="175"/>
      <c r="R410" s="176">
        <f>SUM(R411:R451)</f>
        <v>4.2431999999999991E-2</v>
      </c>
      <c r="S410" s="175"/>
      <c r="T410" s="177">
        <f>SUM(T411:T451)</f>
        <v>0</v>
      </c>
      <c r="AR410" s="178" t="s">
        <v>81</v>
      </c>
      <c r="AT410" s="179" t="s">
        <v>75</v>
      </c>
      <c r="AU410" s="179" t="s">
        <v>83</v>
      </c>
      <c r="AY410" s="178" t="s">
        <v>125</v>
      </c>
      <c r="BK410" s="180">
        <f>SUM(BK411:BK451)</f>
        <v>0</v>
      </c>
    </row>
    <row r="411" spans="1:65" s="2" customFormat="1" ht="33" customHeight="1">
      <c r="A411" s="35"/>
      <c r="B411" s="36"/>
      <c r="C411" s="183" t="s">
        <v>381</v>
      </c>
      <c r="D411" s="183" t="s">
        <v>128</v>
      </c>
      <c r="E411" s="184" t="s">
        <v>382</v>
      </c>
      <c r="F411" s="185" t="s">
        <v>383</v>
      </c>
      <c r="G411" s="186" t="s">
        <v>131</v>
      </c>
      <c r="H411" s="187">
        <v>2224</v>
      </c>
      <c r="I411" s="188"/>
      <c r="J411" s="189">
        <f>ROUND(I411*H411,2)</f>
        <v>0</v>
      </c>
      <c r="K411" s="190"/>
      <c r="L411" s="40"/>
      <c r="M411" s="191" t="s">
        <v>1</v>
      </c>
      <c r="N411" s="192" t="s">
        <v>41</v>
      </c>
      <c r="O411" s="72"/>
      <c r="P411" s="193">
        <f>O411*H411</f>
        <v>0</v>
      </c>
      <c r="Q411" s="193">
        <v>0</v>
      </c>
      <c r="R411" s="193">
        <f>Q411*H411</f>
        <v>0</v>
      </c>
      <c r="S411" s="193">
        <v>0</v>
      </c>
      <c r="T411" s="194">
        <f>S411*H411</f>
        <v>0</v>
      </c>
      <c r="U411" s="35"/>
      <c r="V411" s="35"/>
      <c r="W411" s="35"/>
      <c r="X411" s="35"/>
      <c r="Y411" s="35"/>
      <c r="Z411" s="35"/>
      <c r="AA411" s="35"/>
      <c r="AB411" s="35"/>
      <c r="AC411" s="35"/>
      <c r="AD411" s="35"/>
      <c r="AE411" s="35"/>
      <c r="AR411" s="195" t="s">
        <v>132</v>
      </c>
      <c r="AT411" s="195" t="s">
        <v>128</v>
      </c>
      <c r="AU411" s="195" t="s">
        <v>126</v>
      </c>
      <c r="AY411" s="18" t="s">
        <v>125</v>
      </c>
      <c r="BE411" s="196">
        <f>IF(N411="základní",J411,0)</f>
        <v>0</v>
      </c>
      <c r="BF411" s="196">
        <f>IF(N411="snížená",J411,0)</f>
        <v>0</v>
      </c>
      <c r="BG411" s="196">
        <f>IF(N411="zákl. přenesená",J411,0)</f>
        <v>0</v>
      </c>
      <c r="BH411" s="196">
        <f>IF(N411="sníž. přenesená",J411,0)</f>
        <v>0</v>
      </c>
      <c r="BI411" s="196">
        <f>IF(N411="nulová",J411,0)</f>
        <v>0</v>
      </c>
      <c r="BJ411" s="18" t="s">
        <v>81</v>
      </c>
      <c r="BK411" s="196">
        <f>ROUND(I411*H411,2)</f>
        <v>0</v>
      </c>
      <c r="BL411" s="18" t="s">
        <v>132</v>
      </c>
      <c r="BM411" s="195" t="s">
        <v>384</v>
      </c>
    </row>
    <row r="412" spans="1:65" s="13" customFormat="1" ht="11.25">
      <c r="B412" s="197"/>
      <c r="C412" s="198"/>
      <c r="D412" s="199" t="s">
        <v>134</v>
      </c>
      <c r="E412" s="200" t="s">
        <v>1</v>
      </c>
      <c r="F412" s="201" t="s">
        <v>385</v>
      </c>
      <c r="G412" s="198"/>
      <c r="H412" s="200" t="s">
        <v>1</v>
      </c>
      <c r="I412" s="202"/>
      <c r="J412" s="198"/>
      <c r="K412" s="198"/>
      <c r="L412" s="203"/>
      <c r="M412" s="204"/>
      <c r="N412" s="205"/>
      <c r="O412" s="205"/>
      <c r="P412" s="205"/>
      <c r="Q412" s="205"/>
      <c r="R412" s="205"/>
      <c r="S412" s="205"/>
      <c r="T412" s="206"/>
      <c r="AT412" s="207" t="s">
        <v>134</v>
      </c>
      <c r="AU412" s="207" t="s">
        <v>126</v>
      </c>
      <c r="AV412" s="13" t="s">
        <v>81</v>
      </c>
      <c r="AW412" s="13" t="s">
        <v>33</v>
      </c>
      <c r="AX412" s="13" t="s">
        <v>76</v>
      </c>
      <c r="AY412" s="207" t="s">
        <v>125</v>
      </c>
    </row>
    <row r="413" spans="1:65" s="14" customFormat="1" ht="11.25">
      <c r="B413" s="208"/>
      <c r="C413" s="209"/>
      <c r="D413" s="199" t="s">
        <v>134</v>
      </c>
      <c r="E413" s="210" t="s">
        <v>1</v>
      </c>
      <c r="F413" s="211" t="s">
        <v>386</v>
      </c>
      <c r="G413" s="209"/>
      <c r="H413" s="212">
        <v>1024</v>
      </c>
      <c r="I413" s="213"/>
      <c r="J413" s="209"/>
      <c r="K413" s="209"/>
      <c r="L413" s="214"/>
      <c r="M413" s="215"/>
      <c r="N413" s="216"/>
      <c r="O413" s="216"/>
      <c r="P413" s="216"/>
      <c r="Q413" s="216"/>
      <c r="R413" s="216"/>
      <c r="S413" s="216"/>
      <c r="T413" s="217"/>
      <c r="AT413" s="218" t="s">
        <v>134</v>
      </c>
      <c r="AU413" s="218" t="s">
        <v>126</v>
      </c>
      <c r="AV413" s="14" t="s">
        <v>83</v>
      </c>
      <c r="AW413" s="14" t="s">
        <v>33</v>
      </c>
      <c r="AX413" s="14" t="s">
        <v>76</v>
      </c>
      <c r="AY413" s="218" t="s">
        <v>125</v>
      </c>
    </row>
    <row r="414" spans="1:65" s="14" customFormat="1" ht="11.25">
      <c r="B414" s="208"/>
      <c r="C414" s="209"/>
      <c r="D414" s="199" t="s">
        <v>134</v>
      </c>
      <c r="E414" s="210" t="s">
        <v>1</v>
      </c>
      <c r="F414" s="211" t="s">
        <v>387</v>
      </c>
      <c r="G414" s="209"/>
      <c r="H414" s="212">
        <v>1200</v>
      </c>
      <c r="I414" s="213"/>
      <c r="J414" s="209"/>
      <c r="K414" s="209"/>
      <c r="L414" s="214"/>
      <c r="M414" s="215"/>
      <c r="N414" s="216"/>
      <c r="O414" s="216"/>
      <c r="P414" s="216"/>
      <c r="Q414" s="216"/>
      <c r="R414" s="216"/>
      <c r="S414" s="216"/>
      <c r="T414" s="217"/>
      <c r="AT414" s="218" t="s">
        <v>134</v>
      </c>
      <c r="AU414" s="218" t="s">
        <v>126</v>
      </c>
      <c r="AV414" s="14" t="s">
        <v>83</v>
      </c>
      <c r="AW414" s="14" t="s">
        <v>33</v>
      </c>
      <c r="AX414" s="14" t="s">
        <v>76</v>
      </c>
      <c r="AY414" s="218" t="s">
        <v>125</v>
      </c>
    </row>
    <row r="415" spans="1:65" s="16" customFormat="1" ht="11.25">
      <c r="B415" s="230"/>
      <c r="C415" s="231"/>
      <c r="D415" s="199" t="s">
        <v>134</v>
      </c>
      <c r="E415" s="232" t="s">
        <v>1</v>
      </c>
      <c r="F415" s="233" t="s">
        <v>146</v>
      </c>
      <c r="G415" s="231"/>
      <c r="H415" s="234">
        <v>2224</v>
      </c>
      <c r="I415" s="235"/>
      <c r="J415" s="231"/>
      <c r="K415" s="231"/>
      <c r="L415" s="236"/>
      <c r="M415" s="237"/>
      <c r="N415" s="238"/>
      <c r="O415" s="238"/>
      <c r="P415" s="238"/>
      <c r="Q415" s="238"/>
      <c r="R415" s="238"/>
      <c r="S415" s="238"/>
      <c r="T415" s="239"/>
      <c r="AT415" s="240" t="s">
        <v>134</v>
      </c>
      <c r="AU415" s="240" t="s">
        <v>126</v>
      </c>
      <c r="AV415" s="16" t="s">
        <v>132</v>
      </c>
      <c r="AW415" s="16" t="s">
        <v>33</v>
      </c>
      <c r="AX415" s="16" t="s">
        <v>81</v>
      </c>
      <c r="AY415" s="240" t="s">
        <v>125</v>
      </c>
    </row>
    <row r="416" spans="1:65" s="2" customFormat="1" ht="33" customHeight="1">
      <c r="A416" s="35"/>
      <c r="B416" s="36"/>
      <c r="C416" s="183" t="s">
        <v>388</v>
      </c>
      <c r="D416" s="183" t="s">
        <v>128</v>
      </c>
      <c r="E416" s="184" t="s">
        <v>389</v>
      </c>
      <c r="F416" s="185" t="s">
        <v>390</v>
      </c>
      <c r="G416" s="186" t="s">
        <v>131</v>
      </c>
      <c r="H416" s="187">
        <v>100080</v>
      </c>
      <c r="I416" s="188"/>
      <c r="J416" s="189">
        <f>ROUND(I416*H416,2)</f>
        <v>0</v>
      </c>
      <c r="K416" s="190"/>
      <c r="L416" s="40"/>
      <c r="M416" s="191" t="s">
        <v>1</v>
      </c>
      <c r="N416" s="192" t="s">
        <v>41</v>
      </c>
      <c r="O416" s="72"/>
      <c r="P416" s="193">
        <f>O416*H416</f>
        <v>0</v>
      </c>
      <c r="Q416" s="193">
        <v>0</v>
      </c>
      <c r="R416" s="193">
        <f>Q416*H416</f>
        <v>0</v>
      </c>
      <c r="S416" s="193">
        <v>0</v>
      </c>
      <c r="T416" s="194">
        <f>S416*H416</f>
        <v>0</v>
      </c>
      <c r="U416" s="35"/>
      <c r="V416" s="35"/>
      <c r="W416" s="35"/>
      <c r="X416" s="35"/>
      <c r="Y416" s="35"/>
      <c r="Z416" s="35"/>
      <c r="AA416" s="35"/>
      <c r="AB416" s="35"/>
      <c r="AC416" s="35"/>
      <c r="AD416" s="35"/>
      <c r="AE416" s="35"/>
      <c r="AR416" s="195" t="s">
        <v>132</v>
      </c>
      <c r="AT416" s="195" t="s">
        <v>128</v>
      </c>
      <c r="AU416" s="195" t="s">
        <v>126</v>
      </c>
      <c r="AY416" s="18" t="s">
        <v>125</v>
      </c>
      <c r="BE416" s="196">
        <f>IF(N416="základní",J416,0)</f>
        <v>0</v>
      </c>
      <c r="BF416" s="196">
        <f>IF(N416="snížená",J416,0)</f>
        <v>0</v>
      </c>
      <c r="BG416" s="196">
        <f>IF(N416="zákl. přenesená",J416,0)</f>
        <v>0</v>
      </c>
      <c r="BH416" s="196">
        <f>IF(N416="sníž. přenesená",J416,0)</f>
        <v>0</v>
      </c>
      <c r="BI416" s="196">
        <f>IF(N416="nulová",J416,0)</f>
        <v>0</v>
      </c>
      <c r="BJ416" s="18" t="s">
        <v>81</v>
      </c>
      <c r="BK416" s="196">
        <f>ROUND(I416*H416,2)</f>
        <v>0</v>
      </c>
      <c r="BL416" s="18" t="s">
        <v>132</v>
      </c>
      <c r="BM416" s="195" t="s">
        <v>391</v>
      </c>
    </row>
    <row r="417" spans="1:65" s="14" customFormat="1" ht="11.25">
      <c r="B417" s="208"/>
      <c r="C417" s="209"/>
      <c r="D417" s="199" t="s">
        <v>134</v>
      </c>
      <c r="E417" s="210" t="s">
        <v>1</v>
      </c>
      <c r="F417" s="211" t="s">
        <v>392</v>
      </c>
      <c r="G417" s="209"/>
      <c r="H417" s="212">
        <v>2224</v>
      </c>
      <c r="I417" s="213"/>
      <c r="J417" s="209"/>
      <c r="K417" s="209"/>
      <c r="L417" s="214"/>
      <c r="M417" s="215"/>
      <c r="N417" s="216"/>
      <c r="O417" s="216"/>
      <c r="P417" s="216"/>
      <c r="Q417" s="216"/>
      <c r="R417" s="216"/>
      <c r="S417" s="216"/>
      <c r="T417" s="217"/>
      <c r="AT417" s="218" t="s">
        <v>134</v>
      </c>
      <c r="AU417" s="218" t="s">
        <v>126</v>
      </c>
      <c r="AV417" s="14" t="s">
        <v>83</v>
      </c>
      <c r="AW417" s="14" t="s">
        <v>33</v>
      </c>
      <c r="AX417" s="14" t="s">
        <v>81</v>
      </c>
      <c r="AY417" s="218" t="s">
        <v>125</v>
      </c>
    </row>
    <row r="418" spans="1:65" s="14" customFormat="1" ht="11.25">
      <c r="B418" s="208"/>
      <c r="C418" s="209"/>
      <c r="D418" s="199" t="s">
        <v>134</v>
      </c>
      <c r="E418" s="209"/>
      <c r="F418" s="211" t="s">
        <v>393</v>
      </c>
      <c r="G418" s="209"/>
      <c r="H418" s="212">
        <v>100080</v>
      </c>
      <c r="I418" s="213"/>
      <c r="J418" s="209"/>
      <c r="K418" s="209"/>
      <c r="L418" s="214"/>
      <c r="M418" s="215"/>
      <c r="N418" s="216"/>
      <c r="O418" s="216"/>
      <c r="P418" s="216"/>
      <c r="Q418" s="216"/>
      <c r="R418" s="216"/>
      <c r="S418" s="216"/>
      <c r="T418" s="217"/>
      <c r="AT418" s="218" t="s">
        <v>134</v>
      </c>
      <c r="AU418" s="218" t="s">
        <v>126</v>
      </c>
      <c r="AV418" s="14" t="s">
        <v>83</v>
      </c>
      <c r="AW418" s="14" t="s">
        <v>4</v>
      </c>
      <c r="AX418" s="14" t="s">
        <v>81</v>
      </c>
      <c r="AY418" s="218" t="s">
        <v>125</v>
      </c>
    </row>
    <row r="419" spans="1:65" s="2" customFormat="1" ht="33" customHeight="1">
      <c r="A419" s="35"/>
      <c r="B419" s="36"/>
      <c r="C419" s="183" t="s">
        <v>394</v>
      </c>
      <c r="D419" s="183" t="s">
        <v>128</v>
      </c>
      <c r="E419" s="184" t="s">
        <v>395</v>
      </c>
      <c r="F419" s="185" t="s">
        <v>396</v>
      </c>
      <c r="G419" s="186" t="s">
        <v>131</v>
      </c>
      <c r="H419" s="187">
        <v>2224</v>
      </c>
      <c r="I419" s="188"/>
      <c r="J419" s="189">
        <f>ROUND(I419*H419,2)</f>
        <v>0</v>
      </c>
      <c r="K419" s="190"/>
      <c r="L419" s="40"/>
      <c r="M419" s="191" t="s">
        <v>1</v>
      </c>
      <c r="N419" s="192" t="s">
        <v>41</v>
      </c>
      <c r="O419" s="72"/>
      <c r="P419" s="193">
        <f>O419*H419</f>
        <v>0</v>
      </c>
      <c r="Q419" s="193">
        <v>0</v>
      </c>
      <c r="R419" s="193">
        <f>Q419*H419</f>
        <v>0</v>
      </c>
      <c r="S419" s="193">
        <v>0</v>
      </c>
      <c r="T419" s="194">
        <f>S419*H419</f>
        <v>0</v>
      </c>
      <c r="U419" s="35"/>
      <c r="V419" s="35"/>
      <c r="W419" s="35"/>
      <c r="X419" s="35"/>
      <c r="Y419" s="35"/>
      <c r="Z419" s="35"/>
      <c r="AA419" s="35"/>
      <c r="AB419" s="35"/>
      <c r="AC419" s="35"/>
      <c r="AD419" s="35"/>
      <c r="AE419" s="35"/>
      <c r="AR419" s="195" t="s">
        <v>132</v>
      </c>
      <c r="AT419" s="195" t="s">
        <v>128</v>
      </c>
      <c r="AU419" s="195" t="s">
        <v>126</v>
      </c>
      <c r="AY419" s="18" t="s">
        <v>125</v>
      </c>
      <c r="BE419" s="196">
        <f>IF(N419="základní",J419,0)</f>
        <v>0</v>
      </c>
      <c r="BF419" s="196">
        <f>IF(N419="snížená",J419,0)</f>
        <v>0</v>
      </c>
      <c r="BG419" s="196">
        <f>IF(N419="zákl. přenesená",J419,0)</f>
        <v>0</v>
      </c>
      <c r="BH419" s="196">
        <f>IF(N419="sníž. přenesená",J419,0)</f>
        <v>0</v>
      </c>
      <c r="BI419" s="196">
        <f>IF(N419="nulová",J419,0)</f>
        <v>0</v>
      </c>
      <c r="BJ419" s="18" t="s">
        <v>81</v>
      </c>
      <c r="BK419" s="196">
        <f>ROUND(I419*H419,2)</f>
        <v>0</v>
      </c>
      <c r="BL419" s="18" t="s">
        <v>132</v>
      </c>
      <c r="BM419" s="195" t="s">
        <v>397</v>
      </c>
    </row>
    <row r="420" spans="1:65" s="14" customFormat="1" ht="11.25">
      <c r="B420" s="208"/>
      <c r="C420" s="209"/>
      <c r="D420" s="199" t="s">
        <v>134</v>
      </c>
      <c r="E420" s="210" t="s">
        <v>1</v>
      </c>
      <c r="F420" s="211" t="s">
        <v>398</v>
      </c>
      <c r="G420" s="209"/>
      <c r="H420" s="212">
        <v>2224</v>
      </c>
      <c r="I420" s="213"/>
      <c r="J420" s="209"/>
      <c r="K420" s="209"/>
      <c r="L420" s="214"/>
      <c r="M420" s="215"/>
      <c r="N420" s="216"/>
      <c r="O420" s="216"/>
      <c r="P420" s="216"/>
      <c r="Q420" s="216"/>
      <c r="R420" s="216"/>
      <c r="S420" s="216"/>
      <c r="T420" s="217"/>
      <c r="AT420" s="218" t="s">
        <v>134</v>
      </c>
      <c r="AU420" s="218" t="s">
        <v>126</v>
      </c>
      <c r="AV420" s="14" t="s">
        <v>83</v>
      </c>
      <c r="AW420" s="14" t="s">
        <v>33</v>
      </c>
      <c r="AX420" s="14" t="s">
        <v>81</v>
      </c>
      <c r="AY420" s="218" t="s">
        <v>125</v>
      </c>
    </row>
    <row r="421" spans="1:65" s="2" customFormat="1" ht="37.9" customHeight="1">
      <c r="A421" s="35"/>
      <c r="B421" s="36"/>
      <c r="C421" s="183" t="s">
        <v>399</v>
      </c>
      <c r="D421" s="183" t="s">
        <v>128</v>
      </c>
      <c r="E421" s="184" t="s">
        <v>400</v>
      </c>
      <c r="F421" s="185" t="s">
        <v>401</v>
      </c>
      <c r="G421" s="186" t="s">
        <v>301</v>
      </c>
      <c r="H421" s="187">
        <v>228.958</v>
      </c>
      <c r="I421" s="188"/>
      <c r="J421" s="189">
        <f>ROUND(I421*H421,2)</f>
        <v>0</v>
      </c>
      <c r="K421" s="190"/>
      <c r="L421" s="40"/>
      <c r="M421" s="191" t="s">
        <v>1</v>
      </c>
      <c r="N421" s="192" t="s">
        <v>41</v>
      </c>
      <c r="O421" s="72"/>
      <c r="P421" s="193">
        <f>O421*H421</f>
        <v>0</v>
      </c>
      <c r="Q421" s="193">
        <v>0</v>
      </c>
      <c r="R421" s="193">
        <f>Q421*H421</f>
        <v>0</v>
      </c>
      <c r="S421" s="193">
        <v>0</v>
      </c>
      <c r="T421" s="194">
        <f>S421*H421</f>
        <v>0</v>
      </c>
      <c r="U421" s="35"/>
      <c r="V421" s="35"/>
      <c r="W421" s="35"/>
      <c r="X421" s="35"/>
      <c r="Y421" s="35"/>
      <c r="Z421" s="35"/>
      <c r="AA421" s="35"/>
      <c r="AB421" s="35"/>
      <c r="AC421" s="35"/>
      <c r="AD421" s="35"/>
      <c r="AE421" s="35"/>
      <c r="AR421" s="195" t="s">
        <v>132</v>
      </c>
      <c r="AT421" s="195" t="s">
        <v>128</v>
      </c>
      <c r="AU421" s="195" t="s">
        <v>126</v>
      </c>
      <c r="AY421" s="18" t="s">
        <v>125</v>
      </c>
      <c r="BE421" s="196">
        <f>IF(N421="základní",J421,0)</f>
        <v>0</v>
      </c>
      <c r="BF421" s="196">
        <f>IF(N421="snížená",J421,0)</f>
        <v>0</v>
      </c>
      <c r="BG421" s="196">
        <f>IF(N421="zákl. přenesená",J421,0)</f>
        <v>0</v>
      </c>
      <c r="BH421" s="196">
        <f>IF(N421="sníž. přenesená",J421,0)</f>
        <v>0</v>
      </c>
      <c r="BI421" s="196">
        <f>IF(N421="nulová",J421,0)</f>
        <v>0</v>
      </c>
      <c r="BJ421" s="18" t="s">
        <v>81</v>
      </c>
      <c r="BK421" s="196">
        <f>ROUND(I421*H421,2)</f>
        <v>0</v>
      </c>
      <c r="BL421" s="18" t="s">
        <v>132</v>
      </c>
      <c r="BM421" s="195" t="s">
        <v>402</v>
      </c>
    </row>
    <row r="422" spans="1:65" s="13" customFormat="1" ht="11.25">
      <c r="B422" s="197"/>
      <c r="C422" s="198"/>
      <c r="D422" s="199" t="s">
        <v>134</v>
      </c>
      <c r="E422" s="200" t="s">
        <v>1</v>
      </c>
      <c r="F422" s="201" t="s">
        <v>403</v>
      </c>
      <c r="G422" s="198"/>
      <c r="H422" s="200" t="s">
        <v>1</v>
      </c>
      <c r="I422" s="202"/>
      <c r="J422" s="198"/>
      <c r="K422" s="198"/>
      <c r="L422" s="203"/>
      <c r="M422" s="204"/>
      <c r="N422" s="205"/>
      <c r="O422" s="205"/>
      <c r="P422" s="205"/>
      <c r="Q422" s="205"/>
      <c r="R422" s="205"/>
      <c r="S422" s="205"/>
      <c r="T422" s="206"/>
      <c r="AT422" s="207" t="s">
        <v>134</v>
      </c>
      <c r="AU422" s="207" t="s">
        <v>126</v>
      </c>
      <c r="AV422" s="13" t="s">
        <v>81</v>
      </c>
      <c r="AW422" s="13" t="s">
        <v>33</v>
      </c>
      <c r="AX422" s="13" t="s">
        <v>76</v>
      </c>
      <c r="AY422" s="207" t="s">
        <v>125</v>
      </c>
    </row>
    <row r="423" spans="1:65" s="14" customFormat="1" ht="11.25">
      <c r="B423" s="208"/>
      <c r="C423" s="209"/>
      <c r="D423" s="199" t="s">
        <v>134</v>
      </c>
      <c r="E423" s="210" t="s">
        <v>1</v>
      </c>
      <c r="F423" s="211" t="s">
        <v>404</v>
      </c>
      <c r="G423" s="209"/>
      <c r="H423" s="212">
        <v>228.958</v>
      </c>
      <c r="I423" s="213"/>
      <c r="J423" s="209"/>
      <c r="K423" s="209"/>
      <c r="L423" s="214"/>
      <c r="M423" s="215"/>
      <c r="N423" s="216"/>
      <c r="O423" s="216"/>
      <c r="P423" s="216"/>
      <c r="Q423" s="216"/>
      <c r="R423" s="216"/>
      <c r="S423" s="216"/>
      <c r="T423" s="217"/>
      <c r="AT423" s="218" t="s">
        <v>134</v>
      </c>
      <c r="AU423" s="218" t="s">
        <v>126</v>
      </c>
      <c r="AV423" s="14" t="s">
        <v>83</v>
      </c>
      <c r="AW423" s="14" t="s">
        <v>33</v>
      </c>
      <c r="AX423" s="14" t="s">
        <v>76</v>
      </c>
      <c r="AY423" s="218" t="s">
        <v>125</v>
      </c>
    </row>
    <row r="424" spans="1:65" s="16" customFormat="1" ht="11.25">
      <c r="B424" s="230"/>
      <c r="C424" s="231"/>
      <c r="D424" s="199" t="s">
        <v>134</v>
      </c>
      <c r="E424" s="232" t="s">
        <v>1</v>
      </c>
      <c r="F424" s="233" t="s">
        <v>146</v>
      </c>
      <c r="G424" s="231"/>
      <c r="H424" s="234">
        <v>228.958</v>
      </c>
      <c r="I424" s="235"/>
      <c r="J424" s="231"/>
      <c r="K424" s="231"/>
      <c r="L424" s="236"/>
      <c r="M424" s="237"/>
      <c r="N424" s="238"/>
      <c r="O424" s="238"/>
      <c r="P424" s="238"/>
      <c r="Q424" s="238"/>
      <c r="R424" s="238"/>
      <c r="S424" s="238"/>
      <c r="T424" s="239"/>
      <c r="AT424" s="240" t="s">
        <v>134</v>
      </c>
      <c r="AU424" s="240" t="s">
        <v>126</v>
      </c>
      <c r="AV424" s="16" t="s">
        <v>132</v>
      </c>
      <c r="AW424" s="16" t="s">
        <v>33</v>
      </c>
      <c r="AX424" s="16" t="s">
        <v>81</v>
      </c>
      <c r="AY424" s="240" t="s">
        <v>125</v>
      </c>
    </row>
    <row r="425" spans="1:65" s="2" customFormat="1" ht="44.25" customHeight="1">
      <c r="A425" s="35"/>
      <c r="B425" s="36"/>
      <c r="C425" s="183" t="s">
        <v>405</v>
      </c>
      <c r="D425" s="183" t="s">
        <v>128</v>
      </c>
      <c r="E425" s="184" t="s">
        <v>406</v>
      </c>
      <c r="F425" s="185" t="s">
        <v>407</v>
      </c>
      <c r="G425" s="186" t="s">
        <v>301</v>
      </c>
      <c r="H425" s="187">
        <v>3434.37</v>
      </c>
      <c r="I425" s="188"/>
      <c r="J425" s="189">
        <f>ROUND(I425*H425,2)</f>
        <v>0</v>
      </c>
      <c r="K425" s="190"/>
      <c r="L425" s="40"/>
      <c r="M425" s="191" t="s">
        <v>1</v>
      </c>
      <c r="N425" s="192" t="s">
        <v>41</v>
      </c>
      <c r="O425" s="72"/>
      <c r="P425" s="193">
        <f>O425*H425</f>
        <v>0</v>
      </c>
      <c r="Q425" s="193">
        <v>0</v>
      </c>
      <c r="R425" s="193">
        <f>Q425*H425</f>
        <v>0</v>
      </c>
      <c r="S425" s="193">
        <v>0</v>
      </c>
      <c r="T425" s="194">
        <f>S425*H425</f>
        <v>0</v>
      </c>
      <c r="U425" s="35"/>
      <c r="V425" s="35"/>
      <c r="W425" s="35"/>
      <c r="X425" s="35"/>
      <c r="Y425" s="35"/>
      <c r="Z425" s="35"/>
      <c r="AA425" s="35"/>
      <c r="AB425" s="35"/>
      <c r="AC425" s="35"/>
      <c r="AD425" s="35"/>
      <c r="AE425" s="35"/>
      <c r="AR425" s="195" t="s">
        <v>132</v>
      </c>
      <c r="AT425" s="195" t="s">
        <v>128</v>
      </c>
      <c r="AU425" s="195" t="s">
        <v>126</v>
      </c>
      <c r="AY425" s="18" t="s">
        <v>125</v>
      </c>
      <c r="BE425" s="196">
        <f>IF(N425="základní",J425,0)</f>
        <v>0</v>
      </c>
      <c r="BF425" s="196">
        <f>IF(N425="snížená",J425,0)</f>
        <v>0</v>
      </c>
      <c r="BG425" s="196">
        <f>IF(N425="zákl. přenesená",J425,0)</f>
        <v>0</v>
      </c>
      <c r="BH425" s="196">
        <f>IF(N425="sníž. přenesená",J425,0)</f>
        <v>0</v>
      </c>
      <c r="BI425" s="196">
        <f>IF(N425="nulová",J425,0)</f>
        <v>0</v>
      </c>
      <c r="BJ425" s="18" t="s">
        <v>81</v>
      </c>
      <c r="BK425" s="196">
        <f>ROUND(I425*H425,2)</f>
        <v>0</v>
      </c>
      <c r="BL425" s="18" t="s">
        <v>132</v>
      </c>
      <c r="BM425" s="195" t="s">
        <v>408</v>
      </c>
    </row>
    <row r="426" spans="1:65" s="14" customFormat="1" ht="11.25">
      <c r="B426" s="208"/>
      <c r="C426" s="209"/>
      <c r="D426" s="199" t="s">
        <v>134</v>
      </c>
      <c r="E426" s="209"/>
      <c r="F426" s="211" t="s">
        <v>409</v>
      </c>
      <c r="G426" s="209"/>
      <c r="H426" s="212">
        <v>3434.37</v>
      </c>
      <c r="I426" s="213"/>
      <c r="J426" s="209"/>
      <c r="K426" s="209"/>
      <c r="L426" s="214"/>
      <c r="M426" s="215"/>
      <c r="N426" s="216"/>
      <c r="O426" s="216"/>
      <c r="P426" s="216"/>
      <c r="Q426" s="216"/>
      <c r="R426" s="216"/>
      <c r="S426" s="216"/>
      <c r="T426" s="217"/>
      <c r="AT426" s="218" t="s">
        <v>134</v>
      </c>
      <c r="AU426" s="218" t="s">
        <v>126</v>
      </c>
      <c r="AV426" s="14" t="s">
        <v>83</v>
      </c>
      <c r="AW426" s="14" t="s">
        <v>4</v>
      </c>
      <c r="AX426" s="14" t="s">
        <v>81</v>
      </c>
      <c r="AY426" s="218" t="s">
        <v>125</v>
      </c>
    </row>
    <row r="427" spans="1:65" s="2" customFormat="1" ht="33" customHeight="1">
      <c r="A427" s="35"/>
      <c r="B427" s="36"/>
      <c r="C427" s="183" t="s">
        <v>410</v>
      </c>
      <c r="D427" s="183" t="s">
        <v>128</v>
      </c>
      <c r="E427" s="184" t="s">
        <v>411</v>
      </c>
      <c r="F427" s="185" t="s">
        <v>412</v>
      </c>
      <c r="G427" s="186" t="s">
        <v>301</v>
      </c>
      <c r="H427" s="187">
        <v>228.958</v>
      </c>
      <c r="I427" s="188"/>
      <c r="J427" s="189">
        <f>ROUND(I427*H427,2)</f>
        <v>0</v>
      </c>
      <c r="K427" s="190"/>
      <c r="L427" s="40"/>
      <c r="M427" s="191" t="s">
        <v>1</v>
      </c>
      <c r="N427" s="192" t="s">
        <v>41</v>
      </c>
      <c r="O427" s="72"/>
      <c r="P427" s="193">
        <f>O427*H427</f>
        <v>0</v>
      </c>
      <c r="Q427" s="193">
        <v>0</v>
      </c>
      <c r="R427" s="193">
        <f>Q427*H427</f>
        <v>0</v>
      </c>
      <c r="S427" s="193">
        <v>0</v>
      </c>
      <c r="T427" s="194">
        <f>S427*H427</f>
        <v>0</v>
      </c>
      <c r="U427" s="35"/>
      <c r="V427" s="35"/>
      <c r="W427" s="35"/>
      <c r="X427" s="35"/>
      <c r="Y427" s="35"/>
      <c r="Z427" s="35"/>
      <c r="AA427" s="35"/>
      <c r="AB427" s="35"/>
      <c r="AC427" s="35"/>
      <c r="AD427" s="35"/>
      <c r="AE427" s="35"/>
      <c r="AR427" s="195" t="s">
        <v>132</v>
      </c>
      <c r="AT427" s="195" t="s">
        <v>128</v>
      </c>
      <c r="AU427" s="195" t="s">
        <v>126</v>
      </c>
      <c r="AY427" s="18" t="s">
        <v>125</v>
      </c>
      <c r="BE427" s="196">
        <f>IF(N427="základní",J427,0)</f>
        <v>0</v>
      </c>
      <c r="BF427" s="196">
        <f>IF(N427="snížená",J427,0)</f>
        <v>0</v>
      </c>
      <c r="BG427" s="196">
        <f>IF(N427="zákl. přenesená",J427,0)</f>
        <v>0</v>
      </c>
      <c r="BH427" s="196">
        <f>IF(N427="sníž. přenesená",J427,0)</f>
        <v>0</v>
      </c>
      <c r="BI427" s="196">
        <f>IF(N427="nulová",J427,0)</f>
        <v>0</v>
      </c>
      <c r="BJ427" s="18" t="s">
        <v>81</v>
      </c>
      <c r="BK427" s="196">
        <f>ROUND(I427*H427,2)</f>
        <v>0</v>
      </c>
      <c r="BL427" s="18" t="s">
        <v>132</v>
      </c>
      <c r="BM427" s="195" t="s">
        <v>413</v>
      </c>
    </row>
    <row r="428" spans="1:65" s="14" customFormat="1" ht="11.25">
      <c r="B428" s="208"/>
      <c r="C428" s="209"/>
      <c r="D428" s="199" t="s">
        <v>134</v>
      </c>
      <c r="E428" s="209"/>
      <c r="F428" s="211" t="s">
        <v>414</v>
      </c>
      <c r="G428" s="209"/>
      <c r="H428" s="212">
        <v>228.958</v>
      </c>
      <c r="I428" s="213"/>
      <c r="J428" s="209"/>
      <c r="K428" s="209"/>
      <c r="L428" s="214"/>
      <c r="M428" s="215"/>
      <c r="N428" s="216"/>
      <c r="O428" s="216"/>
      <c r="P428" s="216"/>
      <c r="Q428" s="216"/>
      <c r="R428" s="216"/>
      <c r="S428" s="216"/>
      <c r="T428" s="217"/>
      <c r="AT428" s="218" t="s">
        <v>134</v>
      </c>
      <c r="AU428" s="218" t="s">
        <v>126</v>
      </c>
      <c r="AV428" s="14" t="s">
        <v>83</v>
      </c>
      <c r="AW428" s="14" t="s">
        <v>4</v>
      </c>
      <c r="AX428" s="14" t="s">
        <v>81</v>
      </c>
      <c r="AY428" s="218" t="s">
        <v>125</v>
      </c>
    </row>
    <row r="429" spans="1:65" s="2" customFormat="1" ht="21.75" customHeight="1">
      <c r="A429" s="35"/>
      <c r="B429" s="36"/>
      <c r="C429" s="183" t="s">
        <v>415</v>
      </c>
      <c r="D429" s="183" t="s">
        <v>128</v>
      </c>
      <c r="E429" s="184" t="s">
        <v>416</v>
      </c>
      <c r="F429" s="185" t="s">
        <v>417</v>
      </c>
      <c r="G429" s="186" t="s">
        <v>131</v>
      </c>
      <c r="H429" s="187">
        <v>1252.9580000000001</v>
      </c>
      <c r="I429" s="188"/>
      <c r="J429" s="189">
        <f>ROUND(I429*H429,2)</f>
        <v>0</v>
      </c>
      <c r="K429" s="190"/>
      <c r="L429" s="40"/>
      <c r="M429" s="191" t="s">
        <v>1</v>
      </c>
      <c r="N429" s="192" t="s">
        <v>41</v>
      </c>
      <c r="O429" s="72"/>
      <c r="P429" s="193">
        <f>O429*H429</f>
        <v>0</v>
      </c>
      <c r="Q429" s="193">
        <v>0</v>
      </c>
      <c r="R429" s="193">
        <f>Q429*H429</f>
        <v>0</v>
      </c>
      <c r="S429" s="193">
        <v>0</v>
      </c>
      <c r="T429" s="194">
        <f>S429*H429</f>
        <v>0</v>
      </c>
      <c r="U429" s="35"/>
      <c r="V429" s="35"/>
      <c r="W429" s="35"/>
      <c r="X429" s="35"/>
      <c r="Y429" s="35"/>
      <c r="Z429" s="35"/>
      <c r="AA429" s="35"/>
      <c r="AB429" s="35"/>
      <c r="AC429" s="35"/>
      <c r="AD429" s="35"/>
      <c r="AE429" s="35"/>
      <c r="AR429" s="195" t="s">
        <v>132</v>
      </c>
      <c r="AT429" s="195" t="s">
        <v>128</v>
      </c>
      <c r="AU429" s="195" t="s">
        <v>126</v>
      </c>
      <c r="AY429" s="18" t="s">
        <v>125</v>
      </c>
      <c r="BE429" s="196">
        <f>IF(N429="základní",J429,0)</f>
        <v>0</v>
      </c>
      <c r="BF429" s="196">
        <f>IF(N429="snížená",J429,0)</f>
        <v>0</v>
      </c>
      <c r="BG429" s="196">
        <f>IF(N429="zákl. přenesená",J429,0)</f>
        <v>0</v>
      </c>
      <c r="BH429" s="196">
        <f>IF(N429="sníž. přenesená",J429,0)</f>
        <v>0</v>
      </c>
      <c r="BI429" s="196">
        <f>IF(N429="nulová",J429,0)</f>
        <v>0</v>
      </c>
      <c r="BJ429" s="18" t="s">
        <v>81</v>
      </c>
      <c r="BK429" s="196">
        <f>ROUND(I429*H429,2)</f>
        <v>0</v>
      </c>
      <c r="BL429" s="18" t="s">
        <v>132</v>
      </c>
      <c r="BM429" s="195" t="s">
        <v>418</v>
      </c>
    </row>
    <row r="430" spans="1:65" s="13" customFormat="1" ht="11.25">
      <c r="B430" s="197"/>
      <c r="C430" s="198"/>
      <c r="D430" s="199" t="s">
        <v>134</v>
      </c>
      <c r="E430" s="200" t="s">
        <v>1</v>
      </c>
      <c r="F430" s="201" t="s">
        <v>419</v>
      </c>
      <c r="G430" s="198"/>
      <c r="H430" s="200" t="s">
        <v>1</v>
      </c>
      <c r="I430" s="202"/>
      <c r="J430" s="198"/>
      <c r="K430" s="198"/>
      <c r="L430" s="203"/>
      <c r="M430" s="204"/>
      <c r="N430" s="205"/>
      <c r="O430" s="205"/>
      <c r="P430" s="205"/>
      <c r="Q430" s="205"/>
      <c r="R430" s="205"/>
      <c r="S430" s="205"/>
      <c r="T430" s="206"/>
      <c r="AT430" s="207" t="s">
        <v>134</v>
      </c>
      <c r="AU430" s="207" t="s">
        <v>126</v>
      </c>
      <c r="AV430" s="13" t="s">
        <v>81</v>
      </c>
      <c r="AW430" s="13" t="s">
        <v>33</v>
      </c>
      <c r="AX430" s="13" t="s">
        <v>76</v>
      </c>
      <c r="AY430" s="207" t="s">
        <v>125</v>
      </c>
    </row>
    <row r="431" spans="1:65" s="14" customFormat="1" ht="11.25">
      <c r="B431" s="208"/>
      <c r="C431" s="209"/>
      <c r="D431" s="199" t="s">
        <v>134</v>
      </c>
      <c r="E431" s="210" t="s">
        <v>1</v>
      </c>
      <c r="F431" s="211" t="s">
        <v>420</v>
      </c>
      <c r="G431" s="209"/>
      <c r="H431" s="212">
        <v>1024</v>
      </c>
      <c r="I431" s="213"/>
      <c r="J431" s="209"/>
      <c r="K431" s="209"/>
      <c r="L431" s="214"/>
      <c r="M431" s="215"/>
      <c r="N431" s="216"/>
      <c r="O431" s="216"/>
      <c r="P431" s="216"/>
      <c r="Q431" s="216"/>
      <c r="R431" s="216"/>
      <c r="S431" s="216"/>
      <c r="T431" s="217"/>
      <c r="AT431" s="218" t="s">
        <v>134</v>
      </c>
      <c r="AU431" s="218" t="s">
        <v>126</v>
      </c>
      <c r="AV431" s="14" t="s">
        <v>83</v>
      </c>
      <c r="AW431" s="14" t="s">
        <v>33</v>
      </c>
      <c r="AX431" s="14" t="s">
        <v>76</v>
      </c>
      <c r="AY431" s="218" t="s">
        <v>125</v>
      </c>
    </row>
    <row r="432" spans="1:65" s="13" customFormat="1" ht="11.25">
      <c r="B432" s="197"/>
      <c r="C432" s="198"/>
      <c r="D432" s="199" t="s">
        <v>134</v>
      </c>
      <c r="E432" s="200" t="s">
        <v>1</v>
      </c>
      <c r="F432" s="201" t="s">
        <v>421</v>
      </c>
      <c r="G432" s="198"/>
      <c r="H432" s="200" t="s">
        <v>1</v>
      </c>
      <c r="I432" s="202"/>
      <c r="J432" s="198"/>
      <c r="K432" s="198"/>
      <c r="L432" s="203"/>
      <c r="M432" s="204"/>
      <c r="N432" s="205"/>
      <c r="O432" s="205"/>
      <c r="P432" s="205"/>
      <c r="Q432" s="205"/>
      <c r="R432" s="205"/>
      <c r="S432" s="205"/>
      <c r="T432" s="206"/>
      <c r="AT432" s="207" t="s">
        <v>134</v>
      </c>
      <c r="AU432" s="207" t="s">
        <v>126</v>
      </c>
      <c r="AV432" s="13" t="s">
        <v>81</v>
      </c>
      <c r="AW432" s="13" t="s">
        <v>33</v>
      </c>
      <c r="AX432" s="13" t="s">
        <v>76</v>
      </c>
      <c r="AY432" s="207" t="s">
        <v>125</v>
      </c>
    </row>
    <row r="433" spans="1:65" s="14" customFormat="1" ht="11.25">
      <c r="B433" s="208"/>
      <c r="C433" s="209"/>
      <c r="D433" s="199" t="s">
        <v>134</v>
      </c>
      <c r="E433" s="210" t="s">
        <v>1</v>
      </c>
      <c r="F433" s="211" t="s">
        <v>422</v>
      </c>
      <c r="G433" s="209"/>
      <c r="H433" s="212">
        <v>228.958</v>
      </c>
      <c r="I433" s="213"/>
      <c r="J433" s="209"/>
      <c r="K433" s="209"/>
      <c r="L433" s="214"/>
      <c r="M433" s="215"/>
      <c r="N433" s="216"/>
      <c r="O433" s="216"/>
      <c r="P433" s="216"/>
      <c r="Q433" s="216"/>
      <c r="R433" s="216"/>
      <c r="S433" s="216"/>
      <c r="T433" s="217"/>
      <c r="AT433" s="218" t="s">
        <v>134</v>
      </c>
      <c r="AU433" s="218" t="s">
        <v>126</v>
      </c>
      <c r="AV433" s="14" t="s">
        <v>83</v>
      </c>
      <c r="AW433" s="14" t="s">
        <v>33</v>
      </c>
      <c r="AX433" s="14" t="s">
        <v>76</v>
      </c>
      <c r="AY433" s="218" t="s">
        <v>125</v>
      </c>
    </row>
    <row r="434" spans="1:65" s="16" customFormat="1" ht="11.25">
      <c r="B434" s="230"/>
      <c r="C434" s="231"/>
      <c r="D434" s="199" t="s">
        <v>134</v>
      </c>
      <c r="E434" s="232" t="s">
        <v>1</v>
      </c>
      <c r="F434" s="233" t="s">
        <v>146</v>
      </c>
      <c r="G434" s="231"/>
      <c r="H434" s="234">
        <v>1252.9580000000001</v>
      </c>
      <c r="I434" s="235"/>
      <c r="J434" s="231"/>
      <c r="K434" s="231"/>
      <c r="L434" s="236"/>
      <c r="M434" s="237"/>
      <c r="N434" s="238"/>
      <c r="O434" s="238"/>
      <c r="P434" s="238"/>
      <c r="Q434" s="238"/>
      <c r="R434" s="238"/>
      <c r="S434" s="238"/>
      <c r="T434" s="239"/>
      <c r="AT434" s="240" t="s">
        <v>134</v>
      </c>
      <c r="AU434" s="240" t="s">
        <v>126</v>
      </c>
      <c r="AV434" s="16" t="s">
        <v>132</v>
      </c>
      <c r="AW434" s="16" t="s">
        <v>33</v>
      </c>
      <c r="AX434" s="16" t="s">
        <v>81</v>
      </c>
      <c r="AY434" s="240" t="s">
        <v>125</v>
      </c>
    </row>
    <row r="435" spans="1:65" s="2" customFormat="1" ht="21.75" customHeight="1">
      <c r="A435" s="35"/>
      <c r="B435" s="36"/>
      <c r="C435" s="183" t="s">
        <v>423</v>
      </c>
      <c r="D435" s="183" t="s">
        <v>128</v>
      </c>
      <c r="E435" s="184" t="s">
        <v>424</v>
      </c>
      <c r="F435" s="185" t="s">
        <v>425</v>
      </c>
      <c r="G435" s="186" t="s">
        <v>131</v>
      </c>
      <c r="H435" s="187">
        <v>37588.74</v>
      </c>
      <c r="I435" s="188"/>
      <c r="J435" s="189">
        <f>ROUND(I435*H435,2)</f>
        <v>0</v>
      </c>
      <c r="K435" s="190"/>
      <c r="L435" s="40"/>
      <c r="M435" s="191" t="s">
        <v>1</v>
      </c>
      <c r="N435" s="192" t="s">
        <v>41</v>
      </c>
      <c r="O435" s="72"/>
      <c r="P435" s="193">
        <f>O435*H435</f>
        <v>0</v>
      </c>
      <c r="Q435" s="193">
        <v>0</v>
      </c>
      <c r="R435" s="193">
        <f>Q435*H435</f>
        <v>0</v>
      </c>
      <c r="S435" s="193">
        <v>0</v>
      </c>
      <c r="T435" s="194">
        <f>S435*H435</f>
        <v>0</v>
      </c>
      <c r="U435" s="35"/>
      <c r="V435" s="35"/>
      <c r="W435" s="35"/>
      <c r="X435" s="35"/>
      <c r="Y435" s="35"/>
      <c r="Z435" s="35"/>
      <c r="AA435" s="35"/>
      <c r="AB435" s="35"/>
      <c r="AC435" s="35"/>
      <c r="AD435" s="35"/>
      <c r="AE435" s="35"/>
      <c r="AR435" s="195" t="s">
        <v>132</v>
      </c>
      <c r="AT435" s="195" t="s">
        <v>128</v>
      </c>
      <c r="AU435" s="195" t="s">
        <v>126</v>
      </c>
      <c r="AY435" s="18" t="s">
        <v>125</v>
      </c>
      <c r="BE435" s="196">
        <f>IF(N435="základní",J435,0)</f>
        <v>0</v>
      </c>
      <c r="BF435" s="196">
        <f>IF(N435="snížená",J435,0)</f>
        <v>0</v>
      </c>
      <c r="BG435" s="196">
        <f>IF(N435="zákl. přenesená",J435,0)</f>
        <v>0</v>
      </c>
      <c r="BH435" s="196">
        <f>IF(N435="sníž. přenesená",J435,0)</f>
        <v>0</v>
      </c>
      <c r="BI435" s="196">
        <f>IF(N435="nulová",J435,0)</f>
        <v>0</v>
      </c>
      <c r="BJ435" s="18" t="s">
        <v>81</v>
      </c>
      <c r="BK435" s="196">
        <f>ROUND(I435*H435,2)</f>
        <v>0</v>
      </c>
      <c r="BL435" s="18" t="s">
        <v>132</v>
      </c>
      <c r="BM435" s="195" t="s">
        <v>426</v>
      </c>
    </row>
    <row r="436" spans="1:65" s="14" customFormat="1" ht="11.25">
      <c r="B436" s="208"/>
      <c r="C436" s="209"/>
      <c r="D436" s="199" t="s">
        <v>134</v>
      </c>
      <c r="E436" s="209"/>
      <c r="F436" s="211" t="s">
        <v>427</v>
      </c>
      <c r="G436" s="209"/>
      <c r="H436" s="212">
        <v>37588.74</v>
      </c>
      <c r="I436" s="213"/>
      <c r="J436" s="209"/>
      <c r="K436" s="209"/>
      <c r="L436" s="214"/>
      <c r="M436" s="215"/>
      <c r="N436" s="216"/>
      <c r="O436" s="216"/>
      <c r="P436" s="216"/>
      <c r="Q436" s="216"/>
      <c r="R436" s="216"/>
      <c r="S436" s="216"/>
      <c r="T436" s="217"/>
      <c r="AT436" s="218" t="s">
        <v>134</v>
      </c>
      <c r="AU436" s="218" t="s">
        <v>126</v>
      </c>
      <c r="AV436" s="14" t="s">
        <v>83</v>
      </c>
      <c r="AW436" s="14" t="s">
        <v>4</v>
      </c>
      <c r="AX436" s="14" t="s">
        <v>81</v>
      </c>
      <c r="AY436" s="218" t="s">
        <v>125</v>
      </c>
    </row>
    <row r="437" spans="1:65" s="2" customFormat="1" ht="21.75" customHeight="1">
      <c r="A437" s="35"/>
      <c r="B437" s="36"/>
      <c r="C437" s="183" t="s">
        <v>428</v>
      </c>
      <c r="D437" s="183" t="s">
        <v>128</v>
      </c>
      <c r="E437" s="184" t="s">
        <v>429</v>
      </c>
      <c r="F437" s="185" t="s">
        <v>430</v>
      </c>
      <c r="G437" s="186" t="s">
        <v>131</v>
      </c>
      <c r="H437" s="187">
        <v>1252.9580000000001</v>
      </c>
      <c r="I437" s="188"/>
      <c r="J437" s="189">
        <f>ROUND(I437*H437,2)</f>
        <v>0</v>
      </c>
      <c r="K437" s="190"/>
      <c r="L437" s="40"/>
      <c r="M437" s="191" t="s">
        <v>1</v>
      </c>
      <c r="N437" s="192" t="s">
        <v>41</v>
      </c>
      <c r="O437" s="72"/>
      <c r="P437" s="193">
        <f>O437*H437</f>
        <v>0</v>
      </c>
      <c r="Q437" s="193">
        <v>0</v>
      </c>
      <c r="R437" s="193">
        <f>Q437*H437</f>
        <v>0</v>
      </c>
      <c r="S437" s="193">
        <v>0</v>
      </c>
      <c r="T437" s="194">
        <f>S437*H437</f>
        <v>0</v>
      </c>
      <c r="U437" s="35"/>
      <c r="V437" s="35"/>
      <c r="W437" s="35"/>
      <c r="X437" s="35"/>
      <c r="Y437" s="35"/>
      <c r="Z437" s="35"/>
      <c r="AA437" s="35"/>
      <c r="AB437" s="35"/>
      <c r="AC437" s="35"/>
      <c r="AD437" s="35"/>
      <c r="AE437" s="35"/>
      <c r="AR437" s="195" t="s">
        <v>132</v>
      </c>
      <c r="AT437" s="195" t="s">
        <v>128</v>
      </c>
      <c r="AU437" s="195" t="s">
        <v>126</v>
      </c>
      <c r="AY437" s="18" t="s">
        <v>125</v>
      </c>
      <c r="BE437" s="196">
        <f>IF(N437="základní",J437,0)</f>
        <v>0</v>
      </c>
      <c r="BF437" s="196">
        <f>IF(N437="snížená",J437,0)</f>
        <v>0</v>
      </c>
      <c r="BG437" s="196">
        <f>IF(N437="zákl. přenesená",J437,0)</f>
        <v>0</v>
      </c>
      <c r="BH437" s="196">
        <f>IF(N437="sníž. přenesená",J437,0)</f>
        <v>0</v>
      </c>
      <c r="BI437" s="196">
        <f>IF(N437="nulová",J437,0)</f>
        <v>0</v>
      </c>
      <c r="BJ437" s="18" t="s">
        <v>81</v>
      </c>
      <c r="BK437" s="196">
        <f>ROUND(I437*H437,2)</f>
        <v>0</v>
      </c>
      <c r="BL437" s="18" t="s">
        <v>132</v>
      </c>
      <c r="BM437" s="195" t="s">
        <v>431</v>
      </c>
    </row>
    <row r="438" spans="1:65" s="2" customFormat="1" ht="33" customHeight="1">
      <c r="A438" s="35"/>
      <c r="B438" s="36"/>
      <c r="C438" s="183" t="s">
        <v>432</v>
      </c>
      <c r="D438" s="183" t="s">
        <v>128</v>
      </c>
      <c r="E438" s="184" t="s">
        <v>433</v>
      </c>
      <c r="F438" s="185" t="s">
        <v>434</v>
      </c>
      <c r="G438" s="186" t="s">
        <v>131</v>
      </c>
      <c r="H438" s="187">
        <v>326.39999999999998</v>
      </c>
      <c r="I438" s="188"/>
      <c r="J438" s="189">
        <f>ROUND(I438*H438,2)</f>
        <v>0</v>
      </c>
      <c r="K438" s="190"/>
      <c r="L438" s="40"/>
      <c r="M438" s="191" t="s">
        <v>1</v>
      </c>
      <c r="N438" s="192" t="s">
        <v>41</v>
      </c>
      <c r="O438" s="72"/>
      <c r="P438" s="193">
        <f>O438*H438</f>
        <v>0</v>
      </c>
      <c r="Q438" s="193">
        <v>1.2999999999999999E-4</v>
      </c>
      <c r="R438" s="193">
        <f>Q438*H438</f>
        <v>4.2431999999999991E-2</v>
      </c>
      <c r="S438" s="193">
        <v>0</v>
      </c>
      <c r="T438" s="194">
        <f>S438*H438</f>
        <v>0</v>
      </c>
      <c r="U438" s="35"/>
      <c r="V438" s="35"/>
      <c r="W438" s="35"/>
      <c r="X438" s="35"/>
      <c r="Y438" s="35"/>
      <c r="Z438" s="35"/>
      <c r="AA438" s="35"/>
      <c r="AB438" s="35"/>
      <c r="AC438" s="35"/>
      <c r="AD438" s="35"/>
      <c r="AE438" s="35"/>
      <c r="AR438" s="195" t="s">
        <v>132</v>
      </c>
      <c r="AT438" s="195" t="s">
        <v>128</v>
      </c>
      <c r="AU438" s="195" t="s">
        <v>126</v>
      </c>
      <c r="AY438" s="18" t="s">
        <v>125</v>
      </c>
      <c r="BE438" s="196">
        <f>IF(N438="základní",J438,0)</f>
        <v>0</v>
      </c>
      <c r="BF438" s="196">
        <f>IF(N438="snížená",J438,0)</f>
        <v>0</v>
      </c>
      <c r="BG438" s="196">
        <f>IF(N438="zákl. přenesená",J438,0)</f>
        <v>0</v>
      </c>
      <c r="BH438" s="196">
        <f>IF(N438="sníž. přenesená",J438,0)</f>
        <v>0</v>
      </c>
      <c r="BI438" s="196">
        <f>IF(N438="nulová",J438,0)</f>
        <v>0</v>
      </c>
      <c r="BJ438" s="18" t="s">
        <v>81</v>
      </c>
      <c r="BK438" s="196">
        <f>ROUND(I438*H438,2)</f>
        <v>0</v>
      </c>
      <c r="BL438" s="18" t="s">
        <v>132</v>
      </c>
      <c r="BM438" s="195" t="s">
        <v>435</v>
      </c>
    </row>
    <row r="439" spans="1:65" s="13" customFormat="1" ht="11.25">
      <c r="B439" s="197"/>
      <c r="C439" s="198"/>
      <c r="D439" s="199" t="s">
        <v>134</v>
      </c>
      <c r="E439" s="200" t="s">
        <v>1</v>
      </c>
      <c r="F439" s="201" t="s">
        <v>436</v>
      </c>
      <c r="G439" s="198"/>
      <c r="H439" s="200" t="s">
        <v>1</v>
      </c>
      <c r="I439" s="202"/>
      <c r="J439" s="198"/>
      <c r="K439" s="198"/>
      <c r="L439" s="203"/>
      <c r="M439" s="204"/>
      <c r="N439" s="205"/>
      <c r="O439" s="205"/>
      <c r="P439" s="205"/>
      <c r="Q439" s="205"/>
      <c r="R439" s="205"/>
      <c r="S439" s="205"/>
      <c r="T439" s="206"/>
      <c r="AT439" s="207" t="s">
        <v>134</v>
      </c>
      <c r="AU439" s="207" t="s">
        <v>126</v>
      </c>
      <c r="AV439" s="13" t="s">
        <v>81</v>
      </c>
      <c r="AW439" s="13" t="s">
        <v>33</v>
      </c>
      <c r="AX439" s="13" t="s">
        <v>76</v>
      </c>
      <c r="AY439" s="207" t="s">
        <v>125</v>
      </c>
    </row>
    <row r="440" spans="1:65" s="14" customFormat="1" ht="11.25">
      <c r="B440" s="208"/>
      <c r="C440" s="209"/>
      <c r="D440" s="199" t="s">
        <v>134</v>
      </c>
      <c r="E440" s="210" t="s">
        <v>1</v>
      </c>
      <c r="F440" s="211" t="s">
        <v>437</v>
      </c>
      <c r="G440" s="209"/>
      <c r="H440" s="212">
        <v>100.8</v>
      </c>
      <c r="I440" s="213"/>
      <c r="J440" s="209"/>
      <c r="K440" s="209"/>
      <c r="L440" s="214"/>
      <c r="M440" s="215"/>
      <c r="N440" s="216"/>
      <c r="O440" s="216"/>
      <c r="P440" s="216"/>
      <c r="Q440" s="216"/>
      <c r="R440" s="216"/>
      <c r="S440" s="216"/>
      <c r="T440" s="217"/>
      <c r="AT440" s="218" t="s">
        <v>134</v>
      </c>
      <c r="AU440" s="218" t="s">
        <v>126</v>
      </c>
      <c r="AV440" s="14" t="s">
        <v>83</v>
      </c>
      <c r="AW440" s="14" t="s">
        <v>33</v>
      </c>
      <c r="AX440" s="14" t="s">
        <v>76</v>
      </c>
      <c r="AY440" s="218" t="s">
        <v>125</v>
      </c>
    </row>
    <row r="441" spans="1:65" s="14" customFormat="1" ht="11.25">
      <c r="B441" s="208"/>
      <c r="C441" s="209"/>
      <c r="D441" s="199" t="s">
        <v>134</v>
      </c>
      <c r="E441" s="210" t="s">
        <v>1</v>
      </c>
      <c r="F441" s="211" t="s">
        <v>438</v>
      </c>
      <c r="G441" s="209"/>
      <c r="H441" s="212">
        <v>7.2</v>
      </c>
      <c r="I441" s="213"/>
      <c r="J441" s="209"/>
      <c r="K441" s="209"/>
      <c r="L441" s="214"/>
      <c r="M441" s="215"/>
      <c r="N441" s="216"/>
      <c r="O441" s="216"/>
      <c r="P441" s="216"/>
      <c r="Q441" s="216"/>
      <c r="R441" s="216"/>
      <c r="S441" s="216"/>
      <c r="T441" s="217"/>
      <c r="AT441" s="218" t="s">
        <v>134</v>
      </c>
      <c r="AU441" s="218" t="s">
        <v>126</v>
      </c>
      <c r="AV441" s="14" t="s">
        <v>83</v>
      </c>
      <c r="AW441" s="14" t="s">
        <v>33</v>
      </c>
      <c r="AX441" s="14" t="s">
        <v>76</v>
      </c>
      <c r="AY441" s="218" t="s">
        <v>125</v>
      </c>
    </row>
    <row r="442" spans="1:65" s="14" customFormat="1" ht="11.25">
      <c r="B442" s="208"/>
      <c r="C442" s="209"/>
      <c r="D442" s="199" t="s">
        <v>134</v>
      </c>
      <c r="E442" s="210" t="s">
        <v>1</v>
      </c>
      <c r="F442" s="211" t="s">
        <v>439</v>
      </c>
      <c r="G442" s="209"/>
      <c r="H442" s="212">
        <v>36</v>
      </c>
      <c r="I442" s="213"/>
      <c r="J442" s="209"/>
      <c r="K442" s="209"/>
      <c r="L442" s="214"/>
      <c r="M442" s="215"/>
      <c r="N442" s="216"/>
      <c r="O442" s="216"/>
      <c r="P442" s="216"/>
      <c r="Q442" s="216"/>
      <c r="R442" s="216"/>
      <c r="S442" s="216"/>
      <c r="T442" s="217"/>
      <c r="AT442" s="218" t="s">
        <v>134</v>
      </c>
      <c r="AU442" s="218" t="s">
        <v>126</v>
      </c>
      <c r="AV442" s="14" t="s">
        <v>83</v>
      </c>
      <c r="AW442" s="14" t="s">
        <v>33</v>
      </c>
      <c r="AX442" s="14" t="s">
        <v>76</v>
      </c>
      <c r="AY442" s="218" t="s">
        <v>125</v>
      </c>
    </row>
    <row r="443" spans="1:65" s="14" customFormat="1" ht="11.25">
      <c r="B443" s="208"/>
      <c r="C443" s="209"/>
      <c r="D443" s="199" t="s">
        <v>134</v>
      </c>
      <c r="E443" s="210" t="s">
        <v>1</v>
      </c>
      <c r="F443" s="211" t="s">
        <v>440</v>
      </c>
      <c r="G443" s="209"/>
      <c r="H443" s="212">
        <v>4.8</v>
      </c>
      <c r="I443" s="213"/>
      <c r="J443" s="209"/>
      <c r="K443" s="209"/>
      <c r="L443" s="214"/>
      <c r="M443" s="215"/>
      <c r="N443" s="216"/>
      <c r="O443" s="216"/>
      <c r="P443" s="216"/>
      <c r="Q443" s="216"/>
      <c r="R443" s="216"/>
      <c r="S443" s="216"/>
      <c r="T443" s="217"/>
      <c r="AT443" s="218" t="s">
        <v>134</v>
      </c>
      <c r="AU443" s="218" t="s">
        <v>126</v>
      </c>
      <c r="AV443" s="14" t="s">
        <v>83</v>
      </c>
      <c r="AW443" s="14" t="s">
        <v>33</v>
      </c>
      <c r="AX443" s="14" t="s">
        <v>76</v>
      </c>
      <c r="AY443" s="218" t="s">
        <v>125</v>
      </c>
    </row>
    <row r="444" spans="1:65" s="14" customFormat="1" ht="11.25">
      <c r="B444" s="208"/>
      <c r="C444" s="209"/>
      <c r="D444" s="199" t="s">
        <v>134</v>
      </c>
      <c r="E444" s="210" t="s">
        <v>1</v>
      </c>
      <c r="F444" s="211" t="s">
        <v>441</v>
      </c>
      <c r="G444" s="209"/>
      <c r="H444" s="212">
        <v>55.2</v>
      </c>
      <c r="I444" s="213"/>
      <c r="J444" s="209"/>
      <c r="K444" s="209"/>
      <c r="L444" s="214"/>
      <c r="M444" s="215"/>
      <c r="N444" s="216"/>
      <c r="O444" s="216"/>
      <c r="P444" s="216"/>
      <c r="Q444" s="216"/>
      <c r="R444" s="216"/>
      <c r="S444" s="216"/>
      <c r="T444" s="217"/>
      <c r="AT444" s="218" t="s">
        <v>134</v>
      </c>
      <c r="AU444" s="218" t="s">
        <v>126</v>
      </c>
      <c r="AV444" s="14" t="s">
        <v>83</v>
      </c>
      <c r="AW444" s="14" t="s">
        <v>33</v>
      </c>
      <c r="AX444" s="14" t="s">
        <v>76</v>
      </c>
      <c r="AY444" s="218" t="s">
        <v>125</v>
      </c>
    </row>
    <row r="445" spans="1:65" s="14" customFormat="1" ht="11.25">
      <c r="B445" s="208"/>
      <c r="C445" s="209"/>
      <c r="D445" s="199" t="s">
        <v>134</v>
      </c>
      <c r="E445" s="210" t="s">
        <v>1</v>
      </c>
      <c r="F445" s="211" t="s">
        <v>442</v>
      </c>
      <c r="G445" s="209"/>
      <c r="H445" s="212">
        <v>52.8</v>
      </c>
      <c r="I445" s="213"/>
      <c r="J445" s="209"/>
      <c r="K445" s="209"/>
      <c r="L445" s="214"/>
      <c r="M445" s="215"/>
      <c r="N445" s="216"/>
      <c r="O445" s="216"/>
      <c r="P445" s="216"/>
      <c r="Q445" s="216"/>
      <c r="R445" s="216"/>
      <c r="S445" s="216"/>
      <c r="T445" s="217"/>
      <c r="AT445" s="218" t="s">
        <v>134</v>
      </c>
      <c r="AU445" s="218" t="s">
        <v>126</v>
      </c>
      <c r="AV445" s="14" t="s">
        <v>83</v>
      </c>
      <c r="AW445" s="14" t="s">
        <v>33</v>
      </c>
      <c r="AX445" s="14" t="s">
        <v>76</v>
      </c>
      <c r="AY445" s="218" t="s">
        <v>125</v>
      </c>
    </row>
    <row r="446" spans="1:65" s="14" customFormat="1" ht="11.25">
      <c r="B446" s="208"/>
      <c r="C446" s="209"/>
      <c r="D446" s="199" t="s">
        <v>134</v>
      </c>
      <c r="E446" s="210" t="s">
        <v>1</v>
      </c>
      <c r="F446" s="211" t="s">
        <v>443</v>
      </c>
      <c r="G446" s="209"/>
      <c r="H446" s="212">
        <v>14.4</v>
      </c>
      <c r="I446" s="213"/>
      <c r="J446" s="209"/>
      <c r="K446" s="209"/>
      <c r="L446" s="214"/>
      <c r="M446" s="215"/>
      <c r="N446" s="216"/>
      <c r="O446" s="216"/>
      <c r="P446" s="216"/>
      <c r="Q446" s="216"/>
      <c r="R446" s="216"/>
      <c r="S446" s="216"/>
      <c r="T446" s="217"/>
      <c r="AT446" s="218" t="s">
        <v>134</v>
      </c>
      <c r="AU446" s="218" t="s">
        <v>126</v>
      </c>
      <c r="AV446" s="14" t="s">
        <v>83</v>
      </c>
      <c r="AW446" s="14" t="s">
        <v>33</v>
      </c>
      <c r="AX446" s="14" t="s">
        <v>76</v>
      </c>
      <c r="AY446" s="218" t="s">
        <v>125</v>
      </c>
    </row>
    <row r="447" spans="1:65" s="14" customFormat="1" ht="11.25">
      <c r="B447" s="208"/>
      <c r="C447" s="209"/>
      <c r="D447" s="199" t="s">
        <v>134</v>
      </c>
      <c r="E447" s="210" t="s">
        <v>1</v>
      </c>
      <c r="F447" s="211" t="s">
        <v>444</v>
      </c>
      <c r="G447" s="209"/>
      <c r="H447" s="212">
        <v>21.6</v>
      </c>
      <c r="I447" s="213"/>
      <c r="J447" s="209"/>
      <c r="K447" s="209"/>
      <c r="L447" s="214"/>
      <c r="M447" s="215"/>
      <c r="N447" s="216"/>
      <c r="O447" s="216"/>
      <c r="P447" s="216"/>
      <c r="Q447" s="216"/>
      <c r="R447" s="216"/>
      <c r="S447" s="216"/>
      <c r="T447" s="217"/>
      <c r="AT447" s="218" t="s">
        <v>134</v>
      </c>
      <c r="AU447" s="218" t="s">
        <v>126</v>
      </c>
      <c r="AV447" s="14" t="s">
        <v>83</v>
      </c>
      <c r="AW447" s="14" t="s">
        <v>33</v>
      </c>
      <c r="AX447" s="14" t="s">
        <v>76</v>
      </c>
      <c r="AY447" s="218" t="s">
        <v>125</v>
      </c>
    </row>
    <row r="448" spans="1:65" s="14" customFormat="1" ht="11.25">
      <c r="B448" s="208"/>
      <c r="C448" s="209"/>
      <c r="D448" s="199" t="s">
        <v>134</v>
      </c>
      <c r="E448" s="210" t="s">
        <v>1</v>
      </c>
      <c r="F448" s="211" t="s">
        <v>445</v>
      </c>
      <c r="G448" s="209"/>
      <c r="H448" s="212">
        <v>14.4</v>
      </c>
      <c r="I448" s="213"/>
      <c r="J448" s="209"/>
      <c r="K448" s="209"/>
      <c r="L448" s="214"/>
      <c r="M448" s="215"/>
      <c r="N448" s="216"/>
      <c r="O448" s="216"/>
      <c r="P448" s="216"/>
      <c r="Q448" s="216"/>
      <c r="R448" s="216"/>
      <c r="S448" s="216"/>
      <c r="T448" s="217"/>
      <c r="AT448" s="218" t="s">
        <v>134</v>
      </c>
      <c r="AU448" s="218" t="s">
        <v>126</v>
      </c>
      <c r="AV448" s="14" t="s">
        <v>83</v>
      </c>
      <c r="AW448" s="14" t="s">
        <v>33</v>
      </c>
      <c r="AX448" s="14" t="s">
        <v>76</v>
      </c>
      <c r="AY448" s="218" t="s">
        <v>125</v>
      </c>
    </row>
    <row r="449" spans="1:65" s="14" customFormat="1" ht="11.25">
      <c r="B449" s="208"/>
      <c r="C449" s="209"/>
      <c r="D449" s="199" t="s">
        <v>134</v>
      </c>
      <c r="E449" s="210" t="s">
        <v>1</v>
      </c>
      <c r="F449" s="211" t="s">
        <v>446</v>
      </c>
      <c r="G449" s="209"/>
      <c r="H449" s="212">
        <v>7.2</v>
      </c>
      <c r="I449" s="213"/>
      <c r="J449" s="209"/>
      <c r="K449" s="209"/>
      <c r="L449" s="214"/>
      <c r="M449" s="215"/>
      <c r="N449" s="216"/>
      <c r="O449" s="216"/>
      <c r="P449" s="216"/>
      <c r="Q449" s="216"/>
      <c r="R449" s="216"/>
      <c r="S449" s="216"/>
      <c r="T449" s="217"/>
      <c r="AT449" s="218" t="s">
        <v>134</v>
      </c>
      <c r="AU449" s="218" t="s">
        <v>126</v>
      </c>
      <c r="AV449" s="14" t="s">
        <v>83</v>
      </c>
      <c r="AW449" s="14" t="s">
        <v>33</v>
      </c>
      <c r="AX449" s="14" t="s">
        <v>76</v>
      </c>
      <c r="AY449" s="218" t="s">
        <v>125</v>
      </c>
    </row>
    <row r="450" spans="1:65" s="14" customFormat="1" ht="11.25">
      <c r="B450" s="208"/>
      <c r="C450" s="209"/>
      <c r="D450" s="199" t="s">
        <v>134</v>
      </c>
      <c r="E450" s="210" t="s">
        <v>1</v>
      </c>
      <c r="F450" s="211" t="s">
        <v>447</v>
      </c>
      <c r="G450" s="209"/>
      <c r="H450" s="212">
        <v>12</v>
      </c>
      <c r="I450" s="213"/>
      <c r="J450" s="209"/>
      <c r="K450" s="209"/>
      <c r="L450" s="214"/>
      <c r="M450" s="215"/>
      <c r="N450" s="216"/>
      <c r="O450" s="216"/>
      <c r="P450" s="216"/>
      <c r="Q450" s="216"/>
      <c r="R450" s="216"/>
      <c r="S450" s="216"/>
      <c r="T450" s="217"/>
      <c r="AT450" s="218" t="s">
        <v>134</v>
      </c>
      <c r="AU450" s="218" t="s">
        <v>126</v>
      </c>
      <c r="AV450" s="14" t="s">
        <v>83</v>
      </c>
      <c r="AW450" s="14" t="s">
        <v>33</v>
      </c>
      <c r="AX450" s="14" t="s">
        <v>76</v>
      </c>
      <c r="AY450" s="218" t="s">
        <v>125</v>
      </c>
    </row>
    <row r="451" spans="1:65" s="16" customFormat="1" ht="11.25">
      <c r="B451" s="230"/>
      <c r="C451" s="231"/>
      <c r="D451" s="199" t="s">
        <v>134</v>
      </c>
      <c r="E451" s="232" t="s">
        <v>1</v>
      </c>
      <c r="F451" s="233" t="s">
        <v>146</v>
      </c>
      <c r="G451" s="231"/>
      <c r="H451" s="234">
        <v>326.39999999999998</v>
      </c>
      <c r="I451" s="235"/>
      <c r="J451" s="231"/>
      <c r="K451" s="231"/>
      <c r="L451" s="236"/>
      <c r="M451" s="237"/>
      <c r="N451" s="238"/>
      <c r="O451" s="238"/>
      <c r="P451" s="238"/>
      <c r="Q451" s="238"/>
      <c r="R451" s="238"/>
      <c r="S451" s="238"/>
      <c r="T451" s="239"/>
      <c r="AT451" s="240" t="s">
        <v>134</v>
      </c>
      <c r="AU451" s="240" t="s">
        <v>126</v>
      </c>
      <c r="AV451" s="16" t="s">
        <v>132</v>
      </c>
      <c r="AW451" s="16" t="s">
        <v>33</v>
      </c>
      <c r="AX451" s="16" t="s">
        <v>81</v>
      </c>
      <c r="AY451" s="240" t="s">
        <v>125</v>
      </c>
    </row>
    <row r="452" spans="1:65" s="12" customFormat="1" ht="22.9" customHeight="1">
      <c r="B452" s="167"/>
      <c r="C452" s="168"/>
      <c r="D452" s="169" t="s">
        <v>75</v>
      </c>
      <c r="E452" s="181" t="s">
        <v>448</v>
      </c>
      <c r="F452" s="181" t="s">
        <v>449</v>
      </c>
      <c r="G452" s="168"/>
      <c r="H452" s="168"/>
      <c r="I452" s="171"/>
      <c r="J452" s="182">
        <f>BK452</f>
        <v>0</v>
      </c>
      <c r="K452" s="168"/>
      <c r="L452" s="173"/>
      <c r="M452" s="174"/>
      <c r="N452" s="175"/>
      <c r="O452" s="175"/>
      <c r="P452" s="176">
        <f>SUM(P453:P478)</f>
        <v>0</v>
      </c>
      <c r="Q452" s="175"/>
      <c r="R452" s="176">
        <f>SUM(R453:R478)</f>
        <v>0</v>
      </c>
      <c r="S452" s="175"/>
      <c r="T452" s="177">
        <f>SUM(T453:T478)</f>
        <v>0</v>
      </c>
      <c r="AR452" s="178" t="s">
        <v>81</v>
      </c>
      <c r="AT452" s="179" t="s">
        <v>75</v>
      </c>
      <c r="AU452" s="179" t="s">
        <v>81</v>
      </c>
      <c r="AY452" s="178" t="s">
        <v>125</v>
      </c>
      <c r="BK452" s="180">
        <f>SUM(BK453:BK478)</f>
        <v>0</v>
      </c>
    </row>
    <row r="453" spans="1:65" s="2" customFormat="1" ht="44.25" customHeight="1">
      <c r="A453" s="35"/>
      <c r="B453" s="36"/>
      <c r="C453" s="183" t="s">
        <v>450</v>
      </c>
      <c r="D453" s="183" t="s">
        <v>128</v>
      </c>
      <c r="E453" s="184" t="s">
        <v>451</v>
      </c>
      <c r="F453" s="185" t="s">
        <v>452</v>
      </c>
      <c r="G453" s="186" t="s">
        <v>453</v>
      </c>
      <c r="H453" s="187">
        <v>42.271999999999998</v>
      </c>
      <c r="I453" s="188"/>
      <c r="J453" s="189">
        <f>ROUND(I453*H453,2)</f>
        <v>0</v>
      </c>
      <c r="K453" s="190"/>
      <c r="L453" s="40"/>
      <c r="M453" s="191" t="s">
        <v>1</v>
      </c>
      <c r="N453" s="192" t="s">
        <v>41</v>
      </c>
      <c r="O453" s="72"/>
      <c r="P453" s="193">
        <f>O453*H453</f>
        <v>0</v>
      </c>
      <c r="Q453" s="193">
        <v>0</v>
      </c>
      <c r="R453" s="193">
        <f>Q453*H453</f>
        <v>0</v>
      </c>
      <c r="S453" s="193">
        <v>0</v>
      </c>
      <c r="T453" s="194">
        <f>S453*H453</f>
        <v>0</v>
      </c>
      <c r="U453" s="35"/>
      <c r="V453" s="35"/>
      <c r="W453" s="35"/>
      <c r="X453" s="35"/>
      <c r="Y453" s="35"/>
      <c r="Z453" s="35"/>
      <c r="AA453" s="35"/>
      <c r="AB453" s="35"/>
      <c r="AC453" s="35"/>
      <c r="AD453" s="35"/>
      <c r="AE453" s="35"/>
      <c r="AR453" s="195" t="s">
        <v>132</v>
      </c>
      <c r="AT453" s="195" t="s">
        <v>128</v>
      </c>
      <c r="AU453" s="195" t="s">
        <v>83</v>
      </c>
      <c r="AY453" s="18" t="s">
        <v>125</v>
      </c>
      <c r="BE453" s="196">
        <f>IF(N453="základní",J453,0)</f>
        <v>0</v>
      </c>
      <c r="BF453" s="196">
        <f>IF(N453="snížená",J453,0)</f>
        <v>0</v>
      </c>
      <c r="BG453" s="196">
        <f>IF(N453="zákl. přenesená",J453,0)</f>
        <v>0</v>
      </c>
      <c r="BH453" s="196">
        <f>IF(N453="sníž. přenesená",J453,0)</f>
        <v>0</v>
      </c>
      <c r="BI453" s="196">
        <f>IF(N453="nulová",J453,0)</f>
        <v>0</v>
      </c>
      <c r="BJ453" s="18" t="s">
        <v>81</v>
      </c>
      <c r="BK453" s="196">
        <f>ROUND(I453*H453,2)</f>
        <v>0</v>
      </c>
      <c r="BL453" s="18" t="s">
        <v>132</v>
      </c>
      <c r="BM453" s="195" t="s">
        <v>454</v>
      </c>
    </row>
    <row r="454" spans="1:65" s="2" customFormat="1" ht="33" customHeight="1">
      <c r="A454" s="35"/>
      <c r="B454" s="36"/>
      <c r="C454" s="183" t="s">
        <v>455</v>
      </c>
      <c r="D454" s="183" t="s">
        <v>128</v>
      </c>
      <c r="E454" s="184" t="s">
        <v>456</v>
      </c>
      <c r="F454" s="185" t="s">
        <v>457</v>
      </c>
      <c r="G454" s="186" t="s">
        <v>453</v>
      </c>
      <c r="H454" s="187">
        <v>42.271999999999998</v>
      </c>
      <c r="I454" s="188"/>
      <c r="J454" s="189">
        <f>ROUND(I454*H454,2)</f>
        <v>0</v>
      </c>
      <c r="K454" s="190"/>
      <c r="L454" s="40"/>
      <c r="M454" s="191" t="s">
        <v>1</v>
      </c>
      <c r="N454" s="192" t="s">
        <v>41</v>
      </c>
      <c r="O454" s="72"/>
      <c r="P454" s="193">
        <f>O454*H454</f>
        <v>0</v>
      </c>
      <c r="Q454" s="193">
        <v>0</v>
      </c>
      <c r="R454" s="193">
        <f>Q454*H454</f>
        <v>0</v>
      </c>
      <c r="S454" s="193">
        <v>0</v>
      </c>
      <c r="T454" s="194">
        <f>S454*H454</f>
        <v>0</v>
      </c>
      <c r="U454" s="35"/>
      <c r="V454" s="35"/>
      <c r="W454" s="35"/>
      <c r="X454" s="35"/>
      <c r="Y454" s="35"/>
      <c r="Z454" s="35"/>
      <c r="AA454" s="35"/>
      <c r="AB454" s="35"/>
      <c r="AC454" s="35"/>
      <c r="AD454" s="35"/>
      <c r="AE454" s="35"/>
      <c r="AR454" s="195" t="s">
        <v>132</v>
      </c>
      <c r="AT454" s="195" t="s">
        <v>128</v>
      </c>
      <c r="AU454" s="195" t="s">
        <v>83</v>
      </c>
      <c r="AY454" s="18" t="s">
        <v>125</v>
      </c>
      <c r="BE454" s="196">
        <f>IF(N454="základní",J454,0)</f>
        <v>0</v>
      </c>
      <c r="BF454" s="196">
        <f>IF(N454="snížená",J454,0)</f>
        <v>0</v>
      </c>
      <c r="BG454" s="196">
        <f>IF(N454="zákl. přenesená",J454,0)</f>
        <v>0</v>
      </c>
      <c r="BH454" s="196">
        <f>IF(N454="sníž. přenesená",J454,0)</f>
        <v>0</v>
      </c>
      <c r="BI454" s="196">
        <f>IF(N454="nulová",J454,0)</f>
        <v>0</v>
      </c>
      <c r="BJ454" s="18" t="s">
        <v>81</v>
      </c>
      <c r="BK454" s="196">
        <f>ROUND(I454*H454,2)</f>
        <v>0</v>
      </c>
      <c r="BL454" s="18" t="s">
        <v>132</v>
      </c>
      <c r="BM454" s="195" t="s">
        <v>458</v>
      </c>
    </row>
    <row r="455" spans="1:65" s="2" customFormat="1" ht="44.25" customHeight="1">
      <c r="A455" s="35"/>
      <c r="B455" s="36"/>
      <c r="C455" s="183" t="s">
        <v>459</v>
      </c>
      <c r="D455" s="183" t="s">
        <v>128</v>
      </c>
      <c r="E455" s="184" t="s">
        <v>460</v>
      </c>
      <c r="F455" s="185" t="s">
        <v>461</v>
      </c>
      <c r="G455" s="186" t="s">
        <v>453</v>
      </c>
      <c r="H455" s="187">
        <v>803.16800000000001</v>
      </c>
      <c r="I455" s="188"/>
      <c r="J455" s="189">
        <f>ROUND(I455*H455,2)</f>
        <v>0</v>
      </c>
      <c r="K455" s="190"/>
      <c r="L455" s="40"/>
      <c r="M455" s="191" t="s">
        <v>1</v>
      </c>
      <c r="N455" s="192" t="s">
        <v>41</v>
      </c>
      <c r="O455" s="72"/>
      <c r="P455" s="193">
        <f>O455*H455</f>
        <v>0</v>
      </c>
      <c r="Q455" s="193">
        <v>0</v>
      </c>
      <c r="R455" s="193">
        <f>Q455*H455</f>
        <v>0</v>
      </c>
      <c r="S455" s="193">
        <v>0</v>
      </c>
      <c r="T455" s="194">
        <f>S455*H455</f>
        <v>0</v>
      </c>
      <c r="U455" s="35"/>
      <c r="V455" s="35"/>
      <c r="W455" s="35"/>
      <c r="X455" s="35"/>
      <c r="Y455" s="35"/>
      <c r="Z455" s="35"/>
      <c r="AA455" s="35"/>
      <c r="AB455" s="35"/>
      <c r="AC455" s="35"/>
      <c r="AD455" s="35"/>
      <c r="AE455" s="35"/>
      <c r="AR455" s="195" t="s">
        <v>132</v>
      </c>
      <c r="AT455" s="195" t="s">
        <v>128</v>
      </c>
      <c r="AU455" s="195" t="s">
        <v>83</v>
      </c>
      <c r="AY455" s="18" t="s">
        <v>125</v>
      </c>
      <c r="BE455" s="196">
        <f>IF(N455="základní",J455,0)</f>
        <v>0</v>
      </c>
      <c r="BF455" s="196">
        <f>IF(N455="snížená",J455,0)</f>
        <v>0</v>
      </c>
      <c r="BG455" s="196">
        <f>IF(N455="zákl. přenesená",J455,0)</f>
        <v>0</v>
      </c>
      <c r="BH455" s="196">
        <f>IF(N455="sníž. přenesená",J455,0)</f>
        <v>0</v>
      </c>
      <c r="BI455" s="196">
        <f>IF(N455="nulová",J455,0)</f>
        <v>0</v>
      </c>
      <c r="BJ455" s="18" t="s">
        <v>81</v>
      </c>
      <c r="BK455" s="196">
        <f>ROUND(I455*H455,2)</f>
        <v>0</v>
      </c>
      <c r="BL455" s="18" t="s">
        <v>132</v>
      </c>
      <c r="BM455" s="195" t="s">
        <v>462</v>
      </c>
    </row>
    <row r="456" spans="1:65" s="14" customFormat="1" ht="11.25">
      <c r="B456" s="208"/>
      <c r="C456" s="209"/>
      <c r="D456" s="199" t="s">
        <v>134</v>
      </c>
      <c r="E456" s="209"/>
      <c r="F456" s="211" t="s">
        <v>463</v>
      </c>
      <c r="G456" s="209"/>
      <c r="H456" s="212">
        <v>803.16800000000001</v>
      </c>
      <c r="I456" s="213"/>
      <c r="J456" s="209"/>
      <c r="K456" s="209"/>
      <c r="L456" s="214"/>
      <c r="M456" s="215"/>
      <c r="N456" s="216"/>
      <c r="O456" s="216"/>
      <c r="P456" s="216"/>
      <c r="Q456" s="216"/>
      <c r="R456" s="216"/>
      <c r="S456" s="216"/>
      <c r="T456" s="217"/>
      <c r="AT456" s="218" t="s">
        <v>134</v>
      </c>
      <c r="AU456" s="218" t="s">
        <v>83</v>
      </c>
      <c r="AV456" s="14" t="s">
        <v>83</v>
      </c>
      <c r="AW456" s="14" t="s">
        <v>4</v>
      </c>
      <c r="AX456" s="14" t="s">
        <v>81</v>
      </c>
      <c r="AY456" s="218" t="s">
        <v>125</v>
      </c>
    </row>
    <row r="457" spans="1:65" s="2" customFormat="1" ht="55.5" customHeight="1">
      <c r="A457" s="35"/>
      <c r="B457" s="36"/>
      <c r="C457" s="183" t="s">
        <v>464</v>
      </c>
      <c r="D457" s="183" t="s">
        <v>128</v>
      </c>
      <c r="E457" s="184" t="s">
        <v>465</v>
      </c>
      <c r="F457" s="185" t="s">
        <v>466</v>
      </c>
      <c r="G457" s="186" t="s">
        <v>453</v>
      </c>
      <c r="H457" s="187">
        <v>7.3959999999999999</v>
      </c>
      <c r="I457" s="188"/>
      <c r="J457" s="189">
        <f>ROUND(I457*H457,2)</f>
        <v>0</v>
      </c>
      <c r="K457" s="190"/>
      <c r="L457" s="40"/>
      <c r="M457" s="191" t="s">
        <v>1</v>
      </c>
      <c r="N457" s="192" t="s">
        <v>41</v>
      </c>
      <c r="O457" s="72"/>
      <c r="P457" s="193">
        <f>O457*H457</f>
        <v>0</v>
      </c>
      <c r="Q457" s="193">
        <v>0</v>
      </c>
      <c r="R457" s="193">
        <f>Q457*H457</f>
        <v>0</v>
      </c>
      <c r="S457" s="193">
        <v>0</v>
      </c>
      <c r="T457" s="194">
        <f>S457*H457</f>
        <v>0</v>
      </c>
      <c r="U457" s="35"/>
      <c r="V457" s="35"/>
      <c r="W457" s="35"/>
      <c r="X457" s="35"/>
      <c r="Y457" s="35"/>
      <c r="Z457" s="35"/>
      <c r="AA457" s="35"/>
      <c r="AB457" s="35"/>
      <c r="AC457" s="35"/>
      <c r="AD457" s="35"/>
      <c r="AE457" s="35"/>
      <c r="AR457" s="195" t="s">
        <v>132</v>
      </c>
      <c r="AT457" s="195" t="s">
        <v>128</v>
      </c>
      <c r="AU457" s="195" t="s">
        <v>83</v>
      </c>
      <c r="AY457" s="18" t="s">
        <v>125</v>
      </c>
      <c r="BE457" s="196">
        <f>IF(N457="základní",J457,0)</f>
        <v>0</v>
      </c>
      <c r="BF457" s="196">
        <f>IF(N457="snížená",J457,0)</f>
        <v>0</v>
      </c>
      <c r="BG457" s="196">
        <f>IF(N457="zákl. přenesená",J457,0)</f>
        <v>0</v>
      </c>
      <c r="BH457" s="196">
        <f>IF(N457="sníž. přenesená",J457,0)</f>
        <v>0</v>
      </c>
      <c r="BI457" s="196">
        <f>IF(N457="nulová",J457,0)</f>
        <v>0</v>
      </c>
      <c r="BJ457" s="18" t="s">
        <v>81</v>
      </c>
      <c r="BK457" s="196">
        <f>ROUND(I457*H457,2)</f>
        <v>0</v>
      </c>
      <c r="BL457" s="18" t="s">
        <v>132</v>
      </c>
      <c r="BM457" s="195" t="s">
        <v>467</v>
      </c>
    </row>
    <row r="458" spans="1:65" s="14" customFormat="1" ht="11.25">
      <c r="B458" s="208"/>
      <c r="C458" s="209"/>
      <c r="D458" s="199" t="s">
        <v>134</v>
      </c>
      <c r="E458" s="210" t="s">
        <v>1</v>
      </c>
      <c r="F458" s="211" t="s">
        <v>468</v>
      </c>
      <c r="G458" s="209"/>
      <c r="H458" s="212">
        <v>7.3959999999999999</v>
      </c>
      <c r="I458" s="213"/>
      <c r="J458" s="209"/>
      <c r="K458" s="209"/>
      <c r="L458" s="214"/>
      <c r="M458" s="215"/>
      <c r="N458" s="216"/>
      <c r="O458" s="216"/>
      <c r="P458" s="216"/>
      <c r="Q458" s="216"/>
      <c r="R458" s="216"/>
      <c r="S458" s="216"/>
      <c r="T458" s="217"/>
      <c r="AT458" s="218" t="s">
        <v>134</v>
      </c>
      <c r="AU458" s="218" t="s">
        <v>83</v>
      </c>
      <c r="AV458" s="14" t="s">
        <v>83</v>
      </c>
      <c r="AW458" s="14" t="s">
        <v>33</v>
      </c>
      <c r="AX458" s="14" t="s">
        <v>76</v>
      </c>
      <c r="AY458" s="218" t="s">
        <v>125</v>
      </c>
    </row>
    <row r="459" spans="1:65" s="16" customFormat="1" ht="11.25">
      <c r="B459" s="230"/>
      <c r="C459" s="231"/>
      <c r="D459" s="199" t="s">
        <v>134</v>
      </c>
      <c r="E459" s="232" t="s">
        <v>1</v>
      </c>
      <c r="F459" s="233" t="s">
        <v>146</v>
      </c>
      <c r="G459" s="231"/>
      <c r="H459" s="234">
        <v>7.3959999999999999</v>
      </c>
      <c r="I459" s="235"/>
      <c r="J459" s="231"/>
      <c r="K459" s="231"/>
      <c r="L459" s="236"/>
      <c r="M459" s="237"/>
      <c r="N459" s="238"/>
      <c r="O459" s="238"/>
      <c r="P459" s="238"/>
      <c r="Q459" s="238"/>
      <c r="R459" s="238"/>
      <c r="S459" s="238"/>
      <c r="T459" s="239"/>
      <c r="AT459" s="240" t="s">
        <v>134</v>
      </c>
      <c r="AU459" s="240" t="s">
        <v>83</v>
      </c>
      <c r="AV459" s="16" t="s">
        <v>132</v>
      </c>
      <c r="AW459" s="16" t="s">
        <v>33</v>
      </c>
      <c r="AX459" s="16" t="s">
        <v>81</v>
      </c>
      <c r="AY459" s="240" t="s">
        <v>125</v>
      </c>
    </row>
    <row r="460" spans="1:65" s="2" customFormat="1" ht="44.25" customHeight="1">
      <c r="A460" s="35"/>
      <c r="B460" s="36"/>
      <c r="C460" s="183" t="s">
        <v>469</v>
      </c>
      <c r="D460" s="183" t="s">
        <v>128</v>
      </c>
      <c r="E460" s="184" t="s">
        <v>470</v>
      </c>
      <c r="F460" s="185" t="s">
        <v>471</v>
      </c>
      <c r="G460" s="186" t="s">
        <v>453</v>
      </c>
      <c r="H460" s="187">
        <v>27.161000000000001</v>
      </c>
      <c r="I460" s="188"/>
      <c r="J460" s="189">
        <f>ROUND(I460*H460,2)</f>
        <v>0</v>
      </c>
      <c r="K460" s="190"/>
      <c r="L460" s="40"/>
      <c r="M460" s="191" t="s">
        <v>1</v>
      </c>
      <c r="N460" s="192" t="s">
        <v>41</v>
      </c>
      <c r="O460" s="72"/>
      <c r="P460" s="193">
        <f>O460*H460</f>
        <v>0</v>
      </c>
      <c r="Q460" s="193">
        <v>0</v>
      </c>
      <c r="R460" s="193">
        <f>Q460*H460</f>
        <v>0</v>
      </c>
      <c r="S460" s="193">
        <v>0</v>
      </c>
      <c r="T460" s="194">
        <f>S460*H460</f>
        <v>0</v>
      </c>
      <c r="U460" s="35"/>
      <c r="V460" s="35"/>
      <c r="W460" s="35"/>
      <c r="X460" s="35"/>
      <c r="Y460" s="35"/>
      <c r="Z460" s="35"/>
      <c r="AA460" s="35"/>
      <c r="AB460" s="35"/>
      <c r="AC460" s="35"/>
      <c r="AD460" s="35"/>
      <c r="AE460" s="35"/>
      <c r="AR460" s="195" t="s">
        <v>132</v>
      </c>
      <c r="AT460" s="195" t="s">
        <v>128</v>
      </c>
      <c r="AU460" s="195" t="s">
        <v>83</v>
      </c>
      <c r="AY460" s="18" t="s">
        <v>125</v>
      </c>
      <c r="BE460" s="196">
        <f>IF(N460="základní",J460,0)</f>
        <v>0</v>
      </c>
      <c r="BF460" s="196">
        <f>IF(N460="snížená",J460,0)</f>
        <v>0</v>
      </c>
      <c r="BG460" s="196">
        <f>IF(N460="zákl. přenesená",J460,0)</f>
        <v>0</v>
      </c>
      <c r="BH460" s="196">
        <f>IF(N460="sníž. přenesená",J460,0)</f>
        <v>0</v>
      </c>
      <c r="BI460" s="196">
        <f>IF(N460="nulová",J460,0)</f>
        <v>0</v>
      </c>
      <c r="BJ460" s="18" t="s">
        <v>81</v>
      </c>
      <c r="BK460" s="196">
        <f>ROUND(I460*H460,2)</f>
        <v>0</v>
      </c>
      <c r="BL460" s="18" t="s">
        <v>132</v>
      </c>
      <c r="BM460" s="195" t="s">
        <v>472</v>
      </c>
    </row>
    <row r="461" spans="1:65" s="13" customFormat="1" ht="11.25">
      <c r="B461" s="197"/>
      <c r="C461" s="198"/>
      <c r="D461" s="199" t="s">
        <v>134</v>
      </c>
      <c r="E461" s="200" t="s">
        <v>1</v>
      </c>
      <c r="F461" s="201" t="s">
        <v>473</v>
      </c>
      <c r="G461" s="198"/>
      <c r="H461" s="200" t="s">
        <v>1</v>
      </c>
      <c r="I461" s="202"/>
      <c r="J461" s="198"/>
      <c r="K461" s="198"/>
      <c r="L461" s="203"/>
      <c r="M461" s="204"/>
      <c r="N461" s="205"/>
      <c r="O461" s="205"/>
      <c r="P461" s="205"/>
      <c r="Q461" s="205"/>
      <c r="R461" s="205"/>
      <c r="S461" s="205"/>
      <c r="T461" s="206"/>
      <c r="AT461" s="207" t="s">
        <v>134</v>
      </c>
      <c r="AU461" s="207" t="s">
        <v>83</v>
      </c>
      <c r="AV461" s="13" t="s">
        <v>81</v>
      </c>
      <c r="AW461" s="13" t="s">
        <v>33</v>
      </c>
      <c r="AX461" s="13" t="s">
        <v>76</v>
      </c>
      <c r="AY461" s="207" t="s">
        <v>125</v>
      </c>
    </row>
    <row r="462" spans="1:65" s="14" customFormat="1" ht="11.25">
      <c r="B462" s="208"/>
      <c r="C462" s="209"/>
      <c r="D462" s="199" t="s">
        <v>134</v>
      </c>
      <c r="E462" s="210" t="s">
        <v>1</v>
      </c>
      <c r="F462" s="211" t="s">
        <v>474</v>
      </c>
      <c r="G462" s="209"/>
      <c r="H462" s="212">
        <v>5.1210000000000004</v>
      </c>
      <c r="I462" s="213"/>
      <c r="J462" s="209"/>
      <c r="K462" s="209"/>
      <c r="L462" s="214"/>
      <c r="M462" s="215"/>
      <c r="N462" s="216"/>
      <c r="O462" s="216"/>
      <c r="P462" s="216"/>
      <c r="Q462" s="216"/>
      <c r="R462" s="216"/>
      <c r="S462" s="216"/>
      <c r="T462" s="217"/>
      <c r="AT462" s="218" t="s">
        <v>134</v>
      </c>
      <c r="AU462" s="218" t="s">
        <v>83</v>
      </c>
      <c r="AV462" s="14" t="s">
        <v>83</v>
      </c>
      <c r="AW462" s="14" t="s">
        <v>33</v>
      </c>
      <c r="AX462" s="14" t="s">
        <v>76</v>
      </c>
      <c r="AY462" s="218" t="s">
        <v>125</v>
      </c>
    </row>
    <row r="463" spans="1:65" s="13" customFormat="1" ht="11.25">
      <c r="B463" s="197"/>
      <c r="C463" s="198"/>
      <c r="D463" s="199" t="s">
        <v>134</v>
      </c>
      <c r="E463" s="200" t="s">
        <v>1</v>
      </c>
      <c r="F463" s="201" t="s">
        <v>475</v>
      </c>
      <c r="G463" s="198"/>
      <c r="H463" s="200" t="s">
        <v>1</v>
      </c>
      <c r="I463" s="202"/>
      <c r="J463" s="198"/>
      <c r="K463" s="198"/>
      <c r="L463" s="203"/>
      <c r="M463" s="204"/>
      <c r="N463" s="205"/>
      <c r="O463" s="205"/>
      <c r="P463" s="205"/>
      <c r="Q463" s="205"/>
      <c r="R463" s="205"/>
      <c r="S463" s="205"/>
      <c r="T463" s="206"/>
      <c r="AT463" s="207" t="s">
        <v>134</v>
      </c>
      <c r="AU463" s="207" t="s">
        <v>83</v>
      </c>
      <c r="AV463" s="13" t="s">
        <v>81</v>
      </c>
      <c r="AW463" s="13" t="s">
        <v>33</v>
      </c>
      <c r="AX463" s="13" t="s">
        <v>76</v>
      </c>
      <c r="AY463" s="207" t="s">
        <v>125</v>
      </c>
    </row>
    <row r="464" spans="1:65" s="14" customFormat="1" ht="11.25">
      <c r="B464" s="208"/>
      <c r="C464" s="209"/>
      <c r="D464" s="199" t="s">
        <v>134</v>
      </c>
      <c r="E464" s="210" t="s">
        <v>1</v>
      </c>
      <c r="F464" s="211" t="s">
        <v>476</v>
      </c>
      <c r="G464" s="209"/>
      <c r="H464" s="212">
        <v>1.49</v>
      </c>
      <c r="I464" s="213"/>
      <c r="J464" s="209"/>
      <c r="K464" s="209"/>
      <c r="L464" s="214"/>
      <c r="M464" s="215"/>
      <c r="N464" s="216"/>
      <c r="O464" s="216"/>
      <c r="P464" s="216"/>
      <c r="Q464" s="216"/>
      <c r="R464" s="216"/>
      <c r="S464" s="216"/>
      <c r="T464" s="217"/>
      <c r="AT464" s="218" t="s">
        <v>134</v>
      </c>
      <c r="AU464" s="218" t="s">
        <v>83</v>
      </c>
      <c r="AV464" s="14" t="s">
        <v>83</v>
      </c>
      <c r="AW464" s="14" t="s">
        <v>33</v>
      </c>
      <c r="AX464" s="14" t="s">
        <v>76</v>
      </c>
      <c r="AY464" s="218" t="s">
        <v>125</v>
      </c>
    </row>
    <row r="465" spans="1:65" s="13" customFormat="1" ht="11.25">
      <c r="B465" s="197"/>
      <c r="C465" s="198"/>
      <c r="D465" s="199" t="s">
        <v>134</v>
      </c>
      <c r="E465" s="200" t="s">
        <v>1</v>
      </c>
      <c r="F465" s="201" t="s">
        <v>477</v>
      </c>
      <c r="G465" s="198"/>
      <c r="H465" s="200" t="s">
        <v>1</v>
      </c>
      <c r="I465" s="202"/>
      <c r="J465" s="198"/>
      <c r="K465" s="198"/>
      <c r="L465" s="203"/>
      <c r="M465" s="204"/>
      <c r="N465" s="205"/>
      <c r="O465" s="205"/>
      <c r="P465" s="205"/>
      <c r="Q465" s="205"/>
      <c r="R465" s="205"/>
      <c r="S465" s="205"/>
      <c r="T465" s="206"/>
      <c r="AT465" s="207" t="s">
        <v>134</v>
      </c>
      <c r="AU465" s="207" t="s">
        <v>83</v>
      </c>
      <c r="AV465" s="13" t="s">
        <v>81</v>
      </c>
      <c r="AW465" s="13" t="s">
        <v>33</v>
      </c>
      <c r="AX465" s="13" t="s">
        <v>76</v>
      </c>
      <c r="AY465" s="207" t="s">
        <v>125</v>
      </c>
    </row>
    <row r="466" spans="1:65" s="14" customFormat="1" ht="11.25">
      <c r="B466" s="208"/>
      <c r="C466" s="209"/>
      <c r="D466" s="199" t="s">
        <v>134</v>
      </c>
      <c r="E466" s="210" t="s">
        <v>1</v>
      </c>
      <c r="F466" s="211" t="s">
        <v>478</v>
      </c>
      <c r="G466" s="209"/>
      <c r="H466" s="212">
        <v>20.55</v>
      </c>
      <c r="I466" s="213"/>
      <c r="J466" s="209"/>
      <c r="K466" s="209"/>
      <c r="L466" s="214"/>
      <c r="M466" s="215"/>
      <c r="N466" s="216"/>
      <c r="O466" s="216"/>
      <c r="P466" s="216"/>
      <c r="Q466" s="216"/>
      <c r="R466" s="216"/>
      <c r="S466" s="216"/>
      <c r="T466" s="217"/>
      <c r="AT466" s="218" t="s">
        <v>134</v>
      </c>
      <c r="AU466" s="218" t="s">
        <v>83</v>
      </c>
      <c r="AV466" s="14" t="s">
        <v>83</v>
      </c>
      <c r="AW466" s="14" t="s">
        <v>33</v>
      </c>
      <c r="AX466" s="14" t="s">
        <v>76</v>
      </c>
      <c r="AY466" s="218" t="s">
        <v>125</v>
      </c>
    </row>
    <row r="467" spans="1:65" s="16" customFormat="1" ht="11.25">
      <c r="B467" s="230"/>
      <c r="C467" s="231"/>
      <c r="D467" s="199" t="s">
        <v>134</v>
      </c>
      <c r="E467" s="232" t="s">
        <v>1</v>
      </c>
      <c r="F467" s="233" t="s">
        <v>146</v>
      </c>
      <c r="G467" s="231"/>
      <c r="H467" s="234">
        <v>27.161000000000001</v>
      </c>
      <c r="I467" s="235"/>
      <c r="J467" s="231"/>
      <c r="K467" s="231"/>
      <c r="L467" s="236"/>
      <c r="M467" s="237"/>
      <c r="N467" s="238"/>
      <c r="O467" s="238"/>
      <c r="P467" s="238"/>
      <c r="Q467" s="238"/>
      <c r="R467" s="238"/>
      <c r="S467" s="238"/>
      <c r="T467" s="239"/>
      <c r="AT467" s="240" t="s">
        <v>134</v>
      </c>
      <c r="AU467" s="240" t="s">
        <v>83</v>
      </c>
      <c r="AV467" s="16" t="s">
        <v>132</v>
      </c>
      <c r="AW467" s="16" t="s">
        <v>33</v>
      </c>
      <c r="AX467" s="16" t="s">
        <v>81</v>
      </c>
      <c r="AY467" s="240" t="s">
        <v>125</v>
      </c>
    </row>
    <row r="468" spans="1:65" s="2" customFormat="1" ht="37.9" customHeight="1">
      <c r="A468" s="35"/>
      <c r="B468" s="36"/>
      <c r="C468" s="183" t="s">
        <v>479</v>
      </c>
      <c r="D468" s="183" t="s">
        <v>128</v>
      </c>
      <c r="E468" s="184" t="s">
        <v>480</v>
      </c>
      <c r="F468" s="185" t="s">
        <v>481</v>
      </c>
      <c r="G468" s="186" t="s">
        <v>453</v>
      </c>
      <c r="H468" s="187">
        <v>7.6529999999999996</v>
      </c>
      <c r="I468" s="188"/>
      <c r="J468" s="189">
        <f>ROUND(I468*H468,2)</f>
        <v>0</v>
      </c>
      <c r="K468" s="190"/>
      <c r="L468" s="40"/>
      <c r="M468" s="191" t="s">
        <v>1</v>
      </c>
      <c r="N468" s="192" t="s">
        <v>41</v>
      </c>
      <c r="O468" s="72"/>
      <c r="P468" s="193">
        <f>O468*H468</f>
        <v>0</v>
      </c>
      <c r="Q468" s="193">
        <v>0</v>
      </c>
      <c r="R468" s="193">
        <f>Q468*H468</f>
        <v>0</v>
      </c>
      <c r="S468" s="193">
        <v>0</v>
      </c>
      <c r="T468" s="194">
        <f>S468*H468</f>
        <v>0</v>
      </c>
      <c r="U468" s="35"/>
      <c r="V468" s="35"/>
      <c r="W468" s="35"/>
      <c r="X468" s="35"/>
      <c r="Y468" s="35"/>
      <c r="Z468" s="35"/>
      <c r="AA468" s="35"/>
      <c r="AB468" s="35"/>
      <c r="AC468" s="35"/>
      <c r="AD468" s="35"/>
      <c r="AE468" s="35"/>
      <c r="AR468" s="195" t="s">
        <v>132</v>
      </c>
      <c r="AT468" s="195" t="s">
        <v>128</v>
      </c>
      <c r="AU468" s="195" t="s">
        <v>83</v>
      </c>
      <c r="AY468" s="18" t="s">
        <v>125</v>
      </c>
      <c r="BE468" s="196">
        <f>IF(N468="základní",J468,0)</f>
        <v>0</v>
      </c>
      <c r="BF468" s="196">
        <f>IF(N468="snížená",J468,0)</f>
        <v>0</v>
      </c>
      <c r="BG468" s="196">
        <f>IF(N468="zákl. přenesená",J468,0)</f>
        <v>0</v>
      </c>
      <c r="BH468" s="196">
        <f>IF(N468="sníž. přenesená",J468,0)</f>
        <v>0</v>
      </c>
      <c r="BI468" s="196">
        <f>IF(N468="nulová",J468,0)</f>
        <v>0</v>
      </c>
      <c r="BJ468" s="18" t="s">
        <v>81</v>
      </c>
      <c r="BK468" s="196">
        <f>ROUND(I468*H468,2)</f>
        <v>0</v>
      </c>
      <c r="BL468" s="18" t="s">
        <v>132</v>
      </c>
      <c r="BM468" s="195" t="s">
        <v>482</v>
      </c>
    </row>
    <row r="469" spans="1:65" s="13" customFormat="1" ht="11.25">
      <c r="B469" s="197"/>
      <c r="C469" s="198"/>
      <c r="D469" s="199" t="s">
        <v>134</v>
      </c>
      <c r="E469" s="200" t="s">
        <v>1</v>
      </c>
      <c r="F469" s="201" t="s">
        <v>483</v>
      </c>
      <c r="G469" s="198"/>
      <c r="H469" s="200" t="s">
        <v>1</v>
      </c>
      <c r="I469" s="202"/>
      <c r="J469" s="198"/>
      <c r="K469" s="198"/>
      <c r="L469" s="203"/>
      <c r="M469" s="204"/>
      <c r="N469" s="205"/>
      <c r="O469" s="205"/>
      <c r="P469" s="205"/>
      <c r="Q469" s="205"/>
      <c r="R469" s="205"/>
      <c r="S469" s="205"/>
      <c r="T469" s="206"/>
      <c r="AT469" s="207" t="s">
        <v>134</v>
      </c>
      <c r="AU469" s="207" t="s">
        <v>83</v>
      </c>
      <c r="AV469" s="13" t="s">
        <v>81</v>
      </c>
      <c r="AW469" s="13" t="s">
        <v>33</v>
      </c>
      <c r="AX469" s="13" t="s">
        <v>76</v>
      </c>
      <c r="AY469" s="207" t="s">
        <v>125</v>
      </c>
    </row>
    <row r="470" spans="1:65" s="13" customFormat="1" ht="22.5">
      <c r="B470" s="197"/>
      <c r="C470" s="198"/>
      <c r="D470" s="199" t="s">
        <v>134</v>
      </c>
      <c r="E470" s="200" t="s">
        <v>1</v>
      </c>
      <c r="F470" s="201" t="s">
        <v>484</v>
      </c>
      <c r="G470" s="198"/>
      <c r="H470" s="200" t="s">
        <v>1</v>
      </c>
      <c r="I470" s="202"/>
      <c r="J470" s="198"/>
      <c r="K470" s="198"/>
      <c r="L470" s="203"/>
      <c r="M470" s="204"/>
      <c r="N470" s="205"/>
      <c r="O470" s="205"/>
      <c r="P470" s="205"/>
      <c r="Q470" s="205"/>
      <c r="R470" s="205"/>
      <c r="S470" s="205"/>
      <c r="T470" s="206"/>
      <c r="AT470" s="207" t="s">
        <v>134</v>
      </c>
      <c r="AU470" s="207" t="s">
        <v>83</v>
      </c>
      <c r="AV470" s="13" t="s">
        <v>81</v>
      </c>
      <c r="AW470" s="13" t="s">
        <v>33</v>
      </c>
      <c r="AX470" s="13" t="s">
        <v>76</v>
      </c>
      <c r="AY470" s="207" t="s">
        <v>125</v>
      </c>
    </row>
    <row r="471" spans="1:65" s="14" customFormat="1" ht="11.25">
      <c r="B471" s="208"/>
      <c r="C471" s="209"/>
      <c r="D471" s="199" t="s">
        <v>134</v>
      </c>
      <c r="E471" s="210" t="s">
        <v>1</v>
      </c>
      <c r="F471" s="211" t="s">
        <v>485</v>
      </c>
      <c r="G471" s="209"/>
      <c r="H471" s="212">
        <v>3.9780000000000002</v>
      </c>
      <c r="I471" s="213"/>
      <c r="J471" s="209"/>
      <c r="K471" s="209"/>
      <c r="L471" s="214"/>
      <c r="M471" s="215"/>
      <c r="N471" s="216"/>
      <c r="O471" s="216"/>
      <c r="P471" s="216"/>
      <c r="Q471" s="216"/>
      <c r="R471" s="216"/>
      <c r="S471" s="216"/>
      <c r="T471" s="217"/>
      <c r="AT471" s="218" t="s">
        <v>134</v>
      </c>
      <c r="AU471" s="218" t="s">
        <v>83</v>
      </c>
      <c r="AV471" s="14" t="s">
        <v>83</v>
      </c>
      <c r="AW471" s="14" t="s">
        <v>33</v>
      </c>
      <c r="AX471" s="14" t="s">
        <v>76</v>
      </c>
      <c r="AY471" s="218" t="s">
        <v>125</v>
      </c>
    </row>
    <row r="472" spans="1:65" s="14" customFormat="1" ht="11.25">
      <c r="B472" s="208"/>
      <c r="C472" s="209"/>
      <c r="D472" s="199" t="s">
        <v>134</v>
      </c>
      <c r="E472" s="210" t="s">
        <v>1</v>
      </c>
      <c r="F472" s="211" t="s">
        <v>486</v>
      </c>
      <c r="G472" s="209"/>
      <c r="H472" s="212">
        <v>0.249</v>
      </c>
      <c r="I472" s="213"/>
      <c r="J472" s="209"/>
      <c r="K472" s="209"/>
      <c r="L472" s="214"/>
      <c r="M472" s="215"/>
      <c r="N472" s="216"/>
      <c r="O472" s="216"/>
      <c r="P472" s="216"/>
      <c r="Q472" s="216"/>
      <c r="R472" s="216"/>
      <c r="S472" s="216"/>
      <c r="T472" s="217"/>
      <c r="AT472" s="218" t="s">
        <v>134</v>
      </c>
      <c r="AU472" s="218" t="s">
        <v>83</v>
      </c>
      <c r="AV472" s="14" t="s">
        <v>83</v>
      </c>
      <c r="AW472" s="14" t="s">
        <v>33</v>
      </c>
      <c r="AX472" s="14" t="s">
        <v>76</v>
      </c>
      <c r="AY472" s="218" t="s">
        <v>125</v>
      </c>
    </row>
    <row r="473" spans="1:65" s="14" customFormat="1" ht="11.25">
      <c r="B473" s="208"/>
      <c r="C473" s="209"/>
      <c r="D473" s="199" t="s">
        <v>134</v>
      </c>
      <c r="E473" s="210" t="s">
        <v>1</v>
      </c>
      <c r="F473" s="211" t="s">
        <v>487</v>
      </c>
      <c r="G473" s="209"/>
      <c r="H473" s="212">
        <v>1.2430000000000001</v>
      </c>
      <c r="I473" s="213"/>
      <c r="J473" s="209"/>
      <c r="K473" s="209"/>
      <c r="L473" s="214"/>
      <c r="M473" s="215"/>
      <c r="N473" s="216"/>
      <c r="O473" s="216"/>
      <c r="P473" s="216"/>
      <c r="Q473" s="216"/>
      <c r="R473" s="216"/>
      <c r="S473" s="216"/>
      <c r="T473" s="217"/>
      <c r="AT473" s="218" t="s">
        <v>134</v>
      </c>
      <c r="AU473" s="218" t="s">
        <v>83</v>
      </c>
      <c r="AV473" s="14" t="s">
        <v>83</v>
      </c>
      <c r="AW473" s="14" t="s">
        <v>33</v>
      </c>
      <c r="AX473" s="14" t="s">
        <v>76</v>
      </c>
      <c r="AY473" s="218" t="s">
        <v>125</v>
      </c>
    </row>
    <row r="474" spans="1:65" s="14" customFormat="1" ht="11.25">
      <c r="B474" s="208"/>
      <c r="C474" s="209"/>
      <c r="D474" s="199" t="s">
        <v>134</v>
      </c>
      <c r="E474" s="210" t="s">
        <v>1</v>
      </c>
      <c r="F474" s="211" t="s">
        <v>488</v>
      </c>
      <c r="G474" s="209"/>
      <c r="H474" s="212">
        <v>0.25900000000000001</v>
      </c>
      <c r="I474" s="213"/>
      <c r="J474" s="209"/>
      <c r="K474" s="209"/>
      <c r="L474" s="214"/>
      <c r="M474" s="215"/>
      <c r="N474" s="216"/>
      <c r="O474" s="216"/>
      <c r="P474" s="216"/>
      <c r="Q474" s="216"/>
      <c r="R474" s="216"/>
      <c r="S474" s="216"/>
      <c r="T474" s="217"/>
      <c r="AT474" s="218" t="s">
        <v>134</v>
      </c>
      <c r="AU474" s="218" t="s">
        <v>83</v>
      </c>
      <c r="AV474" s="14" t="s">
        <v>83</v>
      </c>
      <c r="AW474" s="14" t="s">
        <v>33</v>
      </c>
      <c r="AX474" s="14" t="s">
        <v>76</v>
      </c>
      <c r="AY474" s="218" t="s">
        <v>125</v>
      </c>
    </row>
    <row r="475" spans="1:65" s="14" customFormat="1" ht="11.25">
      <c r="B475" s="208"/>
      <c r="C475" s="209"/>
      <c r="D475" s="199" t="s">
        <v>134</v>
      </c>
      <c r="E475" s="210" t="s">
        <v>1</v>
      </c>
      <c r="F475" s="211" t="s">
        <v>489</v>
      </c>
      <c r="G475" s="209"/>
      <c r="H475" s="212">
        <v>1.1839999999999999</v>
      </c>
      <c r="I475" s="213"/>
      <c r="J475" s="209"/>
      <c r="K475" s="209"/>
      <c r="L475" s="214"/>
      <c r="M475" s="215"/>
      <c r="N475" s="216"/>
      <c r="O475" s="216"/>
      <c r="P475" s="216"/>
      <c r="Q475" s="216"/>
      <c r="R475" s="216"/>
      <c r="S475" s="216"/>
      <c r="T475" s="217"/>
      <c r="AT475" s="218" t="s">
        <v>134</v>
      </c>
      <c r="AU475" s="218" t="s">
        <v>83</v>
      </c>
      <c r="AV475" s="14" t="s">
        <v>83</v>
      </c>
      <c r="AW475" s="14" t="s">
        <v>33</v>
      </c>
      <c r="AX475" s="14" t="s">
        <v>76</v>
      </c>
      <c r="AY475" s="218" t="s">
        <v>125</v>
      </c>
    </row>
    <row r="476" spans="1:65" s="14" customFormat="1" ht="11.25">
      <c r="B476" s="208"/>
      <c r="C476" s="209"/>
      <c r="D476" s="199" t="s">
        <v>134</v>
      </c>
      <c r="E476" s="210" t="s">
        <v>1</v>
      </c>
      <c r="F476" s="211" t="s">
        <v>490</v>
      </c>
      <c r="G476" s="209"/>
      <c r="H476" s="212">
        <v>0.74</v>
      </c>
      <c r="I476" s="213"/>
      <c r="J476" s="209"/>
      <c r="K476" s="209"/>
      <c r="L476" s="214"/>
      <c r="M476" s="215"/>
      <c r="N476" s="216"/>
      <c r="O476" s="216"/>
      <c r="P476" s="216"/>
      <c r="Q476" s="216"/>
      <c r="R476" s="216"/>
      <c r="S476" s="216"/>
      <c r="T476" s="217"/>
      <c r="AT476" s="218" t="s">
        <v>134</v>
      </c>
      <c r="AU476" s="218" t="s">
        <v>83</v>
      </c>
      <c r="AV476" s="14" t="s">
        <v>83</v>
      </c>
      <c r="AW476" s="14" t="s">
        <v>33</v>
      </c>
      <c r="AX476" s="14" t="s">
        <v>76</v>
      </c>
      <c r="AY476" s="218" t="s">
        <v>125</v>
      </c>
    </row>
    <row r="477" spans="1:65" s="13" customFormat="1" ht="11.25">
      <c r="B477" s="197"/>
      <c r="C477" s="198"/>
      <c r="D477" s="199" t="s">
        <v>134</v>
      </c>
      <c r="E477" s="200" t="s">
        <v>1</v>
      </c>
      <c r="F477" s="201" t="s">
        <v>491</v>
      </c>
      <c r="G477" s="198"/>
      <c r="H477" s="200" t="s">
        <v>1</v>
      </c>
      <c r="I477" s="202"/>
      <c r="J477" s="198"/>
      <c r="K477" s="198"/>
      <c r="L477" s="203"/>
      <c r="M477" s="204"/>
      <c r="N477" s="205"/>
      <c r="O477" s="205"/>
      <c r="P477" s="205"/>
      <c r="Q477" s="205"/>
      <c r="R477" s="205"/>
      <c r="S477" s="205"/>
      <c r="T477" s="206"/>
      <c r="AT477" s="207" t="s">
        <v>134</v>
      </c>
      <c r="AU477" s="207" t="s">
        <v>83</v>
      </c>
      <c r="AV477" s="13" t="s">
        <v>81</v>
      </c>
      <c r="AW477" s="13" t="s">
        <v>33</v>
      </c>
      <c r="AX477" s="13" t="s">
        <v>76</v>
      </c>
      <c r="AY477" s="207" t="s">
        <v>125</v>
      </c>
    </row>
    <row r="478" spans="1:65" s="16" customFormat="1" ht="11.25">
      <c r="B478" s="230"/>
      <c r="C478" s="231"/>
      <c r="D478" s="199" t="s">
        <v>134</v>
      </c>
      <c r="E478" s="232" t="s">
        <v>1</v>
      </c>
      <c r="F478" s="233" t="s">
        <v>146</v>
      </c>
      <c r="G478" s="231"/>
      <c r="H478" s="234">
        <v>7.6529999999999996</v>
      </c>
      <c r="I478" s="235"/>
      <c r="J478" s="231"/>
      <c r="K478" s="231"/>
      <c r="L478" s="236"/>
      <c r="M478" s="237"/>
      <c r="N478" s="238"/>
      <c r="O478" s="238"/>
      <c r="P478" s="238"/>
      <c r="Q478" s="238"/>
      <c r="R478" s="238"/>
      <c r="S478" s="238"/>
      <c r="T478" s="239"/>
      <c r="AT478" s="240" t="s">
        <v>134</v>
      </c>
      <c r="AU478" s="240" t="s">
        <v>83</v>
      </c>
      <c r="AV478" s="16" t="s">
        <v>132</v>
      </c>
      <c r="AW478" s="16" t="s">
        <v>33</v>
      </c>
      <c r="AX478" s="16" t="s">
        <v>81</v>
      </c>
      <c r="AY478" s="240" t="s">
        <v>125</v>
      </c>
    </row>
    <row r="479" spans="1:65" s="12" customFormat="1" ht="22.9" customHeight="1">
      <c r="B479" s="167"/>
      <c r="C479" s="168"/>
      <c r="D479" s="169" t="s">
        <v>75</v>
      </c>
      <c r="E479" s="181" t="s">
        <v>492</v>
      </c>
      <c r="F479" s="181" t="s">
        <v>493</v>
      </c>
      <c r="G479" s="168"/>
      <c r="H479" s="168"/>
      <c r="I479" s="171"/>
      <c r="J479" s="182">
        <f>BK479</f>
        <v>0</v>
      </c>
      <c r="K479" s="168"/>
      <c r="L479" s="173"/>
      <c r="M479" s="174"/>
      <c r="N479" s="175"/>
      <c r="O479" s="175"/>
      <c r="P479" s="176">
        <f>P480</f>
        <v>0</v>
      </c>
      <c r="Q479" s="175"/>
      <c r="R479" s="176">
        <f>R480</f>
        <v>0</v>
      </c>
      <c r="S479" s="175"/>
      <c r="T479" s="177">
        <f>T480</f>
        <v>0</v>
      </c>
      <c r="AR479" s="178" t="s">
        <v>81</v>
      </c>
      <c r="AT479" s="179" t="s">
        <v>75</v>
      </c>
      <c r="AU479" s="179" t="s">
        <v>81</v>
      </c>
      <c r="AY479" s="178" t="s">
        <v>125</v>
      </c>
      <c r="BK479" s="180">
        <f>BK480</f>
        <v>0</v>
      </c>
    </row>
    <row r="480" spans="1:65" s="2" customFormat="1" ht="21.75" customHeight="1">
      <c r="A480" s="35"/>
      <c r="B480" s="36"/>
      <c r="C480" s="183" t="s">
        <v>494</v>
      </c>
      <c r="D480" s="183" t="s">
        <v>128</v>
      </c>
      <c r="E480" s="184" t="s">
        <v>495</v>
      </c>
      <c r="F480" s="185" t="s">
        <v>496</v>
      </c>
      <c r="G480" s="186" t="s">
        <v>453</v>
      </c>
      <c r="H480" s="187">
        <v>88.316000000000003</v>
      </c>
      <c r="I480" s="188"/>
      <c r="J480" s="189">
        <f>ROUND(I480*H480,2)</f>
        <v>0</v>
      </c>
      <c r="K480" s="190"/>
      <c r="L480" s="40"/>
      <c r="M480" s="191" t="s">
        <v>1</v>
      </c>
      <c r="N480" s="192" t="s">
        <v>41</v>
      </c>
      <c r="O480" s="72"/>
      <c r="P480" s="193">
        <f>O480*H480</f>
        <v>0</v>
      </c>
      <c r="Q480" s="193">
        <v>0</v>
      </c>
      <c r="R480" s="193">
        <f>Q480*H480</f>
        <v>0</v>
      </c>
      <c r="S480" s="193">
        <v>0</v>
      </c>
      <c r="T480" s="194">
        <f>S480*H480</f>
        <v>0</v>
      </c>
      <c r="U480" s="35"/>
      <c r="V480" s="35"/>
      <c r="W480" s="35"/>
      <c r="X480" s="35"/>
      <c r="Y480" s="35"/>
      <c r="Z480" s="35"/>
      <c r="AA480" s="35"/>
      <c r="AB480" s="35"/>
      <c r="AC480" s="35"/>
      <c r="AD480" s="35"/>
      <c r="AE480" s="35"/>
      <c r="AR480" s="195" t="s">
        <v>132</v>
      </c>
      <c r="AT480" s="195" t="s">
        <v>128</v>
      </c>
      <c r="AU480" s="195" t="s">
        <v>83</v>
      </c>
      <c r="AY480" s="18" t="s">
        <v>125</v>
      </c>
      <c r="BE480" s="196">
        <f>IF(N480="základní",J480,0)</f>
        <v>0</v>
      </c>
      <c r="BF480" s="196">
        <f>IF(N480="snížená",J480,0)</f>
        <v>0</v>
      </c>
      <c r="BG480" s="196">
        <f>IF(N480="zákl. přenesená",J480,0)</f>
        <v>0</v>
      </c>
      <c r="BH480" s="196">
        <f>IF(N480="sníž. přenesená",J480,0)</f>
        <v>0</v>
      </c>
      <c r="BI480" s="196">
        <f>IF(N480="nulová",J480,0)</f>
        <v>0</v>
      </c>
      <c r="BJ480" s="18" t="s">
        <v>81</v>
      </c>
      <c r="BK480" s="196">
        <f>ROUND(I480*H480,2)</f>
        <v>0</v>
      </c>
      <c r="BL480" s="18" t="s">
        <v>132</v>
      </c>
      <c r="BM480" s="195" t="s">
        <v>497</v>
      </c>
    </row>
    <row r="481" spans="1:65" s="12" customFormat="1" ht="25.9" customHeight="1">
      <c r="B481" s="167"/>
      <c r="C481" s="168"/>
      <c r="D481" s="169" t="s">
        <v>75</v>
      </c>
      <c r="E481" s="170" t="s">
        <v>498</v>
      </c>
      <c r="F481" s="170" t="s">
        <v>499</v>
      </c>
      <c r="G481" s="168"/>
      <c r="H481" s="168"/>
      <c r="I481" s="171"/>
      <c r="J481" s="172">
        <f>BK481</f>
        <v>0</v>
      </c>
      <c r="K481" s="168"/>
      <c r="L481" s="173"/>
      <c r="M481" s="174"/>
      <c r="N481" s="175"/>
      <c r="O481" s="175"/>
      <c r="P481" s="176">
        <f>P482+P507+P542+P688+P737+P749+P804</f>
        <v>0</v>
      </c>
      <c r="Q481" s="175"/>
      <c r="R481" s="176">
        <f>R482+R507+R542+R688+R737+R749+R804</f>
        <v>13.338358129999998</v>
      </c>
      <c r="S481" s="175"/>
      <c r="T481" s="177">
        <f>T482+T507+T542+T688+T737+T749+T804</f>
        <v>9.3540211200000005</v>
      </c>
      <c r="AR481" s="178" t="s">
        <v>83</v>
      </c>
      <c r="AT481" s="179" t="s">
        <v>75</v>
      </c>
      <c r="AU481" s="179" t="s">
        <v>76</v>
      </c>
      <c r="AY481" s="178" t="s">
        <v>125</v>
      </c>
      <c r="BK481" s="180">
        <f>BK482+BK507+BK542+BK688+BK737+BK749+BK804</f>
        <v>0</v>
      </c>
    </row>
    <row r="482" spans="1:65" s="12" customFormat="1" ht="22.9" customHeight="1">
      <c r="B482" s="167"/>
      <c r="C482" s="168"/>
      <c r="D482" s="169" t="s">
        <v>75</v>
      </c>
      <c r="E482" s="181" t="s">
        <v>500</v>
      </c>
      <c r="F482" s="181" t="s">
        <v>501</v>
      </c>
      <c r="G482" s="168"/>
      <c r="H482" s="168"/>
      <c r="I482" s="171"/>
      <c r="J482" s="182">
        <f>BK482</f>
        <v>0</v>
      </c>
      <c r="K482" s="168"/>
      <c r="L482" s="173"/>
      <c r="M482" s="174"/>
      <c r="N482" s="175"/>
      <c r="O482" s="175"/>
      <c r="P482" s="176">
        <f>SUM(P483:P506)</f>
        <v>0</v>
      </c>
      <c r="Q482" s="175"/>
      <c r="R482" s="176">
        <f>SUM(R483:R506)</f>
        <v>3.27183315</v>
      </c>
      <c r="S482" s="175"/>
      <c r="T482" s="177">
        <f>SUM(T483:T506)</f>
        <v>3.1170562500000001</v>
      </c>
      <c r="AR482" s="178" t="s">
        <v>83</v>
      </c>
      <c r="AT482" s="179" t="s">
        <v>75</v>
      </c>
      <c r="AU482" s="179" t="s">
        <v>81</v>
      </c>
      <c r="AY482" s="178" t="s">
        <v>125</v>
      </c>
      <c r="BK482" s="180">
        <f>SUM(BK483:BK506)</f>
        <v>0</v>
      </c>
    </row>
    <row r="483" spans="1:65" s="2" customFormat="1" ht="37.9" customHeight="1">
      <c r="A483" s="35"/>
      <c r="B483" s="36"/>
      <c r="C483" s="183" t="s">
        <v>502</v>
      </c>
      <c r="D483" s="183" t="s">
        <v>128</v>
      </c>
      <c r="E483" s="184" t="s">
        <v>503</v>
      </c>
      <c r="F483" s="185" t="s">
        <v>504</v>
      </c>
      <c r="G483" s="186" t="s">
        <v>131</v>
      </c>
      <c r="H483" s="187">
        <v>98.174999999999997</v>
      </c>
      <c r="I483" s="188"/>
      <c r="J483" s="189">
        <f>ROUND(I483*H483,2)</f>
        <v>0</v>
      </c>
      <c r="K483" s="190"/>
      <c r="L483" s="40"/>
      <c r="M483" s="191" t="s">
        <v>1</v>
      </c>
      <c r="N483" s="192" t="s">
        <v>41</v>
      </c>
      <c r="O483" s="72"/>
      <c r="P483" s="193">
        <f>O483*H483</f>
        <v>0</v>
      </c>
      <c r="Q483" s="193">
        <v>2.2450000000000001E-2</v>
      </c>
      <c r="R483" s="193">
        <f>Q483*H483</f>
        <v>2.20402875</v>
      </c>
      <c r="S483" s="193">
        <v>0</v>
      </c>
      <c r="T483" s="194">
        <f>S483*H483</f>
        <v>0</v>
      </c>
      <c r="U483" s="35"/>
      <c r="V483" s="35"/>
      <c r="W483" s="35"/>
      <c r="X483" s="35"/>
      <c r="Y483" s="35"/>
      <c r="Z483" s="35"/>
      <c r="AA483" s="35"/>
      <c r="AB483" s="35"/>
      <c r="AC483" s="35"/>
      <c r="AD483" s="35"/>
      <c r="AE483" s="35"/>
      <c r="AR483" s="195" t="s">
        <v>289</v>
      </c>
      <c r="AT483" s="195" t="s">
        <v>128</v>
      </c>
      <c r="AU483" s="195" t="s">
        <v>83</v>
      </c>
      <c r="AY483" s="18" t="s">
        <v>125</v>
      </c>
      <c r="BE483" s="196">
        <f>IF(N483="základní",J483,0)</f>
        <v>0</v>
      </c>
      <c r="BF483" s="196">
        <f>IF(N483="snížená",J483,0)</f>
        <v>0</v>
      </c>
      <c r="BG483" s="196">
        <f>IF(N483="zákl. přenesená",J483,0)</f>
        <v>0</v>
      </c>
      <c r="BH483" s="196">
        <f>IF(N483="sníž. přenesená",J483,0)</f>
        <v>0</v>
      </c>
      <c r="BI483" s="196">
        <f>IF(N483="nulová",J483,0)</f>
        <v>0</v>
      </c>
      <c r="BJ483" s="18" t="s">
        <v>81</v>
      </c>
      <c r="BK483" s="196">
        <f>ROUND(I483*H483,2)</f>
        <v>0</v>
      </c>
      <c r="BL483" s="18" t="s">
        <v>289</v>
      </c>
      <c r="BM483" s="195" t="s">
        <v>505</v>
      </c>
    </row>
    <row r="484" spans="1:65" s="13" customFormat="1" ht="11.25">
      <c r="B484" s="197"/>
      <c r="C484" s="198"/>
      <c r="D484" s="199" t="s">
        <v>134</v>
      </c>
      <c r="E484" s="200" t="s">
        <v>1</v>
      </c>
      <c r="F484" s="201" t="s">
        <v>506</v>
      </c>
      <c r="G484" s="198"/>
      <c r="H484" s="200" t="s">
        <v>1</v>
      </c>
      <c r="I484" s="202"/>
      <c r="J484" s="198"/>
      <c r="K484" s="198"/>
      <c r="L484" s="203"/>
      <c r="M484" s="204"/>
      <c r="N484" s="205"/>
      <c r="O484" s="205"/>
      <c r="P484" s="205"/>
      <c r="Q484" s="205"/>
      <c r="R484" s="205"/>
      <c r="S484" s="205"/>
      <c r="T484" s="206"/>
      <c r="AT484" s="207" t="s">
        <v>134</v>
      </c>
      <c r="AU484" s="207" t="s">
        <v>83</v>
      </c>
      <c r="AV484" s="13" t="s">
        <v>81</v>
      </c>
      <c r="AW484" s="13" t="s">
        <v>33</v>
      </c>
      <c r="AX484" s="13" t="s">
        <v>76</v>
      </c>
      <c r="AY484" s="207" t="s">
        <v>125</v>
      </c>
    </row>
    <row r="485" spans="1:65" s="14" customFormat="1" ht="11.25">
      <c r="B485" s="208"/>
      <c r="C485" s="209"/>
      <c r="D485" s="199" t="s">
        <v>134</v>
      </c>
      <c r="E485" s="210" t="s">
        <v>1</v>
      </c>
      <c r="F485" s="211" t="s">
        <v>507</v>
      </c>
      <c r="G485" s="209"/>
      <c r="H485" s="212">
        <v>15.015000000000001</v>
      </c>
      <c r="I485" s="213"/>
      <c r="J485" s="209"/>
      <c r="K485" s="209"/>
      <c r="L485" s="214"/>
      <c r="M485" s="215"/>
      <c r="N485" s="216"/>
      <c r="O485" s="216"/>
      <c r="P485" s="216"/>
      <c r="Q485" s="216"/>
      <c r="R485" s="216"/>
      <c r="S485" s="216"/>
      <c r="T485" s="217"/>
      <c r="AT485" s="218" t="s">
        <v>134</v>
      </c>
      <c r="AU485" s="218" t="s">
        <v>83</v>
      </c>
      <c r="AV485" s="14" t="s">
        <v>83</v>
      </c>
      <c r="AW485" s="14" t="s">
        <v>33</v>
      </c>
      <c r="AX485" s="14" t="s">
        <v>76</v>
      </c>
      <c r="AY485" s="218" t="s">
        <v>125</v>
      </c>
    </row>
    <row r="486" spans="1:65" s="14" customFormat="1" ht="11.25">
      <c r="B486" s="208"/>
      <c r="C486" s="209"/>
      <c r="D486" s="199" t="s">
        <v>134</v>
      </c>
      <c r="E486" s="210" t="s">
        <v>1</v>
      </c>
      <c r="F486" s="211" t="s">
        <v>508</v>
      </c>
      <c r="G486" s="209"/>
      <c r="H486" s="212">
        <v>15.015000000000001</v>
      </c>
      <c r="I486" s="213"/>
      <c r="J486" s="209"/>
      <c r="K486" s="209"/>
      <c r="L486" s="214"/>
      <c r="M486" s="215"/>
      <c r="N486" s="216"/>
      <c r="O486" s="216"/>
      <c r="P486" s="216"/>
      <c r="Q486" s="216"/>
      <c r="R486" s="216"/>
      <c r="S486" s="216"/>
      <c r="T486" s="217"/>
      <c r="AT486" s="218" t="s">
        <v>134</v>
      </c>
      <c r="AU486" s="218" t="s">
        <v>83</v>
      </c>
      <c r="AV486" s="14" t="s">
        <v>83</v>
      </c>
      <c r="AW486" s="14" t="s">
        <v>33</v>
      </c>
      <c r="AX486" s="14" t="s">
        <v>76</v>
      </c>
      <c r="AY486" s="218" t="s">
        <v>125</v>
      </c>
    </row>
    <row r="487" spans="1:65" s="14" customFormat="1" ht="11.25">
      <c r="B487" s="208"/>
      <c r="C487" s="209"/>
      <c r="D487" s="199" t="s">
        <v>134</v>
      </c>
      <c r="E487" s="210" t="s">
        <v>1</v>
      </c>
      <c r="F487" s="211" t="s">
        <v>509</v>
      </c>
      <c r="G487" s="209"/>
      <c r="H487" s="212">
        <v>15.015000000000001</v>
      </c>
      <c r="I487" s="213"/>
      <c r="J487" s="209"/>
      <c r="K487" s="209"/>
      <c r="L487" s="214"/>
      <c r="M487" s="215"/>
      <c r="N487" s="216"/>
      <c r="O487" s="216"/>
      <c r="P487" s="216"/>
      <c r="Q487" s="216"/>
      <c r="R487" s="216"/>
      <c r="S487" s="216"/>
      <c r="T487" s="217"/>
      <c r="AT487" s="218" t="s">
        <v>134</v>
      </c>
      <c r="AU487" s="218" t="s">
        <v>83</v>
      </c>
      <c r="AV487" s="14" t="s">
        <v>83</v>
      </c>
      <c r="AW487" s="14" t="s">
        <v>33</v>
      </c>
      <c r="AX487" s="14" t="s">
        <v>76</v>
      </c>
      <c r="AY487" s="218" t="s">
        <v>125</v>
      </c>
    </row>
    <row r="488" spans="1:65" s="14" customFormat="1" ht="11.25">
      <c r="B488" s="208"/>
      <c r="C488" s="209"/>
      <c r="D488" s="199" t="s">
        <v>134</v>
      </c>
      <c r="E488" s="210" t="s">
        <v>1</v>
      </c>
      <c r="F488" s="211" t="s">
        <v>510</v>
      </c>
      <c r="G488" s="209"/>
      <c r="H488" s="212">
        <v>15.015000000000001</v>
      </c>
      <c r="I488" s="213"/>
      <c r="J488" s="209"/>
      <c r="K488" s="209"/>
      <c r="L488" s="214"/>
      <c r="M488" s="215"/>
      <c r="N488" s="216"/>
      <c r="O488" s="216"/>
      <c r="P488" s="216"/>
      <c r="Q488" s="216"/>
      <c r="R488" s="216"/>
      <c r="S488" s="216"/>
      <c r="T488" s="217"/>
      <c r="AT488" s="218" t="s">
        <v>134</v>
      </c>
      <c r="AU488" s="218" t="s">
        <v>83</v>
      </c>
      <c r="AV488" s="14" t="s">
        <v>83</v>
      </c>
      <c r="AW488" s="14" t="s">
        <v>33</v>
      </c>
      <c r="AX488" s="14" t="s">
        <v>76</v>
      </c>
      <c r="AY488" s="218" t="s">
        <v>125</v>
      </c>
    </row>
    <row r="489" spans="1:65" s="14" customFormat="1" ht="11.25">
      <c r="B489" s="208"/>
      <c r="C489" s="209"/>
      <c r="D489" s="199" t="s">
        <v>134</v>
      </c>
      <c r="E489" s="210" t="s">
        <v>1</v>
      </c>
      <c r="F489" s="211" t="s">
        <v>511</v>
      </c>
      <c r="G489" s="209"/>
      <c r="H489" s="212">
        <v>15.015000000000001</v>
      </c>
      <c r="I489" s="213"/>
      <c r="J489" s="209"/>
      <c r="K489" s="209"/>
      <c r="L489" s="214"/>
      <c r="M489" s="215"/>
      <c r="N489" s="216"/>
      <c r="O489" s="216"/>
      <c r="P489" s="216"/>
      <c r="Q489" s="216"/>
      <c r="R489" s="216"/>
      <c r="S489" s="216"/>
      <c r="T489" s="217"/>
      <c r="AT489" s="218" t="s">
        <v>134</v>
      </c>
      <c r="AU489" s="218" t="s">
        <v>83</v>
      </c>
      <c r="AV489" s="14" t="s">
        <v>83</v>
      </c>
      <c r="AW489" s="14" t="s">
        <v>33</v>
      </c>
      <c r="AX489" s="14" t="s">
        <v>76</v>
      </c>
      <c r="AY489" s="218" t="s">
        <v>125</v>
      </c>
    </row>
    <row r="490" spans="1:65" s="14" customFormat="1" ht="11.25">
      <c r="B490" s="208"/>
      <c r="C490" s="209"/>
      <c r="D490" s="199" t="s">
        <v>134</v>
      </c>
      <c r="E490" s="210" t="s">
        <v>1</v>
      </c>
      <c r="F490" s="211" t="s">
        <v>512</v>
      </c>
      <c r="G490" s="209"/>
      <c r="H490" s="212">
        <v>23.1</v>
      </c>
      <c r="I490" s="213"/>
      <c r="J490" s="209"/>
      <c r="K490" s="209"/>
      <c r="L490" s="214"/>
      <c r="M490" s="215"/>
      <c r="N490" s="216"/>
      <c r="O490" s="216"/>
      <c r="P490" s="216"/>
      <c r="Q490" s="216"/>
      <c r="R490" s="216"/>
      <c r="S490" s="216"/>
      <c r="T490" s="217"/>
      <c r="AT490" s="218" t="s">
        <v>134</v>
      </c>
      <c r="AU490" s="218" t="s">
        <v>83</v>
      </c>
      <c r="AV490" s="14" t="s">
        <v>83</v>
      </c>
      <c r="AW490" s="14" t="s">
        <v>33</v>
      </c>
      <c r="AX490" s="14" t="s">
        <v>76</v>
      </c>
      <c r="AY490" s="218" t="s">
        <v>125</v>
      </c>
    </row>
    <row r="491" spans="1:65" s="16" customFormat="1" ht="11.25">
      <c r="B491" s="230"/>
      <c r="C491" s="231"/>
      <c r="D491" s="199" t="s">
        <v>134</v>
      </c>
      <c r="E491" s="232" t="s">
        <v>1</v>
      </c>
      <c r="F491" s="233" t="s">
        <v>146</v>
      </c>
      <c r="G491" s="231"/>
      <c r="H491" s="234">
        <v>98.174999999999997</v>
      </c>
      <c r="I491" s="235"/>
      <c r="J491" s="231"/>
      <c r="K491" s="231"/>
      <c r="L491" s="236"/>
      <c r="M491" s="237"/>
      <c r="N491" s="238"/>
      <c r="O491" s="238"/>
      <c r="P491" s="238"/>
      <c r="Q491" s="238"/>
      <c r="R491" s="238"/>
      <c r="S491" s="238"/>
      <c r="T491" s="239"/>
      <c r="AT491" s="240" t="s">
        <v>134</v>
      </c>
      <c r="AU491" s="240" t="s">
        <v>83</v>
      </c>
      <c r="AV491" s="16" t="s">
        <v>132</v>
      </c>
      <c r="AW491" s="16" t="s">
        <v>33</v>
      </c>
      <c r="AX491" s="16" t="s">
        <v>81</v>
      </c>
      <c r="AY491" s="240" t="s">
        <v>125</v>
      </c>
    </row>
    <row r="492" spans="1:65" s="2" customFormat="1" ht="37.9" customHeight="1">
      <c r="A492" s="35"/>
      <c r="B492" s="36"/>
      <c r="C492" s="183" t="s">
        <v>513</v>
      </c>
      <c r="D492" s="183" t="s">
        <v>128</v>
      </c>
      <c r="E492" s="184" t="s">
        <v>514</v>
      </c>
      <c r="F492" s="185" t="s">
        <v>515</v>
      </c>
      <c r="G492" s="186" t="s">
        <v>131</v>
      </c>
      <c r="H492" s="187">
        <v>98.174999999999997</v>
      </c>
      <c r="I492" s="188"/>
      <c r="J492" s="189">
        <f>ROUND(I492*H492,2)</f>
        <v>0</v>
      </c>
      <c r="K492" s="190"/>
      <c r="L492" s="40"/>
      <c r="M492" s="191" t="s">
        <v>1</v>
      </c>
      <c r="N492" s="192" t="s">
        <v>41</v>
      </c>
      <c r="O492" s="72"/>
      <c r="P492" s="193">
        <f>O492*H492</f>
        <v>0</v>
      </c>
      <c r="Q492" s="193">
        <v>0</v>
      </c>
      <c r="R492" s="193">
        <f>Q492*H492</f>
        <v>0</v>
      </c>
      <c r="S492" s="193">
        <v>3.175E-2</v>
      </c>
      <c r="T492" s="194">
        <f>S492*H492</f>
        <v>3.1170562500000001</v>
      </c>
      <c r="U492" s="35"/>
      <c r="V492" s="35"/>
      <c r="W492" s="35"/>
      <c r="X492" s="35"/>
      <c r="Y492" s="35"/>
      <c r="Z492" s="35"/>
      <c r="AA492" s="35"/>
      <c r="AB492" s="35"/>
      <c r="AC492" s="35"/>
      <c r="AD492" s="35"/>
      <c r="AE492" s="35"/>
      <c r="AR492" s="195" t="s">
        <v>289</v>
      </c>
      <c r="AT492" s="195" t="s">
        <v>128</v>
      </c>
      <c r="AU492" s="195" t="s">
        <v>83</v>
      </c>
      <c r="AY492" s="18" t="s">
        <v>125</v>
      </c>
      <c r="BE492" s="196">
        <f>IF(N492="základní",J492,0)</f>
        <v>0</v>
      </c>
      <c r="BF492" s="196">
        <f>IF(N492="snížená",J492,0)</f>
        <v>0</v>
      </c>
      <c r="BG492" s="196">
        <f>IF(N492="zákl. přenesená",J492,0)</f>
        <v>0</v>
      </c>
      <c r="BH492" s="196">
        <f>IF(N492="sníž. přenesená",J492,0)</f>
        <v>0</v>
      </c>
      <c r="BI492" s="196">
        <f>IF(N492="nulová",J492,0)</f>
        <v>0</v>
      </c>
      <c r="BJ492" s="18" t="s">
        <v>81</v>
      </c>
      <c r="BK492" s="196">
        <f>ROUND(I492*H492,2)</f>
        <v>0</v>
      </c>
      <c r="BL492" s="18" t="s">
        <v>289</v>
      </c>
      <c r="BM492" s="195" t="s">
        <v>516</v>
      </c>
    </row>
    <row r="493" spans="1:65" s="13" customFormat="1" ht="11.25">
      <c r="B493" s="197"/>
      <c r="C493" s="198"/>
      <c r="D493" s="199" t="s">
        <v>134</v>
      </c>
      <c r="E493" s="200" t="s">
        <v>1</v>
      </c>
      <c r="F493" s="201" t="s">
        <v>506</v>
      </c>
      <c r="G493" s="198"/>
      <c r="H493" s="200" t="s">
        <v>1</v>
      </c>
      <c r="I493" s="202"/>
      <c r="J493" s="198"/>
      <c r="K493" s="198"/>
      <c r="L493" s="203"/>
      <c r="M493" s="204"/>
      <c r="N493" s="205"/>
      <c r="O493" s="205"/>
      <c r="P493" s="205"/>
      <c r="Q493" s="205"/>
      <c r="R493" s="205"/>
      <c r="S493" s="205"/>
      <c r="T493" s="206"/>
      <c r="AT493" s="207" t="s">
        <v>134</v>
      </c>
      <c r="AU493" s="207" t="s">
        <v>83</v>
      </c>
      <c r="AV493" s="13" t="s">
        <v>81</v>
      </c>
      <c r="AW493" s="13" t="s">
        <v>33</v>
      </c>
      <c r="AX493" s="13" t="s">
        <v>76</v>
      </c>
      <c r="AY493" s="207" t="s">
        <v>125</v>
      </c>
    </row>
    <row r="494" spans="1:65" s="14" customFormat="1" ht="11.25">
      <c r="B494" s="208"/>
      <c r="C494" s="209"/>
      <c r="D494" s="199" t="s">
        <v>134</v>
      </c>
      <c r="E494" s="210" t="s">
        <v>1</v>
      </c>
      <c r="F494" s="211" t="s">
        <v>507</v>
      </c>
      <c r="G494" s="209"/>
      <c r="H494" s="212">
        <v>15.015000000000001</v>
      </c>
      <c r="I494" s="213"/>
      <c r="J494" s="209"/>
      <c r="K494" s="209"/>
      <c r="L494" s="214"/>
      <c r="M494" s="215"/>
      <c r="N494" s="216"/>
      <c r="O494" s="216"/>
      <c r="P494" s="216"/>
      <c r="Q494" s="216"/>
      <c r="R494" s="216"/>
      <c r="S494" s="216"/>
      <c r="T494" s="217"/>
      <c r="AT494" s="218" t="s">
        <v>134</v>
      </c>
      <c r="AU494" s="218" t="s">
        <v>83</v>
      </c>
      <c r="AV494" s="14" t="s">
        <v>83</v>
      </c>
      <c r="AW494" s="14" t="s">
        <v>33</v>
      </c>
      <c r="AX494" s="14" t="s">
        <v>76</v>
      </c>
      <c r="AY494" s="218" t="s">
        <v>125</v>
      </c>
    </row>
    <row r="495" spans="1:65" s="14" customFormat="1" ht="11.25">
      <c r="B495" s="208"/>
      <c r="C495" s="209"/>
      <c r="D495" s="199" t="s">
        <v>134</v>
      </c>
      <c r="E495" s="210" t="s">
        <v>1</v>
      </c>
      <c r="F495" s="211" t="s">
        <v>508</v>
      </c>
      <c r="G495" s="209"/>
      <c r="H495" s="212">
        <v>15.015000000000001</v>
      </c>
      <c r="I495" s="213"/>
      <c r="J495" s="209"/>
      <c r="K495" s="209"/>
      <c r="L495" s="214"/>
      <c r="M495" s="215"/>
      <c r="N495" s="216"/>
      <c r="O495" s="216"/>
      <c r="P495" s="216"/>
      <c r="Q495" s="216"/>
      <c r="R495" s="216"/>
      <c r="S495" s="216"/>
      <c r="T495" s="217"/>
      <c r="AT495" s="218" t="s">
        <v>134</v>
      </c>
      <c r="AU495" s="218" t="s">
        <v>83</v>
      </c>
      <c r="AV495" s="14" t="s">
        <v>83</v>
      </c>
      <c r="AW495" s="14" t="s">
        <v>33</v>
      </c>
      <c r="AX495" s="14" t="s">
        <v>76</v>
      </c>
      <c r="AY495" s="218" t="s">
        <v>125</v>
      </c>
    </row>
    <row r="496" spans="1:65" s="14" customFormat="1" ht="11.25">
      <c r="B496" s="208"/>
      <c r="C496" s="209"/>
      <c r="D496" s="199" t="s">
        <v>134</v>
      </c>
      <c r="E496" s="210" t="s">
        <v>1</v>
      </c>
      <c r="F496" s="211" t="s">
        <v>509</v>
      </c>
      <c r="G496" s="209"/>
      <c r="H496" s="212">
        <v>15.015000000000001</v>
      </c>
      <c r="I496" s="213"/>
      <c r="J496" s="209"/>
      <c r="K496" s="209"/>
      <c r="L496" s="214"/>
      <c r="M496" s="215"/>
      <c r="N496" s="216"/>
      <c r="O496" s="216"/>
      <c r="P496" s="216"/>
      <c r="Q496" s="216"/>
      <c r="R496" s="216"/>
      <c r="S496" s="216"/>
      <c r="T496" s="217"/>
      <c r="AT496" s="218" t="s">
        <v>134</v>
      </c>
      <c r="AU496" s="218" t="s">
        <v>83</v>
      </c>
      <c r="AV496" s="14" t="s">
        <v>83</v>
      </c>
      <c r="AW496" s="14" t="s">
        <v>33</v>
      </c>
      <c r="AX496" s="14" t="s">
        <v>76</v>
      </c>
      <c r="AY496" s="218" t="s">
        <v>125</v>
      </c>
    </row>
    <row r="497" spans="1:65" s="14" customFormat="1" ht="11.25">
      <c r="B497" s="208"/>
      <c r="C497" s="209"/>
      <c r="D497" s="199" t="s">
        <v>134</v>
      </c>
      <c r="E497" s="210" t="s">
        <v>1</v>
      </c>
      <c r="F497" s="211" t="s">
        <v>510</v>
      </c>
      <c r="G497" s="209"/>
      <c r="H497" s="212">
        <v>15.015000000000001</v>
      </c>
      <c r="I497" s="213"/>
      <c r="J497" s="209"/>
      <c r="K497" s="209"/>
      <c r="L497" s="214"/>
      <c r="M497" s="215"/>
      <c r="N497" s="216"/>
      <c r="O497" s="216"/>
      <c r="P497" s="216"/>
      <c r="Q497" s="216"/>
      <c r="R497" s="216"/>
      <c r="S497" s="216"/>
      <c r="T497" s="217"/>
      <c r="AT497" s="218" t="s">
        <v>134</v>
      </c>
      <c r="AU497" s="218" t="s">
        <v>83</v>
      </c>
      <c r="AV497" s="14" t="s">
        <v>83</v>
      </c>
      <c r="AW497" s="14" t="s">
        <v>33</v>
      </c>
      <c r="AX497" s="14" t="s">
        <v>76</v>
      </c>
      <c r="AY497" s="218" t="s">
        <v>125</v>
      </c>
    </row>
    <row r="498" spans="1:65" s="14" customFormat="1" ht="11.25">
      <c r="B498" s="208"/>
      <c r="C498" s="209"/>
      <c r="D498" s="199" t="s">
        <v>134</v>
      </c>
      <c r="E498" s="210" t="s">
        <v>1</v>
      </c>
      <c r="F498" s="211" t="s">
        <v>511</v>
      </c>
      <c r="G498" s="209"/>
      <c r="H498" s="212">
        <v>15.015000000000001</v>
      </c>
      <c r="I498" s="213"/>
      <c r="J498" s="209"/>
      <c r="K498" s="209"/>
      <c r="L498" s="214"/>
      <c r="M498" s="215"/>
      <c r="N498" s="216"/>
      <c r="O498" s="216"/>
      <c r="P498" s="216"/>
      <c r="Q498" s="216"/>
      <c r="R498" s="216"/>
      <c r="S498" s="216"/>
      <c r="T498" s="217"/>
      <c r="AT498" s="218" t="s">
        <v>134</v>
      </c>
      <c r="AU498" s="218" t="s">
        <v>83</v>
      </c>
      <c r="AV498" s="14" t="s">
        <v>83</v>
      </c>
      <c r="AW498" s="14" t="s">
        <v>33</v>
      </c>
      <c r="AX498" s="14" t="s">
        <v>76</v>
      </c>
      <c r="AY498" s="218" t="s">
        <v>125</v>
      </c>
    </row>
    <row r="499" spans="1:65" s="14" customFormat="1" ht="11.25">
      <c r="B499" s="208"/>
      <c r="C499" s="209"/>
      <c r="D499" s="199" t="s">
        <v>134</v>
      </c>
      <c r="E499" s="210" t="s">
        <v>1</v>
      </c>
      <c r="F499" s="211" t="s">
        <v>512</v>
      </c>
      <c r="G499" s="209"/>
      <c r="H499" s="212">
        <v>23.1</v>
      </c>
      <c r="I499" s="213"/>
      <c r="J499" s="209"/>
      <c r="K499" s="209"/>
      <c r="L499" s="214"/>
      <c r="M499" s="215"/>
      <c r="N499" s="216"/>
      <c r="O499" s="216"/>
      <c r="P499" s="216"/>
      <c r="Q499" s="216"/>
      <c r="R499" s="216"/>
      <c r="S499" s="216"/>
      <c r="T499" s="217"/>
      <c r="AT499" s="218" t="s">
        <v>134</v>
      </c>
      <c r="AU499" s="218" t="s">
        <v>83</v>
      </c>
      <c r="AV499" s="14" t="s">
        <v>83</v>
      </c>
      <c r="AW499" s="14" t="s">
        <v>33</v>
      </c>
      <c r="AX499" s="14" t="s">
        <v>76</v>
      </c>
      <c r="AY499" s="218" t="s">
        <v>125</v>
      </c>
    </row>
    <row r="500" spans="1:65" s="16" customFormat="1" ht="11.25">
      <c r="B500" s="230"/>
      <c r="C500" s="231"/>
      <c r="D500" s="199" t="s">
        <v>134</v>
      </c>
      <c r="E500" s="232" t="s">
        <v>1</v>
      </c>
      <c r="F500" s="233" t="s">
        <v>146</v>
      </c>
      <c r="G500" s="231"/>
      <c r="H500" s="234">
        <v>98.175000000000011</v>
      </c>
      <c r="I500" s="235"/>
      <c r="J500" s="231"/>
      <c r="K500" s="231"/>
      <c r="L500" s="236"/>
      <c r="M500" s="237"/>
      <c r="N500" s="238"/>
      <c r="O500" s="238"/>
      <c r="P500" s="238"/>
      <c r="Q500" s="238"/>
      <c r="R500" s="238"/>
      <c r="S500" s="238"/>
      <c r="T500" s="239"/>
      <c r="AT500" s="240" t="s">
        <v>134</v>
      </c>
      <c r="AU500" s="240" t="s">
        <v>83</v>
      </c>
      <c r="AV500" s="16" t="s">
        <v>132</v>
      </c>
      <c r="AW500" s="16" t="s">
        <v>33</v>
      </c>
      <c r="AX500" s="16" t="s">
        <v>81</v>
      </c>
      <c r="AY500" s="240" t="s">
        <v>125</v>
      </c>
    </row>
    <row r="501" spans="1:65" s="2" customFormat="1" ht="24.2" customHeight="1">
      <c r="A501" s="35"/>
      <c r="B501" s="36"/>
      <c r="C501" s="183" t="s">
        <v>517</v>
      </c>
      <c r="D501" s="183" t="s">
        <v>128</v>
      </c>
      <c r="E501" s="184" t="s">
        <v>518</v>
      </c>
      <c r="F501" s="185" t="s">
        <v>519</v>
      </c>
      <c r="G501" s="186" t="s">
        <v>131</v>
      </c>
      <c r="H501" s="187">
        <v>48.51</v>
      </c>
      <c r="I501" s="188"/>
      <c r="J501" s="189">
        <f>ROUND(I501*H501,2)</f>
        <v>0</v>
      </c>
      <c r="K501" s="190"/>
      <c r="L501" s="40"/>
      <c r="M501" s="191" t="s">
        <v>1</v>
      </c>
      <c r="N501" s="192" t="s">
        <v>41</v>
      </c>
      <c r="O501" s="72"/>
      <c r="P501" s="193">
        <f>O501*H501</f>
        <v>0</v>
      </c>
      <c r="Q501" s="193">
        <v>2.044E-2</v>
      </c>
      <c r="R501" s="193">
        <f>Q501*H501</f>
        <v>0.99154439999999999</v>
      </c>
      <c r="S501" s="193">
        <v>0</v>
      </c>
      <c r="T501" s="194">
        <f>S501*H501</f>
        <v>0</v>
      </c>
      <c r="U501" s="35"/>
      <c r="V501" s="35"/>
      <c r="W501" s="35"/>
      <c r="X501" s="35"/>
      <c r="Y501" s="35"/>
      <c r="Z501" s="35"/>
      <c r="AA501" s="35"/>
      <c r="AB501" s="35"/>
      <c r="AC501" s="35"/>
      <c r="AD501" s="35"/>
      <c r="AE501" s="35"/>
      <c r="AR501" s="195" t="s">
        <v>132</v>
      </c>
      <c r="AT501" s="195" t="s">
        <v>128</v>
      </c>
      <c r="AU501" s="195" t="s">
        <v>83</v>
      </c>
      <c r="AY501" s="18" t="s">
        <v>125</v>
      </c>
      <c r="BE501" s="196">
        <f>IF(N501="základní",J501,0)</f>
        <v>0</v>
      </c>
      <c r="BF501" s="196">
        <f>IF(N501="snížená",J501,0)</f>
        <v>0</v>
      </c>
      <c r="BG501" s="196">
        <f>IF(N501="zákl. přenesená",J501,0)</f>
        <v>0</v>
      </c>
      <c r="BH501" s="196">
        <f>IF(N501="sníž. přenesená",J501,0)</f>
        <v>0</v>
      </c>
      <c r="BI501" s="196">
        <f>IF(N501="nulová",J501,0)</f>
        <v>0</v>
      </c>
      <c r="BJ501" s="18" t="s">
        <v>81</v>
      </c>
      <c r="BK501" s="196">
        <f>ROUND(I501*H501,2)</f>
        <v>0</v>
      </c>
      <c r="BL501" s="18" t="s">
        <v>132</v>
      </c>
      <c r="BM501" s="195" t="s">
        <v>520</v>
      </c>
    </row>
    <row r="502" spans="1:65" s="13" customFormat="1" ht="11.25">
      <c r="B502" s="197"/>
      <c r="C502" s="198"/>
      <c r="D502" s="199" t="s">
        <v>134</v>
      </c>
      <c r="E502" s="200" t="s">
        <v>1</v>
      </c>
      <c r="F502" s="201" t="s">
        <v>521</v>
      </c>
      <c r="G502" s="198"/>
      <c r="H502" s="200" t="s">
        <v>1</v>
      </c>
      <c r="I502" s="202"/>
      <c r="J502" s="198"/>
      <c r="K502" s="198"/>
      <c r="L502" s="203"/>
      <c r="M502" s="204"/>
      <c r="N502" s="205"/>
      <c r="O502" s="205"/>
      <c r="P502" s="205"/>
      <c r="Q502" s="205"/>
      <c r="R502" s="205"/>
      <c r="S502" s="205"/>
      <c r="T502" s="206"/>
      <c r="AT502" s="207" t="s">
        <v>134</v>
      </c>
      <c r="AU502" s="207" t="s">
        <v>83</v>
      </c>
      <c r="AV502" s="13" t="s">
        <v>81</v>
      </c>
      <c r="AW502" s="13" t="s">
        <v>33</v>
      </c>
      <c r="AX502" s="13" t="s">
        <v>76</v>
      </c>
      <c r="AY502" s="207" t="s">
        <v>125</v>
      </c>
    </row>
    <row r="503" spans="1:65" s="14" customFormat="1" ht="11.25">
      <c r="B503" s="208"/>
      <c r="C503" s="209"/>
      <c r="D503" s="199" t="s">
        <v>134</v>
      </c>
      <c r="E503" s="210" t="s">
        <v>1</v>
      </c>
      <c r="F503" s="211" t="s">
        <v>522</v>
      </c>
      <c r="G503" s="209"/>
      <c r="H503" s="212">
        <v>48.51</v>
      </c>
      <c r="I503" s="213"/>
      <c r="J503" s="209"/>
      <c r="K503" s="209"/>
      <c r="L503" s="214"/>
      <c r="M503" s="215"/>
      <c r="N503" s="216"/>
      <c r="O503" s="216"/>
      <c r="P503" s="216"/>
      <c r="Q503" s="216"/>
      <c r="R503" s="216"/>
      <c r="S503" s="216"/>
      <c r="T503" s="217"/>
      <c r="AT503" s="218" t="s">
        <v>134</v>
      </c>
      <c r="AU503" s="218" t="s">
        <v>83</v>
      </c>
      <c r="AV503" s="14" t="s">
        <v>83</v>
      </c>
      <c r="AW503" s="14" t="s">
        <v>33</v>
      </c>
      <c r="AX503" s="14" t="s">
        <v>81</v>
      </c>
      <c r="AY503" s="218" t="s">
        <v>125</v>
      </c>
    </row>
    <row r="504" spans="1:65" s="2" customFormat="1" ht="33" customHeight="1">
      <c r="A504" s="35"/>
      <c r="B504" s="36"/>
      <c r="C504" s="183" t="s">
        <v>523</v>
      </c>
      <c r="D504" s="183" t="s">
        <v>128</v>
      </c>
      <c r="E504" s="184" t="s">
        <v>524</v>
      </c>
      <c r="F504" s="185" t="s">
        <v>525</v>
      </c>
      <c r="G504" s="186" t="s">
        <v>149</v>
      </c>
      <c r="H504" s="187">
        <v>6</v>
      </c>
      <c r="I504" s="188"/>
      <c r="J504" s="189">
        <f>ROUND(I504*H504,2)</f>
        <v>0</v>
      </c>
      <c r="K504" s="190"/>
      <c r="L504" s="40"/>
      <c r="M504" s="191" t="s">
        <v>1</v>
      </c>
      <c r="N504" s="192" t="s">
        <v>41</v>
      </c>
      <c r="O504" s="72"/>
      <c r="P504" s="193">
        <f>O504*H504</f>
        <v>0</v>
      </c>
      <c r="Q504" s="193">
        <v>2.2000000000000001E-4</v>
      </c>
      <c r="R504" s="193">
        <f>Q504*H504</f>
        <v>1.32E-3</v>
      </c>
      <c r="S504" s="193">
        <v>0</v>
      </c>
      <c r="T504" s="194">
        <f>S504*H504</f>
        <v>0</v>
      </c>
      <c r="U504" s="35"/>
      <c r="V504" s="35"/>
      <c r="W504" s="35"/>
      <c r="X504" s="35"/>
      <c r="Y504" s="35"/>
      <c r="Z504" s="35"/>
      <c r="AA504" s="35"/>
      <c r="AB504" s="35"/>
      <c r="AC504" s="35"/>
      <c r="AD504" s="35"/>
      <c r="AE504" s="35"/>
      <c r="AR504" s="195" t="s">
        <v>289</v>
      </c>
      <c r="AT504" s="195" t="s">
        <v>128</v>
      </c>
      <c r="AU504" s="195" t="s">
        <v>83</v>
      </c>
      <c r="AY504" s="18" t="s">
        <v>125</v>
      </c>
      <c r="BE504" s="196">
        <f>IF(N504="základní",J504,0)</f>
        <v>0</v>
      </c>
      <c r="BF504" s="196">
        <f>IF(N504="snížená",J504,0)</f>
        <v>0</v>
      </c>
      <c r="BG504" s="196">
        <f>IF(N504="zákl. přenesená",J504,0)</f>
        <v>0</v>
      </c>
      <c r="BH504" s="196">
        <f>IF(N504="sníž. přenesená",J504,0)</f>
        <v>0</v>
      </c>
      <c r="BI504" s="196">
        <f>IF(N504="nulová",J504,0)</f>
        <v>0</v>
      </c>
      <c r="BJ504" s="18" t="s">
        <v>81</v>
      </c>
      <c r="BK504" s="196">
        <f>ROUND(I504*H504,2)</f>
        <v>0</v>
      </c>
      <c r="BL504" s="18" t="s">
        <v>289</v>
      </c>
      <c r="BM504" s="195" t="s">
        <v>526</v>
      </c>
    </row>
    <row r="505" spans="1:65" s="2" customFormat="1" ht="33" customHeight="1">
      <c r="A505" s="35"/>
      <c r="B505" s="36"/>
      <c r="C505" s="241" t="s">
        <v>527</v>
      </c>
      <c r="D505" s="241" t="s">
        <v>218</v>
      </c>
      <c r="E505" s="242" t="s">
        <v>528</v>
      </c>
      <c r="F505" s="243" t="s">
        <v>529</v>
      </c>
      <c r="G505" s="244" t="s">
        <v>149</v>
      </c>
      <c r="H505" s="245">
        <v>6</v>
      </c>
      <c r="I505" s="246"/>
      <c r="J505" s="247">
        <f>ROUND(I505*H505,2)</f>
        <v>0</v>
      </c>
      <c r="K505" s="248"/>
      <c r="L505" s="249"/>
      <c r="M505" s="250" t="s">
        <v>1</v>
      </c>
      <c r="N505" s="251" t="s">
        <v>41</v>
      </c>
      <c r="O505" s="72"/>
      <c r="P505" s="193">
        <f>O505*H505</f>
        <v>0</v>
      </c>
      <c r="Q505" s="193">
        <v>1.2489999999999999E-2</v>
      </c>
      <c r="R505" s="193">
        <f>Q505*H505</f>
        <v>7.4939999999999993E-2</v>
      </c>
      <c r="S505" s="193">
        <v>0</v>
      </c>
      <c r="T505" s="194">
        <f>S505*H505</f>
        <v>0</v>
      </c>
      <c r="U505" s="35"/>
      <c r="V505" s="35"/>
      <c r="W505" s="35"/>
      <c r="X505" s="35"/>
      <c r="Y505" s="35"/>
      <c r="Z505" s="35"/>
      <c r="AA505" s="35"/>
      <c r="AB505" s="35"/>
      <c r="AC505" s="35"/>
      <c r="AD505" s="35"/>
      <c r="AE505" s="35"/>
      <c r="AR505" s="195" t="s">
        <v>415</v>
      </c>
      <c r="AT505" s="195" t="s">
        <v>218</v>
      </c>
      <c r="AU505" s="195" t="s">
        <v>83</v>
      </c>
      <c r="AY505" s="18" t="s">
        <v>125</v>
      </c>
      <c r="BE505" s="196">
        <f>IF(N505="základní",J505,0)</f>
        <v>0</v>
      </c>
      <c r="BF505" s="196">
        <f>IF(N505="snížená",J505,0)</f>
        <v>0</v>
      </c>
      <c r="BG505" s="196">
        <f>IF(N505="zákl. přenesená",J505,0)</f>
        <v>0</v>
      </c>
      <c r="BH505" s="196">
        <f>IF(N505="sníž. přenesená",J505,0)</f>
        <v>0</v>
      </c>
      <c r="BI505" s="196">
        <f>IF(N505="nulová",J505,0)</f>
        <v>0</v>
      </c>
      <c r="BJ505" s="18" t="s">
        <v>81</v>
      </c>
      <c r="BK505" s="196">
        <f>ROUND(I505*H505,2)</f>
        <v>0</v>
      </c>
      <c r="BL505" s="18" t="s">
        <v>289</v>
      </c>
      <c r="BM505" s="195" t="s">
        <v>530</v>
      </c>
    </row>
    <row r="506" spans="1:65" s="2" customFormat="1" ht="76.349999999999994" customHeight="1">
      <c r="A506" s="35"/>
      <c r="B506" s="36"/>
      <c r="C506" s="183" t="s">
        <v>531</v>
      </c>
      <c r="D506" s="183" t="s">
        <v>128</v>
      </c>
      <c r="E506" s="184" t="s">
        <v>532</v>
      </c>
      <c r="F506" s="185" t="s">
        <v>533</v>
      </c>
      <c r="G506" s="186" t="s">
        <v>453</v>
      </c>
      <c r="H506" s="187">
        <v>2.2799999999999998</v>
      </c>
      <c r="I506" s="188"/>
      <c r="J506" s="189">
        <f>ROUND(I506*H506,2)</f>
        <v>0</v>
      </c>
      <c r="K506" s="190"/>
      <c r="L506" s="40"/>
      <c r="M506" s="191" t="s">
        <v>1</v>
      </c>
      <c r="N506" s="192" t="s">
        <v>41</v>
      </c>
      <c r="O506" s="72"/>
      <c r="P506" s="193">
        <f>O506*H506</f>
        <v>0</v>
      </c>
      <c r="Q506" s="193">
        <v>0</v>
      </c>
      <c r="R506" s="193">
        <f>Q506*H506</f>
        <v>0</v>
      </c>
      <c r="S506" s="193">
        <v>0</v>
      </c>
      <c r="T506" s="194">
        <f>S506*H506</f>
        <v>0</v>
      </c>
      <c r="U506" s="35"/>
      <c r="V506" s="35"/>
      <c r="W506" s="35"/>
      <c r="X506" s="35"/>
      <c r="Y506" s="35"/>
      <c r="Z506" s="35"/>
      <c r="AA506" s="35"/>
      <c r="AB506" s="35"/>
      <c r="AC506" s="35"/>
      <c r="AD506" s="35"/>
      <c r="AE506" s="35"/>
      <c r="AR506" s="195" t="s">
        <v>289</v>
      </c>
      <c r="AT506" s="195" t="s">
        <v>128</v>
      </c>
      <c r="AU506" s="195" t="s">
        <v>83</v>
      </c>
      <c r="AY506" s="18" t="s">
        <v>125</v>
      </c>
      <c r="BE506" s="196">
        <f>IF(N506="základní",J506,0)</f>
        <v>0</v>
      </c>
      <c r="BF506" s="196">
        <f>IF(N506="snížená",J506,0)</f>
        <v>0</v>
      </c>
      <c r="BG506" s="196">
        <f>IF(N506="zákl. přenesená",J506,0)</f>
        <v>0</v>
      </c>
      <c r="BH506" s="196">
        <f>IF(N506="sníž. přenesená",J506,0)</f>
        <v>0</v>
      </c>
      <c r="BI506" s="196">
        <f>IF(N506="nulová",J506,0)</f>
        <v>0</v>
      </c>
      <c r="BJ506" s="18" t="s">
        <v>81</v>
      </c>
      <c r="BK506" s="196">
        <f>ROUND(I506*H506,2)</f>
        <v>0</v>
      </c>
      <c r="BL506" s="18" t="s">
        <v>289</v>
      </c>
      <c r="BM506" s="195" t="s">
        <v>534</v>
      </c>
    </row>
    <row r="507" spans="1:65" s="12" customFormat="1" ht="22.9" customHeight="1">
      <c r="B507" s="167"/>
      <c r="C507" s="168"/>
      <c r="D507" s="169" t="s">
        <v>75</v>
      </c>
      <c r="E507" s="181" t="s">
        <v>535</v>
      </c>
      <c r="F507" s="181" t="s">
        <v>536</v>
      </c>
      <c r="G507" s="168"/>
      <c r="H507" s="168"/>
      <c r="I507" s="171"/>
      <c r="J507" s="182">
        <f>BK507</f>
        <v>0</v>
      </c>
      <c r="K507" s="168"/>
      <c r="L507" s="173"/>
      <c r="M507" s="174"/>
      <c r="N507" s="175"/>
      <c r="O507" s="175"/>
      <c r="P507" s="176">
        <f>SUM(P508:P541)</f>
        <v>0</v>
      </c>
      <c r="Q507" s="175"/>
      <c r="R507" s="176">
        <f>SUM(R508:R541)</f>
        <v>0.26467609999999997</v>
      </c>
      <c r="S507" s="175"/>
      <c r="T507" s="177">
        <f>SUM(T508:T541)</f>
        <v>0.42781190000000002</v>
      </c>
      <c r="AR507" s="178" t="s">
        <v>83</v>
      </c>
      <c r="AT507" s="179" t="s">
        <v>75</v>
      </c>
      <c r="AU507" s="179" t="s">
        <v>81</v>
      </c>
      <c r="AY507" s="178" t="s">
        <v>125</v>
      </c>
      <c r="BK507" s="180">
        <f>SUM(BK508:BK541)</f>
        <v>0</v>
      </c>
    </row>
    <row r="508" spans="1:65" s="2" customFormat="1" ht="24.2" customHeight="1">
      <c r="A508" s="35"/>
      <c r="B508" s="36"/>
      <c r="C508" s="183" t="s">
        <v>537</v>
      </c>
      <c r="D508" s="183" t="s">
        <v>128</v>
      </c>
      <c r="E508" s="184" t="s">
        <v>538</v>
      </c>
      <c r="F508" s="185" t="s">
        <v>539</v>
      </c>
      <c r="G508" s="186" t="s">
        <v>201</v>
      </c>
      <c r="H508" s="187">
        <v>9.7750000000000004</v>
      </c>
      <c r="I508" s="188"/>
      <c r="J508" s="189">
        <f>ROUND(I508*H508,2)</f>
        <v>0</v>
      </c>
      <c r="K508" s="190"/>
      <c r="L508" s="40"/>
      <c r="M508" s="191" t="s">
        <v>1</v>
      </c>
      <c r="N508" s="192" t="s">
        <v>41</v>
      </c>
      <c r="O508" s="72"/>
      <c r="P508" s="193">
        <f>O508*H508</f>
        <v>0</v>
      </c>
      <c r="Q508" s="193">
        <v>0</v>
      </c>
      <c r="R508" s="193">
        <f>Q508*H508</f>
        <v>0</v>
      </c>
      <c r="S508" s="193">
        <v>1.91E-3</v>
      </c>
      <c r="T508" s="194">
        <f>S508*H508</f>
        <v>1.8670249999999999E-2</v>
      </c>
      <c r="U508" s="35"/>
      <c r="V508" s="35"/>
      <c r="W508" s="35"/>
      <c r="X508" s="35"/>
      <c r="Y508" s="35"/>
      <c r="Z508" s="35"/>
      <c r="AA508" s="35"/>
      <c r="AB508" s="35"/>
      <c r="AC508" s="35"/>
      <c r="AD508" s="35"/>
      <c r="AE508" s="35"/>
      <c r="AR508" s="195" t="s">
        <v>289</v>
      </c>
      <c r="AT508" s="195" t="s">
        <v>128</v>
      </c>
      <c r="AU508" s="195" t="s">
        <v>83</v>
      </c>
      <c r="AY508" s="18" t="s">
        <v>125</v>
      </c>
      <c r="BE508" s="196">
        <f>IF(N508="základní",J508,0)</f>
        <v>0</v>
      </c>
      <c r="BF508" s="196">
        <f>IF(N508="snížená",J508,0)</f>
        <v>0</v>
      </c>
      <c r="BG508" s="196">
        <f>IF(N508="zákl. přenesená",J508,0)</f>
        <v>0</v>
      </c>
      <c r="BH508" s="196">
        <f>IF(N508="sníž. přenesená",J508,0)</f>
        <v>0</v>
      </c>
      <c r="BI508" s="196">
        <f>IF(N508="nulová",J508,0)</f>
        <v>0</v>
      </c>
      <c r="BJ508" s="18" t="s">
        <v>81</v>
      </c>
      <c r="BK508" s="196">
        <f>ROUND(I508*H508,2)</f>
        <v>0</v>
      </c>
      <c r="BL508" s="18" t="s">
        <v>289</v>
      </c>
      <c r="BM508" s="195" t="s">
        <v>540</v>
      </c>
    </row>
    <row r="509" spans="1:65" s="14" customFormat="1" ht="11.25">
      <c r="B509" s="208"/>
      <c r="C509" s="209"/>
      <c r="D509" s="199" t="s">
        <v>134</v>
      </c>
      <c r="E509" s="210" t="s">
        <v>1</v>
      </c>
      <c r="F509" s="211" t="s">
        <v>541</v>
      </c>
      <c r="G509" s="209"/>
      <c r="H509" s="212">
        <v>9.7750000000000004</v>
      </c>
      <c r="I509" s="213"/>
      <c r="J509" s="209"/>
      <c r="K509" s="209"/>
      <c r="L509" s="214"/>
      <c r="M509" s="215"/>
      <c r="N509" s="216"/>
      <c r="O509" s="216"/>
      <c r="P509" s="216"/>
      <c r="Q509" s="216"/>
      <c r="R509" s="216"/>
      <c r="S509" s="216"/>
      <c r="T509" s="217"/>
      <c r="AT509" s="218" t="s">
        <v>134</v>
      </c>
      <c r="AU509" s="218" t="s">
        <v>83</v>
      </c>
      <c r="AV509" s="14" t="s">
        <v>83</v>
      </c>
      <c r="AW509" s="14" t="s">
        <v>33</v>
      </c>
      <c r="AX509" s="14" t="s">
        <v>81</v>
      </c>
      <c r="AY509" s="218" t="s">
        <v>125</v>
      </c>
    </row>
    <row r="510" spans="1:65" s="2" customFormat="1" ht="24.2" customHeight="1">
      <c r="A510" s="35"/>
      <c r="B510" s="36"/>
      <c r="C510" s="183" t="s">
        <v>542</v>
      </c>
      <c r="D510" s="183" t="s">
        <v>128</v>
      </c>
      <c r="E510" s="184" t="s">
        <v>543</v>
      </c>
      <c r="F510" s="185" t="s">
        <v>544</v>
      </c>
      <c r="G510" s="186" t="s">
        <v>201</v>
      </c>
      <c r="H510" s="187">
        <v>244.995</v>
      </c>
      <c r="I510" s="188"/>
      <c r="J510" s="189">
        <f>ROUND(I510*H510,2)</f>
        <v>0</v>
      </c>
      <c r="K510" s="190"/>
      <c r="L510" s="40"/>
      <c r="M510" s="191" t="s">
        <v>1</v>
      </c>
      <c r="N510" s="192" t="s">
        <v>41</v>
      </c>
      <c r="O510" s="72"/>
      <c r="P510" s="193">
        <f>O510*H510</f>
        <v>0</v>
      </c>
      <c r="Q510" s="193">
        <v>0</v>
      </c>
      <c r="R510" s="193">
        <f>Q510*H510</f>
        <v>0</v>
      </c>
      <c r="S510" s="193">
        <v>1.67E-3</v>
      </c>
      <c r="T510" s="194">
        <f>S510*H510</f>
        <v>0.40914165000000002</v>
      </c>
      <c r="U510" s="35"/>
      <c r="V510" s="35"/>
      <c r="W510" s="35"/>
      <c r="X510" s="35"/>
      <c r="Y510" s="35"/>
      <c r="Z510" s="35"/>
      <c r="AA510" s="35"/>
      <c r="AB510" s="35"/>
      <c r="AC510" s="35"/>
      <c r="AD510" s="35"/>
      <c r="AE510" s="35"/>
      <c r="AR510" s="195" t="s">
        <v>289</v>
      </c>
      <c r="AT510" s="195" t="s">
        <v>128</v>
      </c>
      <c r="AU510" s="195" t="s">
        <v>83</v>
      </c>
      <c r="AY510" s="18" t="s">
        <v>125</v>
      </c>
      <c r="BE510" s="196">
        <f>IF(N510="základní",J510,0)</f>
        <v>0</v>
      </c>
      <c r="BF510" s="196">
        <f>IF(N510="snížená",J510,0)</f>
        <v>0</v>
      </c>
      <c r="BG510" s="196">
        <f>IF(N510="zákl. přenesená",J510,0)</f>
        <v>0</v>
      </c>
      <c r="BH510" s="196">
        <f>IF(N510="sníž. přenesená",J510,0)</f>
        <v>0</v>
      </c>
      <c r="BI510" s="196">
        <f>IF(N510="nulová",J510,0)</f>
        <v>0</v>
      </c>
      <c r="BJ510" s="18" t="s">
        <v>81</v>
      </c>
      <c r="BK510" s="196">
        <f>ROUND(I510*H510,2)</f>
        <v>0</v>
      </c>
      <c r="BL510" s="18" t="s">
        <v>289</v>
      </c>
      <c r="BM510" s="195" t="s">
        <v>545</v>
      </c>
    </row>
    <row r="511" spans="1:65" s="14" customFormat="1" ht="11.25">
      <c r="B511" s="208"/>
      <c r="C511" s="209"/>
      <c r="D511" s="199" t="s">
        <v>134</v>
      </c>
      <c r="E511" s="210" t="s">
        <v>1</v>
      </c>
      <c r="F511" s="211" t="s">
        <v>546</v>
      </c>
      <c r="G511" s="209"/>
      <c r="H511" s="212">
        <v>84.72</v>
      </c>
      <c r="I511" s="213"/>
      <c r="J511" s="209"/>
      <c r="K511" s="209"/>
      <c r="L511" s="214"/>
      <c r="M511" s="215"/>
      <c r="N511" s="216"/>
      <c r="O511" s="216"/>
      <c r="P511" s="216"/>
      <c r="Q511" s="216"/>
      <c r="R511" s="216"/>
      <c r="S511" s="216"/>
      <c r="T511" s="217"/>
      <c r="AT511" s="218" t="s">
        <v>134</v>
      </c>
      <c r="AU511" s="218" t="s">
        <v>83</v>
      </c>
      <c r="AV511" s="14" t="s">
        <v>83</v>
      </c>
      <c r="AW511" s="14" t="s">
        <v>33</v>
      </c>
      <c r="AX511" s="14" t="s">
        <v>76</v>
      </c>
      <c r="AY511" s="218" t="s">
        <v>125</v>
      </c>
    </row>
    <row r="512" spans="1:65" s="14" customFormat="1" ht="11.25">
      <c r="B512" s="208"/>
      <c r="C512" s="209"/>
      <c r="D512" s="199" t="s">
        <v>134</v>
      </c>
      <c r="E512" s="210" t="s">
        <v>1</v>
      </c>
      <c r="F512" s="211" t="s">
        <v>368</v>
      </c>
      <c r="G512" s="209"/>
      <c r="H512" s="212">
        <v>3.36</v>
      </c>
      <c r="I512" s="213"/>
      <c r="J512" s="209"/>
      <c r="K512" s="209"/>
      <c r="L512" s="214"/>
      <c r="M512" s="215"/>
      <c r="N512" s="216"/>
      <c r="O512" s="216"/>
      <c r="P512" s="216"/>
      <c r="Q512" s="216"/>
      <c r="R512" s="216"/>
      <c r="S512" s="216"/>
      <c r="T512" s="217"/>
      <c r="AT512" s="218" t="s">
        <v>134</v>
      </c>
      <c r="AU512" s="218" t="s">
        <v>83</v>
      </c>
      <c r="AV512" s="14" t="s">
        <v>83</v>
      </c>
      <c r="AW512" s="14" t="s">
        <v>33</v>
      </c>
      <c r="AX512" s="14" t="s">
        <v>76</v>
      </c>
      <c r="AY512" s="218" t="s">
        <v>125</v>
      </c>
    </row>
    <row r="513" spans="1:65" s="14" customFormat="1" ht="11.25">
      <c r="B513" s="208"/>
      <c r="C513" s="209"/>
      <c r="D513" s="199" t="s">
        <v>134</v>
      </c>
      <c r="E513" s="210" t="s">
        <v>1</v>
      </c>
      <c r="F513" s="211" t="s">
        <v>369</v>
      </c>
      <c r="G513" s="209"/>
      <c r="H513" s="212">
        <v>16.8</v>
      </c>
      <c r="I513" s="213"/>
      <c r="J513" s="209"/>
      <c r="K513" s="209"/>
      <c r="L513" s="214"/>
      <c r="M513" s="215"/>
      <c r="N513" s="216"/>
      <c r="O513" s="216"/>
      <c r="P513" s="216"/>
      <c r="Q513" s="216"/>
      <c r="R513" s="216"/>
      <c r="S513" s="216"/>
      <c r="T513" s="217"/>
      <c r="AT513" s="218" t="s">
        <v>134</v>
      </c>
      <c r="AU513" s="218" t="s">
        <v>83</v>
      </c>
      <c r="AV513" s="14" t="s">
        <v>83</v>
      </c>
      <c r="AW513" s="14" t="s">
        <v>33</v>
      </c>
      <c r="AX513" s="14" t="s">
        <v>76</v>
      </c>
      <c r="AY513" s="218" t="s">
        <v>125</v>
      </c>
    </row>
    <row r="514" spans="1:65" s="14" customFormat="1" ht="11.25">
      <c r="B514" s="208"/>
      <c r="C514" s="209"/>
      <c r="D514" s="199" t="s">
        <v>134</v>
      </c>
      <c r="E514" s="210" t="s">
        <v>1</v>
      </c>
      <c r="F514" s="211" t="s">
        <v>370</v>
      </c>
      <c r="G514" s="209"/>
      <c r="H514" s="212">
        <v>3.5</v>
      </c>
      <c r="I514" s="213"/>
      <c r="J514" s="209"/>
      <c r="K514" s="209"/>
      <c r="L514" s="214"/>
      <c r="M514" s="215"/>
      <c r="N514" s="216"/>
      <c r="O514" s="216"/>
      <c r="P514" s="216"/>
      <c r="Q514" s="216"/>
      <c r="R514" s="216"/>
      <c r="S514" s="216"/>
      <c r="T514" s="217"/>
      <c r="AT514" s="218" t="s">
        <v>134</v>
      </c>
      <c r="AU514" s="218" t="s">
        <v>83</v>
      </c>
      <c r="AV514" s="14" t="s">
        <v>83</v>
      </c>
      <c r="AW514" s="14" t="s">
        <v>33</v>
      </c>
      <c r="AX514" s="14" t="s">
        <v>76</v>
      </c>
      <c r="AY514" s="218" t="s">
        <v>125</v>
      </c>
    </row>
    <row r="515" spans="1:65" s="14" customFormat="1" ht="11.25">
      <c r="B515" s="208"/>
      <c r="C515" s="209"/>
      <c r="D515" s="199" t="s">
        <v>134</v>
      </c>
      <c r="E515" s="210" t="s">
        <v>1</v>
      </c>
      <c r="F515" s="211" t="s">
        <v>547</v>
      </c>
      <c r="G515" s="209"/>
      <c r="H515" s="212">
        <v>46.67</v>
      </c>
      <c r="I515" s="213"/>
      <c r="J515" s="209"/>
      <c r="K515" s="209"/>
      <c r="L515" s="214"/>
      <c r="M515" s="215"/>
      <c r="N515" s="216"/>
      <c r="O515" s="216"/>
      <c r="P515" s="216"/>
      <c r="Q515" s="216"/>
      <c r="R515" s="216"/>
      <c r="S515" s="216"/>
      <c r="T515" s="217"/>
      <c r="AT515" s="218" t="s">
        <v>134</v>
      </c>
      <c r="AU515" s="218" t="s">
        <v>83</v>
      </c>
      <c r="AV515" s="14" t="s">
        <v>83</v>
      </c>
      <c r="AW515" s="14" t="s">
        <v>33</v>
      </c>
      <c r="AX515" s="14" t="s">
        <v>76</v>
      </c>
      <c r="AY515" s="218" t="s">
        <v>125</v>
      </c>
    </row>
    <row r="516" spans="1:65" s="14" customFormat="1" ht="11.25">
      <c r="B516" s="208"/>
      <c r="C516" s="209"/>
      <c r="D516" s="199" t="s">
        <v>134</v>
      </c>
      <c r="E516" s="210" t="s">
        <v>1</v>
      </c>
      <c r="F516" s="211" t="s">
        <v>548</v>
      </c>
      <c r="G516" s="209"/>
      <c r="H516" s="212">
        <v>42.57</v>
      </c>
      <c r="I516" s="213"/>
      <c r="J516" s="209"/>
      <c r="K516" s="209"/>
      <c r="L516" s="214"/>
      <c r="M516" s="215"/>
      <c r="N516" s="216"/>
      <c r="O516" s="216"/>
      <c r="P516" s="216"/>
      <c r="Q516" s="216"/>
      <c r="R516" s="216"/>
      <c r="S516" s="216"/>
      <c r="T516" s="217"/>
      <c r="AT516" s="218" t="s">
        <v>134</v>
      </c>
      <c r="AU516" s="218" t="s">
        <v>83</v>
      </c>
      <c r="AV516" s="14" t="s">
        <v>83</v>
      </c>
      <c r="AW516" s="14" t="s">
        <v>33</v>
      </c>
      <c r="AX516" s="14" t="s">
        <v>76</v>
      </c>
      <c r="AY516" s="218" t="s">
        <v>125</v>
      </c>
    </row>
    <row r="517" spans="1:65" s="14" customFormat="1" ht="11.25">
      <c r="B517" s="208"/>
      <c r="C517" s="209"/>
      <c r="D517" s="199" t="s">
        <v>134</v>
      </c>
      <c r="E517" s="210" t="s">
        <v>1</v>
      </c>
      <c r="F517" s="211" t="s">
        <v>373</v>
      </c>
      <c r="G517" s="209"/>
      <c r="H517" s="212">
        <v>9.5</v>
      </c>
      <c r="I517" s="213"/>
      <c r="J517" s="209"/>
      <c r="K517" s="209"/>
      <c r="L517" s="214"/>
      <c r="M517" s="215"/>
      <c r="N517" s="216"/>
      <c r="O517" s="216"/>
      <c r="P517" s="216"/>
      <c r="Q517" s="216"/>
      <c r="R517" s="216"/>
      <c r="S517" s="216"/>
      <c r="T517" s="217"/>
      <c r="AT517" s="218" t="s">
        <v>134</v>
      </c>
      <c r="AU517" s="218" t="s">
        <v>83</v>
      </c>
      <c r="AV517" s="14" t="s">
        <v>83</v>
      </c>
      <c r="AW517" s="14" t="s">
        <v>33</v>
      </c>
      <c r="AX517" s="14" t="s">
        <v>76</v>
      </c>
      <c r="AY517" s="218" t="s">
        <v>125</v>
      </c>
    </row>
    <row r="518" spans="1:65" s="14" customFormat="1" ht="11.25">
      <c r="B518" s="208"/>
      <c r="C518" s="209"/>
      <c r="D518" s="199" t="s">
        <v>134</v>
      </c>
      <c r="E518" s="210" t="s">
        <v>1</v>
      </c>
      <c r="F518" s="211" t="s">
        <v>374</v>
      </c>
      <c r="G518" s="209"/>
      <c r="H518" s="212">
        <v>14.34</v>
      </c>
      <c r="I518" s="213"/>
      <c r="J518" s="209"/>
      <c r="K518" s="209"/>
      <c r="L518" s="214"/>
      <c r="M518" s="215"/>
      <c r="N518" s="216"/>
      <c r="O518" s="216"/>
      <c r="P518" s="216"/>
      <c r="Q518" s="216"/>
      <c r="R518" s="216"/>
      <c r="S518" s="216"/>
      <c r="T518" s="217"/>
      <c r="AT518" s="218" t="s">
        <v>134</v>
      </c>
      <c r="AU518" s="218" t="s">
        <v>83</v>
      </c>
      <c r="AV518" s="14" t="s">
        <v>83</v>
      </c>
      <c r="AW518" s="14" t="s">
        <v>33</v>
      </c>
      <c r="AX518" s="14" t="s">
        <v>76</v>
      </c>
      <c r="AY518" s="218" t="s">
        <v>125</v>
      </c>
    </row>
    <row r="519" spans="1:65" s="14" customFormat="1" ht="11.25">
      <c r="B519" s="208"/>
      <c r="C519" s="209"/>
      <c r="D519" s="199" t="s">
        <v>134</v>
      </c>
      <c r="E519" s="210" t="s">
        <v>1</v>
      </c>
      <c r="F519" s="211" t="s">
        <v>375</v>
      </c>
      <c r="G519" s="209"/>
      <c r="H519" s="212">
        <v>7.11</v>
      </c>
      <c r="I519" s="213"/>
      <c r="J519" s="209"/>
      <c r="K519" s="209"/>
      <c r="L519" s="214"/>
      <c r="M519" s="215"/>
      <c r="N519" s="216"/>
      <c r="O519" s="216"/>
      <c r="P519" s="216"/>
      <c r="Q519" s="216"/>
      <c r="R519" s="216"/>
      <c r="S519" s="216"/>
      <c r="T519" s="217"/>
      <c r="AT519" s="218" t="s">
        <v>134</v>
      </c>
      <c r="AU519" s="218" t="s">
        <v>83</v>
      </c>
      <c r="AV519" s="14" t="s">
        <v>83</v>
      </c>
      <c r="AW519" s="14" t="s">
        <v>33</v>
      </c>
      <c r="AX519" s="14" t="s">
        <v>76</v>
      </c>
      <c r="AY519" s="218" t="s">
        <v>125</v>
      </c>
    </row>
    <row r="520" spans="1:65" s="14" customFormat="1" ht="11.25">
      <c r="B520" s="208"/>
      <c r="C520" s="209"/>
      <c r="D520" s="199" t="s">
        <v>134</v>
      </c>
      <c r="E520" s="210" t="s">
        <v>1</v>
      </c>
      <c r="F520" s="211" t="s">
        <v>376</v>
      </c>
      <c r="G520" s="209"/>
      <c r="H520" s="212">
        <v>4.75</v>
      </c>
      <c r="I520" s="213"/>
      <c r="J520" s="209"/>
      <c r="K520" s="209"/>
      <c r="L520" s="214"/>
      <c r="M520" s="215"/>
      <c r="N520" s="216"/>
      <c r="O520" s="216"/>
      <c r="P520" s="216"/>
      <c r="Q520" s="216"/>
      <c r="R520" s="216"/>
      <c r="S520" s="216"/>
      <c r="T520" s="217"/>
      <c r="AT520" s="218" t="s">
        <v>134</v>
      </c>
      <c r="AU520" s="218" t="s">
        <v>83</v>
      </c>
      <c r="AV520" s="14" t="s">
        <v>83</v>
      </c>
      <c r="AW520" s="14" t="s">
        <v>33</v>
      </c>
      <c r="AX520" s="14" t="s">
        <v>76</v>
      </c>
      <c r="AY520" s="218" t="s">
        <v>125</v>
      </c>
    </row>
    <row r="521" spans="1:65" s="14" customFormat="1" ht="11.25">
      <c r="B521" s="208"/>
      <c r="C521" s="209"/>
      <c r="D521" s="199" t="s">
        <v>134</v>
      </c>
      <c r="E521" s="210" t="s">
        <v>1</v>
      </c>
      <c r="F521" s="211" t="s">
        <v>377</v>
      </c>
      <c r="G521" s="209"/>
      <c r="H521" s="212">
        <v>5.9</v>
      </c>
      <c r="I521" s="213"/>
      <c r="J521" s="209"/>
      <c r="K521" s="209"/>
      <c r="L521" s="214"/>
      <c r="M521" s="215"/>
      <c r="N521" s="216"/>
      <c r="O521" s="216"/>
      <c r="P521" s="216"/>
      <c r="Q521" s="216"/>
      <c r="R521" s="216"/>
      <c r="S521" s="216"/>
      <c r="T521" s="217"/>
      <c r="AT521" s="218" t="s">
        <v>134</v>
      </c>
      <c r="AU521" s="218" t="s">
        <v>83</v>
      </c>
      <c r="AV521" s="14" t="s">
        <v>83</v>
      </c>
      <c r="AW521" s="14" t="s">
        <v>33</v>
      </c>
      <c r="AX521" s="14" t="s">
        <v>76</v>
      </c>
      <c r="AY521" s="218" t="s">
        <v>125</v>
      </c>
    </row>
    <row r="522" spans="1:65" s="13" customFormat="1" ht="11.25">
      <c r="B522" s="197"/>
      <c r="C522" s="198"/>
      <c r="D522" s="199" t="s">
        <v>134</v>
      </c>
      <c r="E522" s="200" t="s">
        <v>1</v>
      </c>
      <c r="F522" s="201" t="s">
        <v>333</v>
      </c>
      <c r="G522" s="198"/>
      <c r="H522" s="200" t="s">
        <v>1</v>
      </c>
      <c r="I522" s="202"/>
      <c r="J522" s="198"/>
      <c r="K522" s="198"/>
      <c r="L522" s="203"/>
      <c r="M522" s="204"/>
      <c r="N522" s="205"/>
      <c r="O522" s="205"/>
      <c r="P522" s="205"/>
      <c r="Q522" s="205"/>
      <c r="R522" s="205"/>
      <c r="S522" s="205"/>
      <c r="T522" s="206"/>
      <c r="AT522" s="207" t="s">
        <v>134</v>
      </c>
      <c r="AU522" s="207" t="s">
        <v>83</v>
      </c>
      <c r="AV522" s="13" t="s">
        <v>81</v>
      </c>
      <c r="AW522" s="13" t="s">
        <v>33</v>
      </c>
      <c r="AX522" s="13" t="s">
        <v>76</v>
      </c>
      <c r="AY522" s="207" t="s">
        <v>125</v>
      </c>
    </row>
    <row r="523" spans="1:65" s="14" customFormat="1" ht="11.25">
      <c r="B523" s="208"/>
      <c r="C523" s="209"/>
      <c r="D523" s="199" t="s">
        <v>134</v>
      </c>
      <c r="E523" s="210" t="s">
        <v>1</v>
      </c>
      <c r="F523" s="211" t="s">
        <v>549</v>
      </c>
      <c r="G523" s="209"/>
      <c r="H523" s="212">
        <v>5.7750000000000004</v>
      </c>
      <c r="I523" s="213"/>
      <c r="J523" s="209"/>
      <c r="K523" s="209"/>
      <c r="L523" s="214"/>
      <c r="M523" s="215"/>
      <c r="N523" s="216"/>
      <c r="O523" s="216"/>
      <c r="P523" s="216"/>
      <c r="Q523" s="216"/>
      <c r="R523" s="216"/>
      <c r="S523" s="216"/>
      <c r="T523" s="217"/>
      <c r="AT523" s="218" t="s">
        <v>134</v>
      </c>
      <c r="AU523" s="218" t="s">
        <v>83</v>
      </c>
      <c r="AV523" s="14" t="s">
        <v>83</v>
      </c>
      <c r="AW523" s="14" t="s">
        <v>33</v>
      </c>
      <c r="AX523" s="14" t="s">
        <v>76</v>
      </c>
      <c r="AY523" s="218" t="s">
        <v>125</v>
      </c>
    </row>
    <row r="524" spans="1:65" s="16" customFormat="1" ht="11.25">
      <c r="B524" s="230"/>
      <c r="C524" s="231"/>
      <c r="D524" s="199" t="s">
        <v>134</v>
      </c>
      <c r="E524" s="232" t="s">
        <v>1</v>
      </c>
      <c r="F524" s="233" t="s">
        <v>146</v>
      </c>
      <c r="G524" s="231"/>
      <c r="H524" s="234">
        <v>244.99500000000003</v>
      </c>
      <c r="I524" s="235"/>
      <c r="J524" s="231"/>
      <c r="K524" s="231"/>
      <c r="L524" s="236"/>
      <c r="M524" s="237"/>
      <c r="N524" s="238"/>
      <c r="O524" s="238"/>
      <c r="P524" s="238"/>
      <c r="Q524" s="238"/>
      <c r="R524" s="238"/>
      <c r="S524" s="238"/>
      <c r="T524" s="239"/>
      <c r="AT524" s="240" t="s">
        <v>134</v>
      </c>
      <c r="AU524" s="240" t="s">
        <v>83</v>
      </c>
      <c r="AV524" s="16" t="s">
        <v>132</v>
      </c>
      <c r="AW524" s="16" t="s">
        <v>33</v>
      </c>
      <c r="AX524" s="16" t="s">
        <v>81</v>
      </c>
      <c r="AY524" s="240" t="s">
        <v>125</v>
      </c>
    </row>
    <row r="525" spans="1:65" s="2" customFormat="1" ht="21.75" customHeight="1">
      <c r="A525" s="35"/>
      <c r="B525" s="36"/>
      <c r="C525" s="183" t="s">
        <v>550</v>
      </c>
      <c r="D525" s="183" t="s">
        <v>128</v>
      </c>
      <c r="E525" s="184" t="s">
        <v>551</v>
      </c>
      <c r="F525" s="185" t="s">
        <v>552</v>
      </c>
      <c r="G525" s="186" t="s">
        <v>553</v>
      </c>
      <c r="H525" s="187">
        <v>1</v>
      </c>
      <c r="I525" s="188"/>
      <c r="J525" s="189">
        <f>ROUND(I525*H525,2)</f>
        <v>0</v>
      </c>
      <c r="K525" s="190"/>
      <c r="L525" s="40"/>
      <c r="M525" s="191" t="s">
        <v>1</v>
      </c>
      <c r="N525" s="192" t="s">
        <v>41</v>
      </c>
      <c r="O525" s="72"/>
      <c r="P525" s="193">
        <f>O525*H525</f>
        <v>0</v>
      </c>
      <c r="Q525" s="193">
        <v>0</v>
      </c>
      <c r="R525" s="193">
        <f>Q525*H525</f>
        <v>0</v>
      </c>
      <c r="S525" s="193">
        <v>0</v>
      </c>
      <c r="T525" s="194">
        <f>S525*H525</f>
        <v>0</v>
      </c>
      <c r="U525" s="35"/>
      <c r="V525" s="35"/>
      <c r="W525" s="35"/>
      <c r="X525" s="35"/>
      <c r="Y525" s="35"/>
      <c r="Z525" s="35"/>
      <c r="AA525" s="35"/>
      <c r="AB525" s="35"/>
      <c r="AC525" s="35"/>
      <c r="AD525" s="35"/>
      <c r="AE525" s="35"/>
      <c r="AR525" s="195" t="s">
        <v>289</v>
      </c>
      <c r="AT525" s="195" t="s">
        <v>128</v>
      </c>
      <c r="AU525" s="195" t="s">
        <v>83</v>
      </c>
      <c r="AY525" s="18" t="s">
        <v>125</v>
      </c>
      <c r="BE525" s="196">
        <f>IF(N525="základní",J525,0)</f>
        <v>0</v>
      </c>
      <c r="BF525" s="196">
        <f>IF(N525="snížená",J525,0)</f>
        <v>0</v>
      </c>
      <c r="BG525" s="196">
        <f>IF(N525="zákl. přenesená",J525,0)</f>
        <v>0</v>
      </c>
      <c r="BH525" s="196">
        <f>IF(N525="sníž. přenesená",J525,0)</f>
        <v>0</v>
      </c>
      <c r="BI525" s="196">
        <f>IF(N525="nulová",J525,0)</f>
        <v>0</v>
      </c>
      <c r="BJ525" s="18" t="s">
        <v>81</v>
      </c>
      <c r="BK525" s="196">
        <f>ROUND(I525*H525,2)</f>
        <v>0</v>
      </c>
      <c r="BL525" s="18" t="s">
        <v>289</v>
      </c>
      <c r="BM525" s="195" t="s">
        <v>554</v>
      </c>
    </row>
    <row r="526" spans="1:65" s="2" customFormat="1" ht="37.9" customHeight="1">
      <c r="A526" s="35"/>
      <c r="B526" s="36"/>
      <c r="C526" s="183" t="s">
        <v>555</v>
      </c>
      <c r="D526" s="183" t="s">
        <v>128</v>
      </c>
      <c r="E526" s="184" t="s">
        <v>556</v>
      </c>
      <c r="F526" s="185" t="s">
        <v>557</v>
      </c>
      <c r="G526" s="186" t="s">
        <v>201</v>
      </c>
      <c r="H526" s="187">
        <v>181.285</v>
      </c>
      <c r="I526" s="188"/>
      <c r="J526" s="189">
        <f>ROUND(I526*H526,2)</f>
        <v>0</v>
      </c>
      <c r="K526" s="190"/>
      <c r="L526" s="40"/>
      <c r="M526" s="191" t="s">
        <v>1</v>
      </c>
      <c r="N526" s="192" t="s">
        <v>41</v>
      </c>
      <c r="O526" s="72"/>
      <c r="P526" s="193">
        <f>O526*H526</f>
        <v>0</v>
      </c>
      <c r="Q526" s="193">
        <v>1.4599999999999999E-3</v>
      </c>
      <c r="R526" s="193">
        <f>Q526*H526</f>
        <v>0.26467609999999997</v>
      </c>
      <c r="S526" s="193">
        <v>0</v>
      </c>
      <c r="T526" s="194">
        <f>S526*H526</f>
        <v>0</v>
      </c>
      <c r="U526" s="35"/>
      <c r="V526" s="35"/>
      <c r="W526" s="35"/>
      <c r="X526" s="35"/>
      <c r="Y526" s="35"/>
      <c r="Z526" s="35"/>
      <c r="AA526" s="35"/>
      <c r="AB526" s="35"/>
      <c r="AC526" s="35"/>
      <c r="AD526" s="35"/>
      <c r="AE526" s="35"/>
      <c r="AR526" s="195" t="s">
        <v>289</v>
      </c>
      <c r="AT526" s="195" t="s">
        <v>128</v>
      </c>
      <c r="AU526" s="195" t="s">
        <v>83</v>
      </c>
      <c r="AY526" s="18" t="s">
        <v>125</v>
      </c>
      <c r="BE526" s="196">
        <f>IF(N526="základní",J526,0)</f>
        <v>0</v>
      </c>
      <c r="BF526" s="196">
        <f>IF(N526="snížená",J526,0)</f>
        <v>0</v>
      </c>
      <c r="BG526" s="196">
        <f>IF(N526="zákl. přenesená",J526,0)</f>
        <v>0</v>
      </c>
      <c r="BH526" s="196">
        <f>IF(N526="sníž. přenesená",J526,0)</f>
        <v>0</v>
      </c>
      <c r="BI526" s="196">
        <f>IF(N526="nulová",J526,0)</f>
        <v>0</v>
      </c>
      <c r="BJ526" s="18" t="s">
        <v>81</v>
      </c>
      <c r="BK526" s="196">
        <f>ROUND(I526*H526,2)</f>
        <v>0</v>
      </c>
      <c r="BL526" s="18" t="s">
        <v>289</v>
      </c>
      <c r="BM526" s="195" t="s">
        <v>558</v>
      </c>
    </row>
    <row r="527" spans="1:65" s="14" customFormat="1" ht="11.25">
      <c r="B527" s="208"/>
      <c r="C527" s="209"/>
      <c r="D527" s="199" t="s">
        <v>134</v>
      </c>
      <c r="E527" s="210" t="s">
        <v>1</v>
      </c>
      <c r="F527" s="211" t="s">
        <v>559</v>
      </c>
      <c r="G527" s="209"/>
      <c r="H527" s="212">
        <v>54</v>
      </c>
      <c r="I527" s="213"/>
      <c r="J527" s="209"/>
      <c r="K527" s="209"/>
      <c r="L527" s="214"/>
      <c r="M527" s="215"/>
      <c r="N527" s="216"/>
      <c r="O527" s="216"/>
      <c r="P527" s="216"/>
      <c r="Q527" s="216"/>
      <c r="R527" s="216"/>
      <c r="S527" s="216"/>
      <c r="T527" s="217"/>
      <c r="AT527" s="218" t="s">
        <v>134</v>
      </c>
      <c r="AU527" s="218" t="s">
        <v>83</v>
      </c>
      <c r="AV527" s="14" t="s">
        <v>83</v>
      </c>
      <c r="AW527" s="14" t="s">
        <v>33</v>
      </c>
      <c r="AX527" s="14" t="s">
        <v>76</v>
      </c>
      <c r="AY527" s="218" t="s">
        <v>125</v>
      </c>
    </row>
    <row r="528" spans="1:65" s="14" customFormat="1" ht="11.25">
      <c r="B528" s="208"/>
      <c r="C528" s="209"/>
      <c r="D528" s="199" t="s">
        <v>134</v>
      </c>
      <c r="E528" s="210" t="s">
        <v>1</v>
      </c>
      <c r="F528" s="211" t="s">
        <v>368</v>
      </c>
      <c r="G528" s="209"/>
      <c r="H528" s="212">
        <v>3.36</v>
      </c>
      <c r="I528" s="213"/>
      <c r="J528" s="209"/>
      <c r="K528" s="209"/>
      <c r="L528" s="214"/>
      <c r="M528" s="215"/>
      <c r="N528" s="216"/>
      <c r="O528" s="216"/>
      <c r="P528" s="216"/>
      <c r="Q528" s="216"/>
      <c r="R528" s="216"/>
      <c r="S528" s="216"/>
      <c r="T528" s="217"/>
      <c r="AT528" s="218" t="s">
        <v>134</v>
      </c>
      <c r="AU528" s="218" t="s">
        <v>83</v>
      </c>
      <c r="AV528" s="14" t="s">
        <v>83</v>
      </c>
      <c r="AW528" s="14" t="s">
        <v>33</v>
      </c>
      <c r="AX528" s="14" t="s">
        <v>76</v>
      </c>
      <c r="AY528" s="218" t="s">
        <v>125</v>
      </c>
    </row>
    <row r="529" spans="1:65" s="14" customFormat="1" ht="11.25">
      <c r="B529" s="208"/>
      <c r="C529" s="209"/>
      <c r="D529" s="199" t="s">
        <v>134</v>
      </c>
      <c r="E529" s="210" t="s">
        <v>1</v>
      </c>
      <c r="F529" s="211" t="s">
        <v>369</v>
      </c>
      <c r="G529" s="209"/>
      <c r="H529" s="212">
        <v>16.8</v>
      </c>
      <c r="I529" s="213"/>
      <c r="J529" s="209"/>
      <c r="K529" s="209"/>
      <c r="L529" s="214"/>
      <c r="M529" s="215"/>
      <c r="N529" s="216"/>
      <c r="O529" s="216"/>
      <c r="P529" s="216"/>
      <c r="Q529" s="216"/>
      <c r="R529" s="216"/>
      <c r="S529" s="216"/>
      <c r="T529" s="217"/>
      <c r="AT529" s="218" t="s">
        <v>134</v>
      </c>
      <c r="AU529" s="218" t="s">
        <v>83</v>
      </c>
      <c r="AV529" s="14" t="s">
        <v>83</v>
      </c>
      <c r="AW529" s="14" t="s">
        <v>33</v>
      </c>
      <c r="AX529" s="14" t="s">
        <v>76</v>
      </c>
      <c r="AY529" s="218" t="s">
        <v>125</v>
      </c>
    </row>
    <row r="530" spans="1:65" s="14" customFormat="1" ht="11.25">
      <c r="B530" s="208"/>
      <c r="C530" s="209"/>
      <c r="D530" s="199" t="s">
        <v>134</v>
      </c>
      <c r="E530" s="210" t="s">
        <v>1</v>
      </c>
      <c r="F530" s="211" t="s">
        <v>370</v>
      </c>
      <c r="G530" s="209"/>
      <c r="H530" s="212">
        <v>3.5</v>
      </c>
      <c r="I530" s="213"/>
      <c r="J530" s="209"/>
      <c r="K530" s="209"/>
      <c r="L530" s="214"/>
      <c r="M530" s="215"/>
      <c r="N530" s="216"/>
      <c r="O530" s="216"/>
      <c r="P530" s="216"/>
      <c r="Q530" s="216"/>
      <c r="R530" s="216"/>
      <c r="S530" s="216"/>
      <c r="T530" s="217"/>
      <c r="AT530" s="218" t="s">
        <v>134</v>
      </c>
      <c r="AU530" s="218" t="s">
        <v>83</v>
      </c>
      <c r="AV530" s="14" t="s">
        <v>83</v>
      </c>
      <c r="AW530" s="14" t="s">
        <v>33</v>
      </c>
      <c r="AX530" s="14" t="s">
        <v>76</v>
      </c>
      <c r="AY530" s="218" t="s">
        <v>125</v>
      </c>
    </row>
    <row r="531" spans="1:65" s="14" customFormat="1" ht="11.25">
      <c r="B531" s="208"/>
      <c r="C531" s="209"/>
      <c r="D531" s="199" t="s">
        <v>134</v>
      </c>
      <c r="E531" s="210" t="s">
        <v>1</v>
      </c>
      <c r="F531" s="211" t="s">
        <v>560</v>
      </c>
      <c r="G531" s="209"/>
      <c r="H531" s="212">
        <v>29.25</v>
      </c>
      <c r="I531" s="213"/>
      <c r="J531" s="209"/>
      <c r="K531" s="209"/>
      <c r="L531" s="214"/>
      <c r="M531" s="215"/>
      <c r="N531" s="216"/>
      <c r="O531" s="216"/>
      <c r="P531" s="216"/>
      <c r="Q531" s="216"/>
      <c r="R531" s="216"/>
      <c r="S531" s="216"/>
      <c r="T531" s="217"/>
      <c r="AT531" s="218" t="s">
        <v>134</v>
      </c>
      <c r="AU531" s="218" t="s">
        <v>83</v>
      </c>
      <c r="AV531" s="14" t="s">
        <v>83</v>
      </c>
      <c r="AW531" s="14" t="s">
        <v>33</v>
      </c>
      <c r="AX531" s="14" t="s">
        <v>76</v>
      </c>
      <c r="AY531" s="218" t="s">
        <v>125</v>
      </c>
    </row>
    <row r="532" spans="1:65" s="14" customFormat="1" ht="11.25">
      <c r="B532" s="208"/>
      <c r="C532" s="209"/>
      <c r="D532" s="199" t="s">
        <v>134</v>
      </c>
      <c r="E532" s="210" t="s">
        <v>1</v>
      </c>
      <c r="F532" s="211" t="s">
        <v>561</v>
      </c>
      <c r="G532" s="209"/>
      <c r="H532" s="212">
        <v>27</v>
      </c>
      <c r="I532" s="213"/>
      <c r="J532" s="209"/>
      <c r="K532" s="209"/>
      <c r="L532" s="214"/>
      <c r="M532" s="215"/>
      <c r="N532" s="216"/>
      <c r="O532" s="216"/>
      <c r="P532" s="216"/>
      <c r="Q532" s="216"/>
      <c r="R532" s="216"/>
      <c r="S532" s="216"/>
      <c r="T532" s="217"/>
      <c r="AT532" s="218" t="s">
        <v>134</v>
      </c>
      <c r="AU532" s="218" t="s">
        <v>83</v>
      </c>
      <c r="AV532" s="14" t="s">
        <v>83</v>
      </c>
      <c r="AW532" s="14" t="s">
        <v>33</v>
      </c>
      <c r="AX532" s="14" t="s">
        <v>76</v>
      </c>
      <c r="AY532" s="218" t="s">
        <v>125</v>
      </c>
    </row>
    <row r="533" spans="1:65" s="14" customFormat="1" ht="11.25">
      <c r="B533" s="208"/>
      <c r="C533" s="209"/>
      <c r="D533" s="199" t="s">
        <v>134</v>
      </c>
      <c r="E533" s="210" t="s">
        <v>1</v>
      </c>
      <c r="F533" s="211" t="s">
        <v>373</v>
      </c>
      <c r="G533" s="209"/>
      <c r="H533" s="212">
        <v>9.5</v>
      </c>
      <c r="I533" s="213"/>
      <c r="J533" s="209"/>
      <c r="K533" s="209"/>
      <c r="L533" s="214"/>
      <c r="M533" s="215"/>
      <c r="N533" s="216"/>
      <c r="O533" s="216"/>
      <c r="P533" s="216"/>
      <c r="Q533" s="216"/>
      <c r="R533" s="216"/>
      <c r="S533" s="216"/>
      <c r="T533" s="217"/>
      <c r="AT533" s="218" t="s">
        <v>134</v>
      </c>
      <c r="AU533" s="218" t="s">
        <v>83</v>
      </c>
      <c r="AV533" s="14" t="s">
        <v>83</v>
      </c>
      <c r="AW533" s="14" t="s">
        <v>33</v>
      </c>
      <c r="AX533" s="14" t="s">
        <v>76</v>
      </c>
      <c r="AY533" s="218" t="s">
        <v>125</v>
      </c>
    </row>
    <row r="534" spans="1:65" s="14" customFormat="1" ht="11.25">
      <c r="B534" s="208"/>
      <c r="C534" s="209"/>
      <c r="D534" s="199" t="s">
        <v>134</v>
      </c>
      <c r="E534" s="210" t="s">
        <v>1</v>
      </c>
      <c r="F534" s="211" t="s">
        <v>374</v>
      </c>
      <c r="G534" s="209"/>
      <c r="H534" s="212">
        <v>14.34</v>
      </c>
      <c r="I534" s="213"/>
      <c r="J534" s="209"/>
      <c r="K534" s="209"/>
      <c r="L534" s="214"/>
      <c r="M534" s="215"/>
      <c r="N534" s="216"/>
      <c r="O534" s="216"/>
      <c r="P534" s="216"/>
      <c r="Q534" s="216"/>
      <c r="R534" s="216"/>
      <c r="S534" s="216"/>
      <c r="T534" s="217"/>
      <c r="AT534" s="218" t="s">
        <v>134</v>
      </c>
      <c r="AU534" s="218" t="s">
        <v>83</v>
      </c>
      <c r="AV534" s="14" t="s">
        <v>83</v>
      </c>
      <c r="AW534" s="14" t="s">
        <v>33</v>
      </c>
      <c r="AX534" s="14" t="s">
        <v>76</v>
      </c>
      <c r="AY534" s="218" t="s">
        <v>125</v>
      </c>
    </row>
    <row r="535" spans="1:65" s="14" customFormat="1" ht="11.25">
      <c r="B535" s="208"/>
      <c r="C535" s="209"/>
      <c r="D535" s="199" t="s">
        <v>134</v>
      </c>
      <c r="E535" s="210" t="s">
        <v>1</v>
      </c>
      <c r="F535" s="211" t="s">
        <v>375</v>
      </c>
      <c r="G535" s="209"/>
      <c r="H535" s="212">
        <v>7.11</v>
      </c>
      <c r="I535" s="213"/>
      <c r="J535" s="209"/>
      <c r="K535" s="209"/>
      <c r="L535" s="214"/>
      <c r="M535" s="215"/>
      <c r="N535" s="216"/>
      <c r="O535" s="216"/>
      <c r="P535" s="216"/>
      <c r="Q535" s="216"/>
      <c r="R535" s="216"/>
      <c r="S535" s="216"/>
      <c r="T535" s="217"/>
      <c r="AT535" s="218" t="s">
        <v>134</v>
      </c>
      <c r="AU535" s="218" t="s">
        <v>83</v>
      </c>
      <c r="AV535" s="14" t="s">
        <v>83</v>
      </c>
      <c r="AW535" s="14" t="s">
        <v>33</v>
      </c>
      <c r="AX535" s="14" t="s">
        <v>76</v>
      </c>
      <c r="AY535" s="218" t="s">
        <v>125</v>
      </c>
    </row>
    <row r="536" spans="1:65" s="14" customFormat="1" ht="11.25">
      <c r="B536" s="208"/>
      <c r="C536" s="209"/>
      <c r="D536" s="199" t="s">
        <v>134</v>
      </c>
      <c r="E536" s="210" t="s">
        <v>1</v>
      </c>
      <c r="F536" s="211" t="s">
        <v>376</v>
      </c>
      <c r="G536" s="209"/>
      <c r="H536" s="212">
        <v>4.75</v>
      </c>
      <c r="I536" s="213"/>
      <c r="J536" s="209"/>
      <c r="K536" s="209"/>
      <c r="L536" s="214"/>
      <c r="M536" s="215"/>
      <c r="N536" s="216"/>
      <c r="O536" s="216"/>
      <c r="P536" s="216"/>
      <c r="Q536" s="216"/>
      <c r="R536" s="216"/>
      <c r="S536" s="216"/>
      <c r="T536" s="217"/>
      <c r="AT536" s="218" t="s">
        <v>134</v>
      </c>
      <c r="AU536" s="218" t="s">
        <v>83</v>
      </c>
      <c r="AV536" s="14" t="s">
        <v>83</v>
      </c>
      <c r="AW536" s="14" t="s">
        <v>33</v>
      </c>
      <c r="AX536" s="14" t="s">
        <v>76</v>
      </c>
      <c r="AY536" s="218" t="s">
        <v>125</v>
      </c>
    </row>
    <row r="537" spans="1:65" s="14" customFormat="1" ht="11.25">
      <c r="B537" s="208"/>
      <c r="C537" s="209"/>
      <c r="D537" s="199" t="s">
        <v>134</v>
      </c>
      <c r="E537" s="210" t="s">
        <v>1</v>
      </c>
      <c r="F537" s="211" t="s">
        <v>377</v>
      </c>
      <c r="G537" s="209"/>
      <c r="H537" s="212">
        <v>5.9</v>
      </c>
      <c r="I537" s="213"/>
      <c r="J537" s="209"/>
      <c r="K537" s="209"/>
      <c r="L537" s="214"/>
      <c r="M537" s="215"/>
      <c r="N537" s="216"/>
      <c r="O537" s="216"/>
      <c r="P537" s="216"/>
      <c r="Q537" s="216"/>
      <c r="R537" s="216"/>
      <c r="S537" s="216"/>
      <c r="T537" s="217"/>
      <c r="AT537" s="218" t="s">
        <v>134</v>
      </c>
      <c r="AU537" s="218" t="s">
        <v>83</v>
      </c>
      <c r="AV537" s="14" t="s">
        <v>83</v>
      </c>
      <c r="AW537" s="14" t="s">
        <v>33</v>
      </c>
      <c r="AX537" s="14" t="s">
        <v>76</v>
      </c>
      <c r="AY537" s="218" t="s">
        <v>125</v>
      </c>
    </row>
    <row r="538" spans="1:65" s="13" customFormat="1" ht="11.25">
      <c r="B538" s="197"/>
      <c r="C538" s="198"/>
      <c r="D538" s="199" t="s">
        <v>134</v>
      </c>
      <c r="E538" s="200" t="s">
        <v>1</v>
      </c>
      <c r="F538" s="201" t="s">
        <v>333</v>
      </c>
      <c r="G538" s="198"/>
      <c r="H538" s="200" t="s">
        <v>1</v>
      </c>
      <c r="I538" s="202"/>
      <c r="J538" s="198"/>
      <c r="K538" s="198"/>
      <c r="L538" s="203"/>
      <c r="M538" s="204"/>
      <c r="N538" s="205"/>
      <c r="O538" s="205"/>
      <c r="P538" s="205"/>
      <c r="Q538" s="205"/>
      <c r="R538" s="205"/>
      <c r="S538" s="205"/>
      <c r="T538" s="206"/>
      <c r="AT538" s="207" t="s">
        <v>134</v>
      </c>
      <c r="AU538" s="207" t="s">
        <v>83</v>
      </c>
      <c r="AV538" s="13" t="s">
        <v>81</v>
      </c>
      <c r="AW538" s="13" t="s">
        <v>33</v>
      </c>
      <c r="AX538" s="13" t="s">
        <v>76</v>
      </c>
      <c r="AY538" s="207" t="s">
        <v>125</v>
      </c>
    </row>
    <row r="539" spans="1:65" s="14" customFormat="1" ht="11.25">
      <c r="B539" s="208"/>
      <c r="C539" s="209"/>
      <c r="D539" s="199" t="s">
        <v>134</v>
      </c>
      <c r="E539" s="210" t="s">
        <v>1</v>
      </c>
      <c r="F539" s="211" t="s">
        <v>549</v>
      </c>
      <c r="G539" s="209"/>
      <c r="H539" s="212">
        <v>5.7750000000000004</v>
      </c>
      <c r="I539" s="213"/>
      <c r="J539" s="209"/>
      <c r="K539" s="209"/>
      <c r="L539" s="214"/>
      <c r="M539" s="215"/>
      <c r="N539" s="216"/>
      <c r="O539" s="216"/>
      <c r="P539" s="216"/>
      <c r="Q539" s="216"/>
      <c r="R539" s="216"/>
      <c r="S539" s="216"/>
      <c r="T539" s="217"/>
      <c r="AT539" s="218" t="s">
        <v>134</v>
      </c>
      <c r="AU539" s="218" t="s">
        <v>83</v>
      </c>
      <c r="AV539" s="14" t="s">
        <v>83</v>
      </c>
      <c r="AW539" s="14" t="s">
        <v>33</v>
      </c>
      <c r="AX539" s="14" t="s">
        <v>76</v>
      </c>
      <c r="AY539" s="218" t="s">
        <v>125</v>
      </c>
    </row>
    <row r="540" spans="1:65" s="16" customFormat="1" ht="11.25">
      <c r="B540" s="230"/>
      <c r="C540" s="231"/>
      <c r="D540" s="199" t="s">
        <v>134</v>
      </c>
      <c r="E540" s="232" t="s">
        <v>1</v>
      </c>
      <c r="F540" s="233" t="s">
        <v>146</v>
      </c>
      <c r="G540" s="231"/>
      <c r="H540" s="234">
        <v>181.28500000000003</v>
      </c>
      <c r="I540" s="235"/>
      <c r="J540" s="231"/>
      <c r="K540" s="231"/>
      <c r="L540" s="236"/>
      <c r="M540" s="237"/>
      <c r="N540" s="238"/>
      <c r="O540" s="238"/>
      <c r="P540" s="238"/>
      <c r="Q540" s="238"/>
      <c r="R540" s="238"/>
      <c r="S540" s="238"/>
      <c r="T540" s="239"/>
      <c r="AT540" s="240" t="s">
        <v>134</v>
      </c>
      <c r="AU540" s="240" t="s">
        <v>83</v>
      </c>
      <c r="AV540" s="16" t="s">
        <v>132</v>
      </c>
      <c r="AW540" s="16" t="s">
        <v>33</v>
      </c>
      <c r="AX540" s="16" t="s">
        <v>81</v>
      </c>
      <c r="AY540" s="240" t="s">
        <v>125</v>
      </c>
    </row>
    <row r="541" spans="1:65" s="2" customFormat="1" ht="55.5" customHeight="1">
      <c r="A541" s="35"/>
      <c r="B541" s="36"/>
      <c r="C541" s="183" t="s">
        <v>562</v>
      </c>
      <c r="D541" s="183" t="s">
        <v>128</v>
      </c>
      <c r="E541" s="184" t="s">
        <v>563</v>
      </c>
      <c r="F541" s="185" t="s">
        <v>564</v>
      </c>
      <c r="G541" s="186" t="s">
        <v>453</v>
      </c>
      <c r="H541" s="187">
        <v>0.26500000000000001</v>
      </c>
      <c r="I541" s="188"/>
      <c r="J541" s="189">
        <f>ROUND(I541*H541,2)</f>
        <v>0</v>
      </c>
      <c r="K541" s="190"/>
      <c r="L541" s="40"/>
      <c r="M541" s="191" t="s">
        <v>1</v>
      </c>
      <c r="N541" s="192" t="s">
        <v>41</v>
      </c>
      <c r="O541" s="72"/>
      <c r="P541" s="193">
        <f>O541*H541</f>
        <v>0</v>
      </c>
      <c r="Q541" s="193">
        <v>0</v>
      </c>
      <c r="R541" s="193">
        <f>Q541*H541</f>
        <v>0</v>
      </c>
      <c r="S541" s="193">
        <v>0</v>
      </c>
      <c r="T541" s="194">
        <f>S541*H541</f>
        <v>0</v>
      </c>
      <c r="U541" s="35"/>
      <c r="V541" s="35"/>
      <c r="W541" s="35"/>
      <c r="X541" s="35"/>
      <c r="Y541" s="35"/>
      <c r="Z541" s="35"/>
      <c r="AA541" s="35"/>
      <c r="AB541" s="35"/>
      <c r="AC541" s="35"/>
      <c r="AD541" s="35"/>
      <c r="AE541" s="35"/>
      <c r="AR541" s="195" t="s">
        <v>289</v>
      </c>
      <c r="AT541" s="195" t="s">
        <v>128</v>
      </c>
      <c r="AU541" s="195" t="s">
        <v>83</v>
      </c>
      <c r="AY541" s="18" t="s">
        <v>125</v>
      </c>
      <c r="BE541" s="196">
        <f>IF(N541="základní",J541,0)</f>
        <v>0</v>
      </c>
      <c r="BF541" s="196">
        <f>IF(N541="snížená",J541,0)</f>
        <v>0</v>
      </c>
      <c r="BG541" s="196">
        <f>IF(N541="zákl. přenesená",J541,0)</f>
        <v>0</v>
      </c>
      <c r="BH541" s="196">
        <f>IF(N541="sníž. přenesená",J541,0)</f>
        <v>0</v>
      </c>
      <c r="BI541" s="196">
        <f>IF(N541="nulová",J541,0)</f>
        <v>0</v>
      </c>
      <c r="BJ541" s="18" t="s">
        <v>81</v>
      </c>
      <c r="BK541" s="196">
        <f>ROUND(I541*H541,2)</f>
        <v>0</v>
      </c>
      <c r="BL541" s="18" t="s">
        <v>289</v>
      </c>
      <c r="BM541" s="195" t="s">
        <v>565</v>
      </c>
    </row>
    <row r="542" spans="1:65" s="12" customFormat="1" ht="22.9" customHeight="1">
      <c r="B542" s="167"/>
      <c r="C542" s="168"/>
      <c r="D542" s="169" t="s">
        <v>75</v>
      </c>
      <c r="E542" s="181" t="s">
        <v>566</v>
      </c>
      <c r="F542" s="181" t="s">
        <v>567</v>
      </c>
      <c r="G542" s="168"/>
      <c r="H542" s="168"/>
      <c r="I542" s="171"/>
      <c r="J542" s="182">
        <f>BK542</f>
        <v>0</v>
      </c>
      <c r="K542" s="168"/>
      <c r="L542" s="173"/>
      <c r="M542" s="174"/>
      <c r="N542" s="175"/>
      <c r="O542" s="175"/>
      <c r="P542" s="176">
        <f>SUM(P543:P687)</f>
        <v>0</v>
      </c>
      <c r="Q542" s="175"/>
      <c r="R542" s="176">
        <f>SUM(R543:R687)</f>
        <v>3.3462562499999997</v>
      </c>
      <c r="S542" s="175"/>
      <c r="T542" s="177">
        <f>SUM(T543:T687)</f>
        <v>0</v>
      </c>
      <c r="AR542" s="178" t="s">
        <v>83</v>
      </c>
      <c r="AT542" s="179" t="s">
        <v>75</v>
      </c>
      <c r="AU542" s="179" t="s">
        <v>81</v>
      </c>
      <c r="AY542" s="178" t="s">
        <v>125</v>
      </c>
      <c r="BK542" s="180">
        <f>SUM(BK543:BK687)</f>
        <v>0</v>
      </c>
    </row>
    <row r="543" spans="1:65" s="2" customFormat="1" ht="33" customHeight="1">
      <c r="A543" s="35"/>
      <c r="B543" s="36"/>
      <c r="C543" s="183" t="s">
        <v>568</v>
      </c>
      <c r="D543" s="183" t="s">
        <v>128</v>
      </c>
      <c r="E543" s="184" t="s">
        <v>569</v>
      </c>
      <c r="F543" s="185" t="s">
        <v>570</v>
      </c>
      <c r="G543" s="186" t="s">
        <v>131</v>
      </c>
      <c r="H543" s="187">
        <v>6.1340000000000003</v>
      </c>
      <c r="I543" s="188"/>
      <c r="J543" s="189">
        <f>ROUND(I543*H543,2)</f>
        <v>0</v>
      </c>
      <c r="K543" s="190"/>
      <c r="L543" s="40"/>
      <c r="M543" s="191" t="s">
        <v>1</v>
      </c>
      <c r="N543" s="192" t="s">
        <v>41</v>
      </c>
      <c r="O543" s="72"/>
      <c r="P543" s="193">
        <f>O543*H543</f>
        <v>0</v>
      </c>
      <c r="Q543" s="193">
        <v>2.5000000000000001E-4</v>
      </c>
      <c r="R543" s="193">
        <f>Q543*H543</f>
        <v>1.5335000000000001E-3</v>
      </c>
      <c r="S543" s="193">
        <v>0</v>
      </c>
      <c r="T543" s="194">
        <f>S543*H543</f>
        <v>0</v>
      </c>
      <c r="U543" s="35"/>
      <c r="V543" s="35"/>
      <c r="W543" s="35"/>
      <c r="X543" s="35"/>
      <c r="Y543" s="35"/>
      <c r="Z543" s="35"/>
      <c r="AA543" s="35"/>
      <c r="AB543" s="35"/>
      <c r="AC543" s="35"/>
      <c r="AD543" s="35"/>
      <c r="AE543" s="35"/>
      <c r="AR543" s="195" t="s">
        <v>289</v>
      </c>
      <c r="AT543" s="195" t="s">
        <v>128</v>
      </c>
      <c r="AU543" s="195" t="s">
        <v>83</v>
      </c>
      <c r="AY543" s="18" t="s">
        <v>125</v>
      </c>
      <c r="BE543" s="196">
        <f>IF(N543="základní",J543,0)</f>
        <v>0</v>
      </c>
      <c r="BF543" s="196">
        <f>IF(N543="snížená",J543,0)</f>
        <v>0</v>
      </c>
      <c r="BG543" s="196">
        <f>IF(N543="zákl. přenesená",J543,0)</f>
        <v>0</v>
      </c>
      <c r="BH543" s="196">
        <f>IF(N543="sníž. přenesená",J543,0)</f>
        <v>0</v>
      </c>
      <c r="BI543" s="196">
        <f>IF(N543="nulová",J543,0)</f>
        <v>0</v>
      </c>
      <c r="BJ543" s="18" t="s">
        <v>81</v>
      </c>
      <c r="BK543" s="196">
        <f>ROUND(I543*H543,2)</f>
        <v>0</v>
      </c>
      <c r="BL543" s="18" t="s">
        <v>289</v>
      </c>
      <c r="BM543" s="195" t="s">
        <v>571</v>
      </c>
    </row>
    <row r="544" spans="1:65" s="14" customFormat="1" ht="11.25">
      <c r="B544" s="208"/>
      <c r="C544" s="209"/>
      <c r="D544" s="199" t="s">
        <v>134</v>
      </c>
      <c r="E544" s="210" t="s">
        <v>1</v>
      </c>
      <c r="F544" s="211" t="s">
        <v>572</v>
      </c>
      <c r="G544" s="209"/>
      <c r="H544" s="212">
        <v>6.1340000000000003</v>
      </c>
      <c r="I544" s="213"/>
      <c r="J544" s="209"/>
      <c r="K544" s="209"/>
      <c r="L544" s="214"/>
      <c r="M544" s="215"/>
      <c r="N544" s="216"/>
      <c r="O544" s="216"/>
      <c r="P544" s="216"/>
      <c r="Q544" s="216"/>
      <c r="R544" s="216"/>
      <c r="S544" s="216"/>
      <c r="T544" s="217"/>
      <c r="AT544" s="218" t="s">
        <v>134</v>
      </c>
      <c r="AU544" s="218" t="s">
        <v>83</v>
      </c>
      <c r="AV544" s="14" t="s">
        <v>83</v>
      </c>
      <c r="AW544" s="14" t="s">
        <v>33</v>
      </c>
      <c r="AX544" s="14" t="s">
        <v>81</v>
      </c>
      <c r="AY544" s="218" t="s">
        <v>125</v>
      </c>
    </row>
    <row r="545" spans="1:65" s="2" customFormat="1" ht="16.5" customHeight="1">
      <c r="A545" s="35"/>
      <c r="B545" s="36"/>
      <c r="C545" s="241" t="s">
        <v>573</v>
      </c>
      <c r="D545" s="241" t="s">
        <v>218</v>
      </c>
      <c r="E545" s="242" t="s">
        <v>574</v>
      </c>
      <c r="F545" s="243" t="s">
        <v>575</v>
      </c>
      <c r="G545" s="244" t="s">
        <v>576</v>
      </c>
      <c r="H545" s="245">
        <v>6</v>
      </c>
      <c r="I545" s="246"/>
      <c r="J545" s="247">
        <f>ROUND(I545*H545,2)</f>
        <v>0</v>
      </c>
      <c r="K545" s="248"/>
      <c r="L545" s="249"/>
      <c r="M545" s="250" t="s">
        <v>1</v>
      </c>
      <c r="N545" s="251" t="s">
        <v>41</v>
      </c>
      <c r="O545" s="72"/>
      <c r="P545" s="193">
        <f>O545*H545</f>
        <v>0</v>
      </c>
      <c r="Q545" s="193">
        <v>2.639E-2</v>
      </c>
      <c r="R545" s="193">
        <f>Q545*H545</f>
        <v>0.15834000000000001</v>
      </c>
      <c r="S545" s="193">
        <v>0</v>
      </c>
      <c r="T545" s="194">
        <f>S545*H545</f>
        <v>0</v>
      </c>
      <c r="U545" s="35"/>
      <c r="V545" s="35"/>
      <c r="W545" s="35"/>
      <c r="X545" s="35"/>
      <c r="Y545" s="35"/>
      <c r="Z545" s="35"/>
      <c r="AA545" s="35"/>
      <c r="AB545" s="35"/>
      <c r="AC545" s="35"/>
      <c r="AD545" s="35"/>
      <c r="AE545" s="35"/>
      <c r="AR545" s="195" t="s">
        <v>415</v>
      </c>
      <c r="AT545" s="195" t="s">
        <v>218</v>
      </c>
      <c r="AU545" s="195" t="s">
        <v>83</v>
      </c>
      <c r="AY545" s="18" t="s">
        <v>125</v>
      </c>
      <c r="BE545" s="196">
        <f>IF(N545="základní",J545,0)</f>
        <v>0</v>
      </c>
      <c r="BF545" s="196">
        <f>IF(N545="snížená",J545,0)</f>
        <v>0</v>
      </c>
      <c r="BG545" s="196">
        <f>IF(N545="zákl. přenesená",J545,0)</f>
        <v>0</v>
      </c>
      <c r="BH545" s="196">
        <f>IF(N545="sníž. přenesená",J545,0)</f>
        <v>0</v>
      </c>
      <c r="BI545" s="196">
        <f>IF(N545="nulová",J545,0)</f>
        <v>0</v>
      </c>
      <c r="BJ545" s="18" t="s">
        <v>81</v>
      </c>
      <c r="BK545" s="196">
        <f>ROUND(I545*H545,2)</f>
        <v>0</v>
      </c>
      <c r="BL545" s="18" t="s">
        <v>289</v>
      </c>
      <c r="BM545" s="195" t="s">
        <v>577</v>
      </c>
    </row>
    <row r="546" spans="1:65" s="13" customFormat="1" ht="11.25">
      <c r="B546" s="197"/>
      <c r="C546" s="198"/>
      <c r="D546" s="199" t="s">
        <v>134</v>
      </c>
      <c r="E546" s="200" t="s">
        <v>1</v>
      </c>
      <c r="F546" s="201" t="s">
        <v>578</v>
      </c>
      <c r="G546" s="198"/>
      <c r="H546" s="200" t="s">
        <v>1</v>
      </c>
      <c r="I546" s="202"/>
      <c r="J546" s="198"/>
      <c r="K546" s="198"/>
      <c r="L546" s="203"/>
      <c r="M546" s="204"/>
      <c r="N546" s="205"/>
      <c r="O546" s="205"/>
      <c r="P546" s="205"/>
      <c r="Q546" s="205"/>
      <c r="R546" s="205"/>
      <c r="S546" s="205"/>
      <c r="T546" s="206"/>
      <c r="AT546" s="207" t="s">
        <v>134</v>
      </c>
      <c r="AU546" s="207" t="s">
        <v>83</v>
      </c>
      <c r="AV546" s="13" t="s">
        <v>81</v>
      </c>
      <c r="AW546" s="13" t="s">
        <v>33</v>
      </c>
      <c r="AX546" s="13" t="s">
        <v>76</v>
      </c>
      <c r="AY546" s="207" t="s">
        <v>125</v>
      </c>
    </row>
    <row r="547" spans="1:65" s="13" customFormat="1" ht="11.25">
      <c r="B547" s="197"/>
      <c r="C547" s="198"/>
      <c r="D547" s="199" t="s">
        <v>134</v>
      </c>
      <c r="E547" s="200" t="s">
        <v>1</v>
      </c>
      <c r="F547" s="201" t="s">
        <v>579</v>
      </c>
      <c r="G547" s="198"/>
      <c r="H547" s="200" t="s">
        <v>1</v>
      </c>
      <c r="I547" s="202"/>
      <c r="J547" s="198"/>
      <c r="K547" s="198"/>
      <c r="L547" s="203"/>
      <c r="M547" s="204"/>
      <c r="N547" s="205"/>
      <c r="O547" s="205"/>
      <c r="P547" s="205"/>
      <c r="Q547" s="205"/>
      <c r="R547" s="205"/>
      <c r="S547" s="205"/>
      <c r="T547" s="206"/>
      <c r="AT547" s="207" t="s">
        <v>134</v>
      </c>
      <c r="AU547" s="207" t="s">
        <v>83</v>
      </c>
      <c r="AV547" s="13" t="s">
        <v>81</v>
      </c>
      <c r="AW547" s="13" t="s">
        <v>33</v>
      </c>
      <c r="AX547" s="13" t="s">
        <v>76</v>
      </c>
      <c r="AY547" s="207" t="s">
        <v>125</v>
      </c>
    </row>
    <row r="548" spans="1:65" s="13" customFormat="1" ht="11.25">
      <c r="B548" s="197"/>
      <c r="C548" s="198"/>
      <c r="D548" s="199" t="s">
        <v>134</v>
      </c>
      <c r="E548" s="200" t="s">
        <v>1</v>
      </c>
      <c r="F548" s="201" t="s">
        <v>580</v>
      </c>
      <c r="G548" s="198"/>
      <c r="H548" s="200" t="s">
        <v>1</v>
      </c>
      <c r="I548" s="202"/>
      <c r="J548" s="198"/>
      <c r="K548" s="198"/>
      <c r="L548" s="203"/>
      <c r="M548" s="204"/>
      <c r="N548" s="205"/>
      <c r="O548" s="205"/>
      <c r="P548" s="205"/>
      <c r="Q548" s="205"/>
      <c r="R548" s="205"/>
      <c r="S548" s="205"/>
      <c r="T548" s="206"/>
      <c r="AT548" s="207" t="s">
        <v>134</v>
      </c>
      <c r="AU548" s="207" t="s">
        <v>83</v>
      </c>
      <c r="AV548" s="13" t="s">
        <v>81</v>
      </c>
      <c r="AW548" s="13" t="s">
        <v>33</v>
      </c>
      <c r="AX548" s="13" t="s">
        <v>76</v>
      </c>
      <c r="AY548" s="207" t="s">
        <v>125</v>
      </c>
    </row>
    <row r="549" spans="1:65" s="13" customFormat="1" ht="11.25">
      <c r="B549" s="197"/>
      <c r="C549" s="198"/>
      <c r="D549" s="199" t="s">
        <v>134</v>
      </c>
      <c r="E549" s="200" t="s">
        <v>1</v>
      </c>
      <c r="F549" s="201" t="s">
        <v>581</v>
      </c>
      <c r="G549" s="198"/>
      <c r="H549" s="200" t="s">
        <v>1</v>
      </c>
      <c r="I549" s="202"/>
      <c r="J549" s="198"/>
      <c r="K549" s="198"/>
      <c r="L549" s="203"/>
      <c r="M549" s="204"/>
      <c r="N549" s="205"/>
      <c r="O549" s="205"/>
      <c r="P549" s="205"/>
      <c r="Q549" s="205"/>
      <c r="R549" s="205"/>
      <c r="S549" s="205"/>
      <c r="T549" s="206"/>
      <c r="AT549" s="207" t="s">
        <v>134</v>
      </c>
      <c r="AU549" s="207" t="s">
        <v>83</v>
      </c>
      <c r="AV549" s="13" t="s">
        <v>81</v>
      </c>
      <c r="AW549" s="13" t="s">
        <v>33</v>
      </c>
      <c r="AX549" s="13" t="s">
        <v>76</v>
      </c>
      <c r="AY549" s="207" t="s">
        <v>125</v>
      </c>
    </row>
    <row r="550" spans="1:65" s="13" customFormat="1" ht="11.25">
      <c r="B550" s="197"/>
      <c r="C550" s="198"/>
      <c r="D550" s="199" t="s">
        <v>134</v>
      </c>
      <c r="E550" s="200" t="s">
        <v>1</v>
      </c>
      <c r="F550" s="201" t="s">
        <v>582</v>
      </c>
      <c r="G550" s="198"/>
      <c r="H550" s="200" t="s">
        <v>1</v>
      </c>
      <c r="I550" s="202"/>
      <c r="J550" s="198"/>
      <c r="K550" s="198"/>
      <c r="L550" s="203"/>
      <c r="M550" s="204"/>
      <c r="N550" s="205"/>
      <c r="O550" s="205"/>
      <c r="P550" s="205"/>
      <c r="Q550" s="205"/>
      <c r="R550" s="205"/>
      <c r="S550" s="205"/>
      <c r="T550" s="206"/>
      <c r="AT550" s="207" t="s">
        <v>134</v>
      </c>
      <c r="AU550" s="207" t="s">
        <v>83</v>
      </c>
      <c r="AV550" s="13" t="s">
        <v>81</v>
      </c>
      <c r="AW550" s="13" t="s">
        <v>33</v>
      </c>
      <c r="AX550" s="13" t="s">
        <v>76</v>
      </c>
      <c r="AY550" s="207" t="s">
        <v>125</v>
      </c>
    </row>
    <row r="551" spans="1:65" s="13" customFormat="1" ht="11.25">
      <c r="B551" s="197"/>
      <c r="C551" s="198"/>
      <c r="D551" s="199" t="s">
        <v>134</v>
      </c>
      <c r="E551" s="200" t="s">
        <v>1</v>
      </c>
      <c r="F551" s="201" t="s">
        <v>583</v>
      </c>
      <c r="G551" s="198"/>
      <c r="H551" s="200" t="s">
        <v>1</v>
      </c>
      <c r="I551" s="202"/>
      <c r="J551" s="198"/>
      <c r="K551" s="198"/>
      <c r="L551" s="203"/>
      <c r="M551" s="204"/>
      <c r="N551" s="205"/>
      <c r="O551" s="205"/>
      <c r="P551" s="205"/>
      <c r="Q551" s="205"/>
      <c r="R551" s="205"/>
      <c r="S551" s="205"/>
      <c r="T551" s="206"/>
      <c r="AT551" s="207" t="s">
        <v>134</v>
      </c>
      <c r="AU551" s="207" t="s">
        <v>83</v>
      </c>
      <c r="AV551" s="13" t="s">
        <v>81</v>
      </c>
      <c r="AW551" s="13" t="s">
        <v>33</v>
      </c>
      <c r="AX551" s="13" t="s">
        <v>76</v>
      </c>
      <c r="AY551" s="207" t="s">
        <v>125</v>
      </c>
    </row>
    <row r="552" spans="1:65" s="14" customFormat="1" ht="11.25">
      <c r="B552" s="208"/>
      <c r="C552" s="209"/>
      <c r="D552" s="199" t="s">
        <v>134</v>
      </c>
      <c r="E552" s="210" t="s">
        <v>1</v>
      </c>
      <c r="F552" s="211" t="s">
        <v>584</v>
      </c>
      <c r="G552" s="209"/>
      <c r="H552" s="212">
        <v>6</v>
      </c>
      <c r="I552" s="213"/>
      <c r="J552" s="209"/>
      <c r="K552" s="209"/>
      <c r="L552" s="214"/>
      <c r="M552" s="215"/>
      <c r="N552" s="216"/>
      <c r="O552" s="216"/>
      <c r="P552" s="216"/>
      <c r="Q552" s="216"/>
      <c r="R552" s="216"/>
      <c r="S552" s="216"/>
      <c r="T552" s="217"/>
      <c r="AT552" s="218" t="s">
        <v>134</v>
      </c>
      <c r="AU552" s="218" t="s">
        <v>83</v>
      </c>
      <c r="AV552" s="14" t="s">
        <v>83</v>
      </c>
      <c r="AW552" s="14" t="s">
        <v>33</v>
      </c>
      <c r="AX552" s="14" t="s">
        <v>81</v>
      </c>
      <c r="AY552" s="218" t="s">
        <v>125</v>
      </c>
    </row>
    <row r="553" spans="1:65" s="2" customFormat="1" ht="33" customHeight="1">
      <c r="A553" s="35"/>
      <c r="B553" s="36"/>
      <c r="C553" s="183" t="s">
        <v>585</v>
      </c>
      <c r="D553" s="183" t="s">
        <v>128</v>
      </c>
      <c r="E553" s="184" t="s">
        <v>586</v>
      </c>
      <c r="F553" s="185" t="s">
        <v>587</v>
      </c>
      <c r="G553" s="186" t="s">
        <v>131</v>
      </c>
      <c r="H553" s="187">
        <v>487.13099999999997</v>
      </c>
      <c r="I553" s="188"/>
      <c r="J553" s="189">
        <f>ROUND(I553*H553,2)</f>
        <v>0</v>
      </c>
      <c r="K553" s="190"/>
      <c r="L553" s="40"/>
      <c r="M553" s="191" t="s">
        <v>1</v>
      </c>
      <c r="N553" s="192" t="s">
        <v>41</v>
      </c>
      <c r="O553" s="72"/>
      <c r="P553" s="193">
        <f>O553*H553</f>
        <v>0</v>
      </c>
      <c r="Q553" s="193">
        <v>2.5000000000000001E-4</v>
      </c>
      <c r="R553" s="193">
        <f>Q553*H553</f>
        <v>0.12178275</v>
      </c>
      <c r="S553" s="193">
        <v>0</v>
      </c>
      <c r="T553" s="194">
        <f>S553*H553</f>
        <v>0</v>
      </c>
      <c r="U553" s="35"/>
      <c r="V553" s="35"/>
      <c r="W553" s="35"/>
      <c r="X553" s="35"/>
      <c r="Y553" s="35"/>
      <c r="Z553" s="35"/>
      <c r="AA553" s="35"/>
      <c r="AB553" s="35"/>
      <c r="AC553" s="35"/>
      <c r="AD553" s="35"/>
      <c r="AE553" s="35"/>
      <c r="AR553" s="195" t="s">
        <v>289</v>
      </c>
      <c r="AT553" s="195" t="s">
        <v>128</v>
      </c>
      <c r="AU553" s="195" t="s">
        <v>83</v>
      </c>
      <c r="AY553" s="18" t="s">
        <v>125</v>
      </c>
      <c r="BE553" s="196">
        <f>IF(N553="základní",J553,0)</f>
        <v>0</v>
      </c>
      <c r="BF553" s="196">
        <f>IF(N553="snížená",J553,0)</f>
        <v>0</v>
      </c>
      <c r="BG553" s="196">
        <f>IF(N553="zákl. přenesená",J553,0)</f>
        <v>0</v>
      </c>
      <c r="BH553" s="196">
        <f>IF(N553="sníž. přenesená",J553,0)</f>
        <v>0</v>
      </c>
      <c r="BI553" s="196">
        <f>IF(N553="nulová",J553,0)</f>
        <v>0</v>
      </c>
      <c r="BJ553" s="18" t="s">
        <v>81</v>
      </c>
      <c r="BK553" s="196">
        <f>ROUND(I553*H553,2)</f>
        <v>0</v>
      </c>
      <c r="BL553" s="18" t="s">
        <v>289</v>
      </c>
      <c r="BM553" s="195" t="s">
        <v>588</v>
      </c>
    </row>
    <row r="554" spans="1:65" s="14" customFormat="1" ht="11.25">
      <c r="B554" s="208"/>
      <c r="C554" s="209"/>
      <c r="D554" s="199" t="s">
        <v>134</v>
      </c>
      <c r="E554" s="210" t="s">
        <v>1</v>
      </c>
      <c r="F554" s="211" t="s">
        <v>589</v>
      </c>
      <c r="G554" s="209"/>
      <c r="H554" s="212">
        <v>283.5</v>
      </c>
      <c r="I554" s="213"/>
      <c r="J554" s="209"/>
      <c r="K554" s="209"/>
      <c r="L554" s="214"/>
      <c r="M554" s="215"/>
      <c r="N554" s="216"/>
      <c r="O554" s="216"/>
      <c r="P554" s="216"/>
      <c r="Q554" s="216"/>
      <c r="R554" s="216"/>
      <c r="S554" s="216"/>
      <c r="T554" s="217"/>
      <c r="AT554" s="218" t="s">
        <v>134</v>
      </c>
      <c r="AU554" s="218" t="s">
        <v>83</v>
      </c>
      <c r="AV554" s="14" t="s">
        <v>83</v>
      </c>
      <c r="AW554" s="14" t="s">
        <v>33</v>
      </c>
      <c r="AX554" s="14" t="s">
        <v>76</v>
      </c>
      <c r="AY554" s="218" t="s">
        <v>125</v>
      </c>
    </row>
    <row r="555" spans="1:65" s="14" customFormat="1" ht="11.25">
      <c r="B555" s="208"/>
      <c r="C555" s="209"/>
      <c r="D555" s="199" t="s">
        <v>134</v>
      </c>
      <c r="E555" s="210" t="s">
        <v>1</v>
      </c>
      <c r="F555" s="211" t="s">
        <v>350</v>
      </c>
      <c r="G555" s="209"/>
      <c r="H555" s="212">
        <v>6.2160000000000002</v>
      </c>
      <c r="I555" s="213"/>
      <c r="J555" s="209"/>
      <c r="K555" s="209"/>
      <c r="L555" s="214"/>
      <c r="M555" s="215"/>
      <c r="N555" s="216"/>
      <c r="O555" s="216"/>
      <c r="P555" s="216"/>
      <c r="Q555" s="216"/>
      <c r="R555" s="216"/>
      <c r="S555" s="216"/>
      <c r="T555" s="217"/>
      <c r="AT555" s="218" t="s">
        <v>134</v>
      </c>
      <c r="AU555" s="218" t="s">
        <v>83</v>
      </c>
      <c r="AV555" s="14" t="s">
        <v>83</v>
      </c>
      <c r="AW555" s="14" t="s">
        <v>33</v>
      </c>
      <c r="AX555" s="14" t="s">
        <v>76</v>
      </c>
      <c r="AY555" s="218" t="s">
        <v>125</v>
      </c>
    </row>
    <row r="556" spans="1:65" s="14" customFormat="1" ht="11.25">
      <c r="B556" s="208"/>
      <c r="C556" s="209"/>
      <c r="D556" s="199" t="s">
        <v>134</v>
      </c>
      <c r="E556" s="210" t="s">
        <v>1</v>
      </c>
      <c r="F556" s="211" t="s">
        <v>351</v>
      </c>
      <c r="G556" s="209"/>
      <c r="H556" s="212">
        <v>31.08</v>
      </c>
      <c r="I556" s="213"/>
      <c r="J556" s="209"/>
      <c r="K556" s="209"/>
      <c r="L556" s="214"/>
      <c r="M556" s="215"/>
      <c r="N556" s="216"/>
      <c r="O556" s="216"/>
      <c r="P556" s="216"/>
      <c r="Q556" s="216"/>
      <c r="R556" s="216"/>
      <c r="S556" s="216"/>
      <c r="T556" s="217"/>
      <c r="AT556" s="218" t="s">
        <v>134</v>
      </c>
      <c r="AU556" s="218" t="s">
        <v>83</v>
      </c>
      <c r="AV556" s="14" t="s">
        <v>83</v>
      </c>
      <c r="AW556" s="14" t="s">
        <v>33</v>
      </c>
      <c r="AX556" s="14" t="s">
        <v>76</v>
      </c>
      <c r="AY556" s="218" t="s">
        <v>125</v>
      </c>
    </row>
    <row r="557" spans="1:65" s="14" customFormat="1" ht="11.25">
      <c r="B557" s="208"/>
      <c r="C557" s="209"/>
      <c r="D557" s="199" t="s">
        <v>134</v>
      </c>
      <c r="E557" s="210" t="s">
        <v>1</v>
      </c>
      <c r="F557" s="211" t="s">
        <v>352</v>
      </c>
      <c r="G557" s="209"/>
      <c r="H557" s="212">
        <v>6.4749999999999996</v>
      </c>
      <c r="I557" s="213"/>
      <c r="J557" s="209"/>
      <c r="K557" s="209"/>
      <c r="L557" s="214"/>
      <c r="M557" s="215"/>
      <c r="N557" s="216"/>
      <c r="O557" s="216"/>
      <c r="P557" s="216"/>
      <c r="Q557" s="216"/>
      <c r="R557" s="216"/>
      <c r="S557" s="216"/>
      <c r="T557" s="217"/>
      <c r="AT557" s="218" t="s">
        <v>134</v>
      </c>
      <c r="AU557" s="218" t="s">
        <v>83</v>
      </c>
      <c r="AV557" s="14" t="s">
        <v>83</v>
      </c>
      <c r="AW557" s="14" t="s">
        <v>33</v>
      </c>
      <c r="AX557" s="14" t="s">
        <v>76</v>
      </c>
      <c r="AY557" s="218" t="s">
        <v>125</v>
      </c>
    </row>
    <row r="558" spans="1:65" s="14" customFormat="1" ht="11.25">
      <c r="B558" s="208"/>
      <c r="C558" s="209"/>
      <c r="D558" s="199" t="s">
        <v>134</v>
      </c>
      <c r="E558" s="210" t="s">
        <v>1</v>
      </c>
      <c r="F558" s="211" t="s">
        <v>590</v>
      </c>
      <c r="G558" s="209"/>
      <c r="H558" s="212">
        <v>51.188000000000002</v>
      </c>
      <c r="I558" s="213"/>
      <c r="J558" s="209"/>
      <c r="K558" s="209"/>
      <c r="L558" s="214"/>
      <c r="M558" s="215"/>
      <c r="N558" s="216"/>
      <c r="O558" s="216"/>
      <c r="P558" s="216"/>
      <c r="Q558" s="216"/>
      <c r="R558" s="216"/>
      <c r="S558" s="216"/>
      <c r="T558" s="217"/>
      <c r="AT558" s="218" t="s">
        <v>134</v>
      </c>
      <c r="AU558" s="218" t="s">
        <v>83</v>
      </c>
      <c r="AV558" s="14" t="s">
        <v>83</v>
      </c>
      <c r="AW558" s="14" t="s">
        <v>33</v>
      </c>
      <c r="AX558" s="14" t="s">
        <v>76</v>
      </c>
      <c r="AY558" s="218" t="s">
        <v>125</v>
      </c>
    </row>
    <row r="559" spans="1:65" s="14" customFormat="1" ht="11.25">
      <c r="B559" s="208"/>
      <c r="C559" s="209"/>
      <c r="D559" s="199" t="s">
        <v>134</v>
      </c>
      <c r="E559" s="210" t="s">
        <v>1</v>
      </c>
      <c r="F559" s="211" t="s">
        <v>591</v>
      </c>
      <c r="G559" s="209"/>
      <c r="H559" s="212">
        <v>47.25</v>
      </c>
      <c r="I559" s="213"/>
      <c r="J559" s="209"/>
      <c r="K559" s="209"/>
      <c r="L559" s="214"/>
      <c r="M559" s="215"/>
      <c r="N559" s="216"/>
      <c r="O559" s="216"/>
      <c r="P559" s="216"/>
      <c r="Q559" s="216"/>
      <c r="R559" s="216"/>
      <c r="S559" s="216"/>
      <c r="T559" s="217"/>
      <c r="AT559" s="218" t="s">
        <v>134</v>
      </c>
      <c r="AU559" s="218" t="s">
        <v>83</v>
      </c>
      <c r="AV559" s="14" t="s">
        <v>83</v>
      </c>
      <c r="AW559" s="14" t="s">
        <v>33</v>
      </c>
      <c r="AX559" s="14" t="s">
        <v>76</v>
      </c>
      <c r="AY559" s="218" t="s">
        <v>125</v>
      </c>
    </row>
    <row r="560" spans="1:65" s="14" customFormat="1" ht="11.25">
      <c r="B560" s="208"/>
      <c r="C560" s="209"/>
      <c r="D560" s="199" t="s">
        <v>134</v>
      </c>
      <c r="E560" s="210" t="s">
        <v>1</v>
      </c>
      <c r="F560" s="211" t="s">
        <v>592</v>
      </c>
      <c r="G560" s="209"/>
      <c r="H560" s="212">
        <v>17.135999999999999</v>
      </c>
      <c r="I560" s="213"/>
      <c r="J560" s="209"/>
      <c r="K560" s="209"/>
      <c r="L560" s="214"/>
      <c r="M560" s="215"/>
      <c r="N560" s="216"/>
      <c r="O560" s="216"/>
      <c r="P560" s="216"/>
      <c r="Q560" s="216"/>
      <c r="R560" s="216"/>
      <c r="S560" s="216"/>
      <c r="T560" s="217"/>
      <c r="AT560" s="218" t="s">
        <v>134</v>
      </c>
      <c r="AU560" s="218" t="s">
        <v>83</v>
      </c>
      <c r="AV560" s="14" t="s">
        <v>83</v>
      </c>
      <c r="AW560" s="14" t="s">
        <v>33</v>
      </c>
      <c r="AX560" s="14" t="s">
        <v>76</v>
      </c>
      <c r="AY560" s="218" t="s">
        <v>125</v>
      </c>
    </row>
    <row r="561" spans="1:65" s="14" customFormat="1" ht="11.25">
      <c r="B561" s="208"/>
      <c r="C561" s="209"/>
      <c r="D561" s="199" t="s">
        <v>134</v>
      </c>
      <c r="E561" s="210" t="s">
        <v>1</v>
      </c>
      <c r="F561" s="211" t="s">
        <v>593</v>
      </c>
      <c r="G561" s="209"/>
      <c r="H561" s="212">
        <v>29.155000000000001</v>
      </c>
      <c r="I561" s="213"/>
      <c r="J561" s="209"/>
      <c r="K561" s="209"/>
      <c r="L561" s="214"/>
      <c r="M561" s="215"/>
      <c r="N561" s="216"/>
      <c r="O561" s="216"/>
      <c r="P561" s="216"/>
      <c r="Q561" s="216"/>
      <c r="R561" s="216"/>
      <c r="S561" s="216"/>
      <c r="T561" s="217"/>
      <c r="AT561" s="218" t="s">
        <v>134</v>
      </c>
      <c r="AU561" s="218" t="s">
        <v>83</v>
      </c>
      <c r="AV561" s="14" t="s">
        <v>83</v>
      </c>
      <c r="AW561" s="14" t="s">
        <v>33</v>
      </c>
      <c r="AX561" s="14" t="s">
        <v>76</v>
      </c>
      <c r="AY561" s="218" t="s">
        <v>125</v>
      </c>
    </row>
    <row r="562" spans="1:65" s="14" customFormat="1" ht="11.25">
      <c r="B562" s="208"/>
      <c r="C562" s="209"/>
      <c r="D562" s="199" t="s">
        <v>134</v>
      </c>
      <c r="E562" s="210" t="s">
        <v>1</v>
      </c>
      <c r="F562" s="211" t="s">
        <v>594</v>
      </c>
      <c r="G562" s="209"/>
      <c r="H562" s="212">
        <v>4.0380000000000003</v>
      </c>
      <c r="I562" s="213"/>
      <c r="J562" s="209"/>
      <c r="K562" s="209"/>
      <c r="L562" s="214"/>
      <c r="M562" s="215"/>
      <c r="N562" s="216"/>
      <c r="O562" s="216"/>
      <c r="P562" s="216"/>
      <c r="Q562" s="216"/>
      <c r="R562" s="216"/>
      <c r="S562" s="216"/>
      <c r="T562" s="217"/>
      <c r="AT562" s="218" t="s">
        <v>134</v>
      </c>
      <c r="AU562" s="218" t="s">
        <v>83</v>
      </c>
      <c r="AV562" s="14" t="s">
        <v>83</v>
      </c>
      <c r="AW562" s="14" t="s">
        <v>33</v>
      </c>
      <c r="AX562" s="14" t="s">
        <v>76</v>
      </c>
      <c r="AY562" s="218" t="s">
        <v>125</v>
      </c>
    </row>
    <row r="563" spans="1:65" s="14" customFormat="1" ht="11.25">
      <c r="B563" s="208"/>
      <c r="C563" s="209"/>
      <c r="D563" s="199" t="s">
        <v>134</v>
      </c>
      <c r="E563" s="210" t="s">
        <v>1</v>
      </c>
      <c r="F563" s="211" t="s">
        <v>595</v>
      </c>
      <c r="G563" s="209"/>
      <c r="H563" s="212">
        <v>8.5549999999999997</v>
      </c>
      <c r="I563" s="213"/>
      <c r="J563" s="209"/>
      <c r="K563" s="209"/>
      <c r="L563" s="214"/>
      <c r="M563" s="215"/>
      <c r="N563" s="216"/>
      <c r="O563" s="216"/>
      <c r="P563" s="216"/>
      <c r="Q563" s="216"/>
      <c r="R563" s="216"/>
      <c r="S563" s="216"/>
      <c r="T563" s="217"/>
      <c r="AT563" s="218" t="s">
        <v>134</v>
      </c>
      <c r="AU563" s="218" t="s">
        <v>83</v>
      </c>
      <c r="AV563" s="14" t="s">
        <v>83</v>
      </c>
      <c r="AW563" s="14" t="s">
        <v>33</v>
      </c>
      <c r="AX563" s="14" t="s">
        <v>76</v>
      </c>
      <c r="AY563" s="218" t="s">
        <v>125</v>
      </c>
    </row>
    <row r="564" spans="1:65" s="14" customFormat="1" ht="11.25">
      <c r="B564" s="208"/>
      <c r="C564" s="209"/>
      <c r="D564" s="199" t="s">
        <v>134</v>
      </c>
      <c r="E564" s="210" t="s">
        <v>1</v>
      </c>
      <c r="F564" s="211" t="s">
        <v>596</v>
      </c>
      <c r="G564" s="209"/>
      <c r="H564" s="212">
        <v>2.5379999999999998</v>
      </c>
      <c r="I564" s="213"/>
      <c r="J564" s="209"/>
      <c r="K564" s="209"/>
      <c r="L564" s="214"/>
      <c r="M564" s="215"/>
      <c r="N564" s="216"/>
      <c r="O564" s="216"/>
      <c r="P564" s="216"/>
      <c r="Q564" s="216"/>
      <c r="R564" s="216"/>
      <c r="S564" s="216"/>
      <c r="T564" s="217"/>
      <c r="AT564" s="218" t="s">
        <v>134</v>
      </c>
      <c r="AU564" s="218" t="s">
        <v>83</v>
      </c>
      <c r="AV564" s="14" t="s">
        <v>83</v>
      </c>
      <c r="AW564" s="14" t="s">
        <v>33</v>
      </c>
      <c r="AX564" s="14" t="s">
        <v>76</v>
      </c>
      <c r="AY564" s="218" t="s">
        <v>125</v>
      </c>
    </row>
    <row r="565" spans="1:65" s="16" customFormat="1" ht="11.25">
      <c r="B565" s="230"/>
      <c r="C565" s="231"/>
      <c r="D565" s="199" t="s">
        <v>134</v>
      </c>
      <c r="E565" s="232" t="s">
        <v>1</v>
      </c>
      <c r="F565" s="233" t="s">
        <v>146</v>
      </c>
      <c r="G565" s="231"/>
      <c r="H565" s="234">
        <v>487.13100000000003</v>
      </c>
      <c r="I565" s="235"/>
      <c r="J565" s="231"/>
      <c r="K565" s="231"/>
      <c r="L565" s="236"/>
      <c r="M565" s="237"/>
      <c r="N565" s="238"/>
      <c r="O565" s="238"/>
      <c r="P565" s="238"/>
      <c r="Q565" s="238"/>
      <c r="R565" s="238"/>
      <c r="S565" s="238"/>
      <c r="T565" s="239"/>
      <c r="AT565" s="240" t="s">
        <v>134</v>
      </c>
      <c r="AU565" s="240" t="s">
        <v>83</v>
      </c>
      <c r="AV565" s="16" t="s">
        <v>132</v>
      </c>
      <c r="AW565" s="16" t="s">
        <v>33</v>
      </c>
      <c r="AX565" s="16" t="s">
        <v>81</v>
      </c>
      <c r="AY565" s="240" t="s">
        <v>125</v>
      </c>
    </row>
    <row r="566" spans="1:65" s="2" customFormat="1" ht="16.5" customHeight="1">
      <c r="A566" s="35"/>
      <c r="B566" s="36"/>
      <c r="C566" s="241" t="s">
        <v>597</v>
      </c>
      <c r="D566" s="241" t="s">
        <v>218</v>
      </c>
      <c r="E566" s="242" t="s">
        <v>598</v>
      </c>
      <c r="F566" s="243" t="s">
        <v>599</v>
      </c>
      <c r="G566" s="244" t="s">
        <v>149</v>
      </c>
      <c r="H566" s="245">
        <v>24</v>
      </c>
      <c r="I566" s="246"/>
      <c r="J566" s="247">
        <f>ROUND(I566*H566,2)</f>
        <v>0</v>
      </c>
      <c r="K566" s="248"/>
      <c r="L566" s="249"/>
      <c r="M566" s="250" t="s">
        <v>1</v>
      </c>
      <c r="N566" s="251" t="s">
        <v>41</v>
      </c>
      <c r="O566" s="72"/>
      <c r="P566" s="193">
        <f>O566*H566</f>
        <v>0</v>
      </c>
      <c r="Q566" s="193">
        <v>2.562E-2</v>
      </c>
      <c r="R566" s="193">
        <f>Q566*H566</f>
        <v>0.61487999999999998</v>
      </c>
      <c r="S566" s="193">
        <v>0</v>
      </c>
      <c r="T566" s="194">
        <f>S566*H566</f>
        <v>0</v>
      </c>
      <c r="U566" s="35"/>
      <c r="V566" s="35"/>
      <c r="W566" s="35"/>
      <c r="X566" s="35"/>
      <c r="Y566" s="35"/>
      <c r="Z566" s="35"/>
      <c r="AA566" s="35"/>
      <c r="AB566" s="35"/>
      <c r="AC566" s="35"/>
      <c r="AD566" s="35"/>
      <c r="AE566" s="35"/>
      <c r="AR566" s="195" t="s">
        <v>415</v>
      </c>
      <c r="AT566" s="195" t="s">
        <v>218</v>
      </c>
      <c r="AU566" s="195" t="s">
        <v>83</v>
      </c>
      <c r="AY566" s="18" t="s">
        <v>125</v>
      </c>
      <c r="BE566" s="196">
        <f>IF(N566="základní",J566,0)</f>
        <v>0</v>
      </c>
      <c r="BF566" s="196">
        <f>IF(N566="snížená",J566,0)</f>
        <v>0</v>
      </c>
      <c r="BG566" s="196">
        <f>IF(N566="zákl. přenesená",J566,0)</f>
        <v>0</v>
      </c>
      <c r="BH566" s="196">
        <f>IF(N566="sníž. přenesená",J566,0)</f>
        <v>0</v>
      </c>
      <c r="BI566" s="196">
        <f>IF(N566="nulová",J566,0)</f>
        <v>0</v>
      </c>
      <c r="BJ566" s="18" t="s">
        <v>81</v>
      </c>
      <c r="BK566" s="196">
        <f>ROUND(I566*H566,2)</f>
        <v>0</v>
      </c>
      <c r="BL566" s="18" t="s">
        <v>289</v>
      </c>
      <c r="BM566" s="195" t="s">
        <v>600</v>
      </c>
    </row>
    <row r="567" spans="1:65" s="13" customFormat="1" ht="11.25">
      <c r="B567" s="197"/>
      <c r="C567" s="198"/>
      <c r="D567" s="199" t="s">
        <v>134</v>
      </c>
      <c r="E567" s="200" t="s">
        <v>1</v>
      </c>
      <c r="F567" s="201" t="s">
        <v>601</v>
      </c>
      <c r="G567" s="198"/>
      <c r="H567" s="200" t="s">
        <v>1</v>
      </c>
      <c r="I567" s="202"/>
      <c r="J567" s="198"/>
      <c r="K567" s="198"/>
      <c r="L567" s="203"/>
      <c r="M567" s="204"/>
      <c r="N567" s="205"/>
      <c r="O567" s="205"/>
      <c r="P567" s="205"/>
      <c r="Q567" s="205"/>
      <c r="R567" s="205"/>
      <c r="S567" s="205"/>
      <c r="T567" s="206"/>
      <c r="AT567" s="207" t="s">
        <v>134</v>
      </c>
      <c r="AU567" s="207" t="s">
        <v>83</v>
      </c>
      <c r="AV567" s="13" t="s">
        <v>81</v>
      </c>
      <c r="AW567" s="13" t="s">
        <v>33</v>
      </c>
      <c r="AX567" s="13" t="s">
        <v>76</v>
      </c>
      <c r="AY567" s="207" t="s">
        <v>125</v>
      </c>
    </row>
    <row r="568" spans="1:65" s="13" customFormat="1" ht="11.25">
      <c r="B568" s="197"/>
      <c r="C568" s="198"/>
      <c r="D568" s="199" t="s">
        <v>134</v>
      </c>
      <c r="E568" s="200" t="s">
        <v>1</v>
      </c>
      <c r="F568" s="201" t="s">
        <v>602</v>
      </c>
      <c r="G568" s="198"/>
      <c r="H568" s="200" t="s">
        <v>1</v>
      </c>
      <c r="I568" s="202"/>
      <c r="J568" s="198"/>
      <c r="K568" s="198"/>
      <c r="L568" s="203"/>
      <c r="M568" s="204"/>
      <c r="N568" s="205"/>
      <c r="O568" s="205"/>
      <c r="P568" s="205"/>
      <c r="Q568" s="205"/>
      <c r="R568" s="205"/>
      <c r="S568" s="205"/>
      <c r="T568" s="206"/>
      <c r="AT568" s="207" t="s">
        <v>134</v>
      </c>
      <c r="AU568" s="207" t="s">
        <v>83</v>
      </c>
      <c r="AV568" s="13" t="s">
        <v>81</v>
      </c>
      <c r="AW568" s="13" t="s">
        <v>33</v>
      </c>
      <c r="AX568" s="13" t="s">
        <v>76</v>
      </c>
      <c r="AY568" s="207" t="s">
        <v>125</v>
      </c>
    </row>
    <row r="569" spans="1:65" s="13" customFormat="1" ht="11.25">
      <c r="B569" s="197"/>
      <c r="C569" s="198"/>
      <c r="D569" s="199" t="s">
        <v>134</v>
      </c>
      <c r="E569" s="200" t="s">
        <v>1</v>
      </c>
      <c r="F569" s="201" t="s">
        <v>580</v>
      </c>
      <c r="G569" s="198"/>
      <c r="H569" s="200" t="s">
        <v>1</v>
      </c>
      <c r="I569" s="202"/>
      <c r="J569" s="198"/>
      <c r="K569" s="198"/>
      <c r="L569" s="203"/>
      <c r="M569" s="204"/>
      <c r="N569" s="205"/>
      <c r="O569" s="205"/>
      <c r="P569" s="205"/>
      <c r="Q569" s="205"/>
      <c r="R569" s="205"/>
      <c r="S569" s="205"/>
      <c r="T569" s="206"/>
      <c r="AT569" s="207" t="s">
        <v>134</v>
      </c>
      <c r="AU569" s="207" t="s">
        <v>83</v>
      </c>
      <c r="AV569" s="13" t="s">
        <v>81</v>
      </c>
      <c r="AW569" s="13" t="s">
        <v>33</v>
      </c>
      <c r="AX569" s="13" t="s">
        <v>76</v>
      </c>
      <c r="AY569" s="207" t="s">
        <v>125</v>
      </c>
    </row>
    <row r="570" spans="1:65" s="13" customFormat="1" ht="11.25">
      <c r="B570" s="197"/>
      <c r="C570" s="198"/>
      <c r="D570" s="199" t="s">
        <v>134</v>
      </c>
      <c r="E570" s="200" t="s">
        <v>1</v>
      </c>
      <c r="F570" s="201" t="s">
        <v>581</v>
      </c>
      <c r="G570" s="198"/>
      <c r="H570" s="200" t="s">
        <v>1</v>
      </c>
      <c r="I570" s="202"/>
      <c r="J570" s="198"/>
      <c r="K570" s="198"/>
      <c r="L570" s="203"/>
      <c r="M570" s="204"/>
      <c r="N570" s="205"/>
      <c r="O570" s="205"/>
      <c r="P570" s="205"/>
      <c r="Q570" s="205"/>
      <c r="R570" s="205"/>
      <c r="S570" s="205"/>
      <c r="T570" s="206"/>
      <c r="AT570" s="207" t="s">
        <v>134</v>
      </c>
      <c r="AU570" s="207" t="s">
        <v>83</v>
      </c>
      <c r="AV570" s="13" t="s">
        <v>81</v>
      </c>
      <c r="AW570" s="13" t="s">
        <v>33</v>
      </c>
      <c r="AX570" s="13" t="s">
        <v>76</v>
      </c>
      <c r="AY570" s="207" t="s">
        <v>125</v>
      </c>
    </row>
    <row r="571" spans="1:65" s="13" customFormat="1" ht="11.25">
      <c r="B571" s="197"/>
      <c r="C571" s="198"/>
      <c r="D571" s="199" t="s">
        <v>134</v>
      </c>
      <c r="E571" s="200" t="s">
        <v>1</v>
      </c>
      <c r="F571" s="201" t="s">
        <v>582</v>
      </c>
      <c r="G571" s="198"/>
      <c r="H571" s="200" t="s">
        <v>1</v>
      </c>
      <c r="I571" s="202"/>
      <c r="J571" s="198"/>
      <c r="K571" s="198"/>
      <c r="L571" s="203"/>
      <c r="M571" s="204"/>
      <c r="N571" s="205"/>
      <c r="O571" s="205"/>
      <c r="P571" s="205"/>
      <c r="Q571" s="205"/>
      <c r="R571" s="205"/>
      <c r="S571" s="205"/>
      <c r="T571" s="206"/>
      <c r="AT571" s="207" t="s">
        <v>134</v>
      </c>
      <c r="AU571" s="207" t="s">
        <v>83</v>
      </c>
      <c r="AV571" s="13" t="s">
        <v>81</v>
      </c>
      <c r="AW571" s="13" t="s">
        <v>33</v>
      </c>
      <c r="AX571" s="13" t="s">
        <v>76</v>
      </c>
      <c r="AY571" s="207" t="s">
        <v>125</v>
      </c>
    </row>
    <row r="572" spans="1:65" s="13" customFormat="1" ht="11.25">
      <c r="B572" s="197"/>
      <c r="C572" s="198"/>
      <c r="D572" s="199" t="s">
        <v>134</v>
      </c>
      <c r="E572" s="200" t="s">
        <v>1</v>
      </c>
      <c r="F572" s="201" t="s">
        <v>583</v>
      </c>
      <c r="G572" s="198"/>
      <c r="H572" s="200" t="s">
        <v>1</v>
      </c>
      <c r="I572" s="202"/>
      <c r="J572" s="198"/>
      <c r="K572" s="198"/>
      <c r="L572" s="203"/>
      <c r="M572" s="204"/>
      <c r="N572" s="205"/>
      <c r="O572" s="205"/>
      <c r="P572" s="205"/>
      <c r="Q572" s="205"/>
      <c r="R572" s="205"/>
      <c r="S572" s="205"/>
      <c r="T572" s="206"/>
      <c r="AT572" s="207" t="s">
        <v>134</v>
      </c>
      <c r="AU572" s="207" t="s">
        <v>83</v>
      </c>
      <c r="AV572" s="13" t="s">
        <v>81</v>
      </c>
      <c r="AW572" s="13" t="s">
        <v>33</v>
      </c>
      <c r="AX572" s="13" t="s">
        <v>76</v>
      </c>
      <c r="AY572" s="207" t="s">
        <v>125</v>
      </c>
    </row>
    <row r="573" spans="1:65" s="14" customFormat="1" ht="11.25">
      <c r="B573" s="208"/>
      <c r="C573" s="209"/>
      <c r="D573" s="199" t="s">
        <v>134</v>
      </c>
      <c r="E573" s="210" t="s">
        <v>1</v>
      </c>
      <c r="F573" s="211" t="s">
        <v>603</v>
      </c>
      <c r="G573" s="209"/>
      <c r="H573" s="212">
        <v>24</v>
      </c>
      <c r="I573" s="213"/>
      <c r="J573" s="209"/>
      <c r="K573" s="209"/>
      <c r="L573" s="214"/>
      <c r="M573" s="215"/>
      <c r="N573" s="216"/>
      <c r="O573" s="216"/>
      <c r="P573" s="216"/>
      <c r="Q573" s="216"/>
      <c r="R573" s="216"/>
      <c r="S573" s="216"/>
      <c r="T573" s="217"/>
      <c r="AT573" s="218" t="s">
        <v>134</v>
      </c>
      <c r="AU573" s="218" t="s">
        <v>83</v>
      </c>
      <c r="AV573" s="14" t="s">
        <v>83</v>
      </c>
      <c r="AW573" s="14" t="s">
        <v>33</v>
      </c>
      <c r="AX573" s="14" t="s">
        <v>81</v>
      </c>
      <c r="AY573" s="218" t="s">
        <v>125</v>
      </c>
    </row>
    <row r="574" spans="1:65" s="2" customFormat="1" ht="16.5" customHeight="1">
      <c r="A574" s="35"/>
      <c r="B574" s="36"/>
      <c r="C574" s="241" t="s">
        <v>604</v>
      </c>
      <c r="D574" s="241" t="s">
        <v>218</v>
      </c>
      <c r="E574" s="242" t="s">
        <v>605</v>
      </c>
      <c r="F574" s="243" t="s">
        <v>575</v>
      </c>
      <c r="G574" s="244" t="s">
        <v>576</v>
      </c>
      <c r="H574" s="245">
        <v>3</v>
      </c>
      <c r="I574" s="246"/>
      <c r="J574" s="247">
        <f>ROUND(I574*H574,2)</f>
        <v>0</v>
      </c>
      <c r="K574" s="248"/>
      <c r="L574" s="249"/>
      <c r="M574" s="250" t="s">
        <v>1</v>
      </c>
      <c r="N574" s="251" t="s">
        <v>41</v>
      </c>
      <c r="O574" s="72"/>
      <c r="P574" s="193">
        <f>O574*H574</f>
        <v>0</v>
      </c>
      <c r="Q574" s="193">
        <v>2.639E-2</v>
      </c>
      <c r="R574" s="193">
        <f>Q574*H574</f>
        <v>7.9170000000000004E-2</v>
      </c>
      <c r="S574" s="193">
        <v>0</v>
      </c>
      <c r="T574" s="194">
        <f>S574*H574</f>
        <v>0</v>
      </c>
      <c r="U574" s="35"/>
      <c r="V574" s="35"/>
      <c r="W574" s="35"/>
      <c r="X574" s="35"/>
      <c r="Y574" s="35"/>
      <c r="Z574" s="35"/>
      <c r="AA574" s="35"/>
      <c r="AB574" s="35"/>
      <c r="AC574" s="35"/>
      <c r="AD574" s="35"/>
      <c r="AE574" s="35"/>
      <c r="AR574" s="195" t="s">
        <v>415</v>
      </c>
      <c r="AT574" s="195" t="s">
        <v>218</v>
      </c>
      <c r="AU574" s="195" t="s">
        <v>83</v>
      </c>
      <c r="AY574" s="18" t="s">
        <v>125</v>
      </c>
      <c r="BE574" s="196">
        <f>IF(N574="základní",J574,0)</f>
        <v>0</v>
      </c>
      <c r="BF574" s="196">
        <f>IF(N574="snížená",J574,0)</f>
        <v>0</v>
      </c>
      <c r="BG574" s="196">
        <f>IF(N574="zákl. přenesená",J574,0)</f>
        <v>0</v>
      </c>
      <c r="BH574" s="196">
        <f>IF(N574="sníž. přenesená",J574,0)</f>
        <v>0</v>
      </c>
      <c r="BI574" s="196">
        <f>IF(N574="nulová",J574,0)</f>
        <v>0</v>
      </c>
      <c r="BJ574" s="18" t="s">
        <v>81</v>
      </c>
      <c r="BK574" s="196">
        <f>ROUND(I574*H574,2)</f>
        <v>0</v>
      </c>
      <c r="BL574" s="18" t="s">
        <v>289</v>
      </c>
      <c r="BM574" s="195" t="s">
        <v>606</v>
      </c>
    </row>
    <row r="575" spans="1:65" s="13" customFormat="1" ht="11.25">
      <c r="B575" s="197"/>
      <c r="C575" s="198"/>
      <c r="D575" s="199" t="s">
        <v>134</v>
      </c>
      <c r="E575" s="200" t="s">
        <v>1</v>
      </c>
      <c r="F575" s="201" t="s">
        <v>607</v>
      </c>
      <c r="G575" s="198"/>
      <c r="H575" s="200" t="s">
        <v>1</v>
      </c>
      <c r="I575" s="202"/>
      <c r="J575" s="198"/>
      <c r="K575" s="198"/>
      <c r="L575" s="203"/>
      <c r="M575" s="204"/>
      <c r="N575" s="205"/>
      <c r="O575" s="205"/>
      <c r="P575" s="205"/>
      <c r="Q575" s="205"/>
      <c r="R575" s="205"/>
      <c r="S575" s="205"/>
      <c r="T575" s="206"/>
      <c r="AT575" s="207" t="s">
        <v>134</v>
      </c>
      <c r="AU575" s="207" t="s">
        <v>83</v>
      </c>
      <c r="AV575" s="13" t="s">
        <v>81</v>
      </c>
      <c r="AW575" s="13" t="s">
        <v>33</v>
      </c>
      <c r="AX575" s="13" t="s">
        <v>76</v>
      </c>
      <c r="AY575" s="207" t="s">
        <v>125</v>
      </c>
    </row>
    <row r="576" spans="1:65" s="13" customFormat="1" ht="11.25">
      <c r="B576" s="197"/>
      <c r="C576" s="198"/>
      <c r="D576" s="199" t="s">
        <v>134</v>
      </c>
      <c r="E576" s="200" t="s">
        <v>1</v>
      </c>
      <c r="F576" s="201" t="s">
        <v>608</v>
      </c>
      <c r="G576" s="198"/>
      <c r="H576" s="200" t="s">
        <v>1</v>
      </c>
      <c r="I576" s="202"/>
      <c r="J576" s="198"/>
      <c r="K576" s="198"/>
      <c r="L576" s="203"/>
      <c r="M576" s="204"/>
      <c r="N576" s="205"/>
      <c r="O576" s="205"/>
      <c r="P576" s="205"/>
      <c r="Q576" s="205"/>
      <c r="R576" s="205"/>
      <c r="S576" s="205"/>
      <c r="T576" s="206"/>
      <c r="AT576" s="207" t="s">
        <v>134</v>
      </c>
      <c r="AU576" s="207" t="s">
        <v>83</v>
      </c>
      <c r="AV576" s="13" t="s">
        <v>81</v>
      </c>
      <c r="AW576" s="13" t="s">
        <v>33</v>
      </c>
      <c r="AX576" s="13" t="s">
        <v>76</v>
      </c>
      <c r="AY576" s="207" t="s">
        <v>125</v>
      </c>
    </row>
    <row r="577" spans="1:65" s="13" customFormat="1" ht="11.25">
      <c r="B577" s="197"/>
      <c r="C577" s="198"/>
      <c r="D577" s="199" t="s">
        <v>134</v>
      </c>
      <c r="E577" s="200" t="s">
        <v>1</v>
      </c>
      <c r="F577" s="201" t="s">
        <v>580</v>
      </c>
      <c r="G577" s="198"/>
      <c r="H577" s="200" t="s">
        <v>1</v>
      </c>
      <c r="I577" s="202"/>
      <c r="J577" s="198"/>
      <c r="K577" s="198"/>
      <c r="L577" s="203"/>
      <c r="M577" s="204"/>
      <c r="N577" s="205"/>
      <c r="O577" s="205"/>
      <c r="P577" s="205"/>
      <c r="Q577" s="205"/>
      <c r="R577" s="205"/>
      <c r="S577" s="205"/>
      <c r="T577" s="206"/>
      <c r="AT577" s="207" t="s">
        <v>134</v>
      </c>
      <c r="AU577" s="207" t="s">
        <v>83</v>
      </c>
      <c r="AV577" s="13" t="s">
        <v>81</v>
      </c>
      <c r="AW577" s="13" t="s">
        <v>33</v>
      </c>
      <c r="AX577" s="13" t="s">
        <v>76</v>
      </c>
      <c r="AY577" s="207" t="s">
        <v>125</v>
      </c>
    </row>
    <row r="578" spans="1:65" s="13" customFormat="1" ht="11.25">
      <c r="B578" s="197"/>
      <c r="C578" s="198"/>
      <c r="D578" s="199" t="s">
        <v>134</v>
      </c>
      <c r="E578" s="200" t="s">
        <v>1</v>
      </c>
      <c r="F578" s="201" t="s">
        <v>581</v>
      </c>
      <c r="G578" s="198"/>
      <c r="H578" s="200" t="s">
        <v>1</v>
      </c>
      <c r="I578" s="202"/>
      <c r="J578" s="198"/>
      <c r="K578" s="198"/>
      <c r="L578" s="203"/>
      <c r="M578" s="204"/>
      <c r="N578" s="205"/>
      <c r="O578" s="205"/>
      <c r="P578" s="205"/>
      <c r="Q578" s="205"/>
      <c r="R578" s="205"/>
      <c r="S578" s="205"/>
      <c r="T578" s="206"/>
      <c r="AT578" s="207" t="s">
        <v>134</v>
      </c>
      <c r="AU578" s="207" t="s">
        <v>83</v>
      </c>
      <c r="AV578" s="13" t="s">
        <v>81</v>
      </c>
      <c r="AW578" s="13" t="s">
        <v>33</v>
      </c>
      <c r="AX578" s="13" t="s">
        <v>76</v>
      </c>
      <c r="AY578" s="207" t="s">
        <v>125</v>
      </c>
    </row>
    <row r="579" spans="1:65" s="13" customFormat="1" ht="11.25">
      <c r="B579" s="197"/>
      <c r="C579" s="198"/>
      <c r="D579" s="199" t="s">
        <v>134</v>
      </c>
      <c r="E579" s="200" t="s">
        <v>1</v>
      </c>
      <c r="F579" s="201" t="s">
        <v>582</v>
      </c>
      <c r="G579" s="198"/>
      <c r="H579" s="200" t="s">
        <v>1</v>
      </c>
      <c r="I579" s="202"/>
      <c r="J579" s="198"/>
      <c r="K579" s="198"/>
      <c r="L579" s="203"/>
      <c r="M579" s="204"/>
      <c r="N579" s="205"/>
      <c r="O579" s="205"/>
      <c r="P579" s="205"/>
      <c r="Q579" s="205"/>
      <c r="R579" s="205"/>
      <c r="S579" s="205"/>
      <c r="T579" s="206"/>
      <c r="AT579" s="207" t="s">
        <v>134</v>
      </c>
      <c r="AU579" s="207" t="s">
        <v>83</v>
      </c>
      <c r="AV579" s="13" t="s">
        <v>81</v>
      </c>
      <c r="AW579" s="13" t="s">
        <v>33</v>
      </c>
      <c r="AX579" s="13" t="s">
        <v>76</v>
      </c>
      <c r="AY579" s="207" t="s">
        <v>125</v>
      </c>
    </row>
    <row r="580" spans="1:65" s="13" customFormat="1" ht="11.25">
      <c r="B580" s="197"/>
      <c r="C580" s="198"/>
      <c r="D580" s="199" t="s">
        <v>134</v>
      </c>
      <c r="E580" s="200" t="s">
        <v>1</v>
      </c>
      <c r="F580" s="201" t="s">
        <v>583</v>
      </c>
      <c r="G580" s="198"/>
      <c r="H580" s="200" t="s">
        <v>1</v>
      </c>
      <c r="I580" s="202"/>
      <c r="J580" s="198"/>
      <c r="K580" s="198"/>
      <c r="L580" s="203"/>
      <c r="M580" s="204"/>
      <c r="N580" s="205"/>
      <c r="O580" s="205"/>
      <c r="P580" s="205"/>
      <c r="Q580" s="205"/>
      <c r="R580" s="205"/>
      <c r="S580" s="205"/>
      <c r="T580" s="206"/>
      <c r="AT580" s="207" t="s">
        <v>134</v>
      </c>
      <c r="AU580" s="207" t="s">
        <v>83</v>
      </c>
      <c r="AV580" s="13" t="s">
        <v>81</v>
      </c>
      <c r="AW580" s="13" t="s">
        <v>33</v>
      </c>
      <c r="AX580" s="13" t="s">
        <v>76</v>
      </c>
      <c r="AY580" s="207" t="s">
        <v>125</v>
      </c>
    </row>
    <row r="581" spans="1:65" s="14" customFormat="1" ht="11.25">
      <c r="B581" s="208"/>
      <c r="C581" s="209"/>
      <c r="D581" s="199" t="s">
        <v>134</v>
      </c>
      <c r="E581" s="210" t="s">
        <v>1</v>
      </c>
      <c r="F581" s="211" t="s">
        <v>609</v>
      </c>
      <c r="G581" s="209"/>
      <c r="H581" s="212">
        <v>3</v>
      </c>
      <c r="I581" s="213"/>
      <c r="J581" s="209"/>
      <c r="K581" s="209"/>
      <c r="L581" s="214"/>
      <c r="M581" s="215"/>
      <c r="N581" s="216"/>
      <c r="O581" s="216"/>
      <c r="P581" s="216"/>
      <c r="Q581" s="216"/>
      <c r="R581" s="216"/>
      <c r="S581" s="216"/>
      <c r="T581" s="217"/>
      <c r="AT581" s="218" t="s">
        <v>134</v>
      </c>
      <c r="AU581" s="218" t="s">
        <v>83</v>
      </c>
      <c r="AV581" s="14" t="s">
        <v>83</v>
      </c>
      <c r="AW581" s="14" t="s">
        <v>33</v>
      </c>
      <c r="AX581" s="14" t="s">
        <v>81</v>
      </c>
      <c r="AY581" s="218" t="s">
        <v>125</v>
      </c>
    </row>
    <row r="582" spans="1:65" s="2" customFormat="1" ht="16.5" customHeight="1">
      <c r="A582" s="35"/>
      <c r="B582" s="36"/>
      <c r="C582" s="241" t="s">
        <v>610</v>
      </c>
      <c r="D582" s="241" t="s">
        <v>218</v>
      </c>
      <c r="E582" s="242" t="s">
        <v>611</v>
      </c>
      <c r="F582" s="243" t="s">
        <v>575</v>
      </c>
      <c r="G582" s="244" t="s">
        <v>576</v>
      </c>
      <c r="H582" s="245">
        <v>15</v>
      </c>
      <c r="I582" s="246"/>
      <c r="J582" s="247">
        <f>ROUND(I582*H582,2)</f>
        <v>0</v>
      </c>
      <c r="K582" s="248"/>
      <c r="L582" s="249"/>
      <c r="M582" s="250" t="s">
        <v>1</v>
      </c>
      <c r="N582" s="251" t="s">
        <v>41</v>
      </c>
      <c r="O582" s="72"/>
      <c r="P582" s="193">
        <f>O582*H582</f>
        <v>0</v>
      </c>
      <c r="Q582" s="193">
        <v>2.639E-2</v>
      </c>
      <c r="R582" s="193">
        <f>Q582*H582</f>
        <v>0.39584999999999998</v>
      </c>
      <c r="S582" s="193">
        <v>0</v>
      </c>
      <c r="T582" s="194">
        <f>S582*H582</f>
        <v>0</v>
      </c>
      <c r="U582" s="35"/>
      <c r="V582" s="35"/>
      <c r="W582" s="35"/>
      <c r="X582" s="35"/>
      <c r="Y582" s="35"/>
      <c r="Z582" s="35"/>
      <c r="AA582" s="35"/>
      <c r="AB582" s="35"/>
      <c r="AC582" s="35"/>
      <c r="AD582" s="35"/>
      <c r="AE582" s="35"/>
      <c r="AR582" s="195" t="s">
        <v>415</v>
      </c>
      <c r="AT582" s="195" t="s">
        <v>218</v>
      </c>
      <c r="AU582" s="195" t="s">
        <v>83</v>
      </c>
      <c r="AY582" s="18" t="s">
        <v>125</v>
      </c>
      <c r="BE582" s="196">
        <f>IF(N582="základní",J582,0)</f>
        <v>0</v>
      </c>
      <c r="BF582" s="196">
        <f>IF(N582="snížená",J582,0)</f>
        <v>0</v>
      </c>
      <c r="BG582" s="196">
        <f>IF(N582="zákl. přenesená",J582,0)</f>
        <v>0</v>
      </c>
      <c r="BH582" s="196">
        <f>IF(N582="sníž. přenesená",J582,0)</f>
        <v>0</v>
      </c>
      <c r="BI582" s="196">
        <f>IF(N582="nulová",J582,0)</f>
        <v>0</v>
      </c>
      <c r="BJ582" s="18" t="s">
        <v>81</v>
      </c>
      <c r="BK582" s="196">
        <f>ROUND(I582*H582,2)</f>
        <v>0</v>
      </c>
      <c r="BL582" s="18" t="s">
        <v>289</v>
      </c>
      <c r="BM582" s="195" t="s">
        <v>612</v>
      </c>
    </row>
    <row r="583" spans="1:65" s="13" customFormat="1" ht="11.25">
      <c r="B583" s="197"/>
      <c r="C583" s="198"/>
      <c r="D583" s="199" t="s">
        <v>134</v>
      </c>
      <c r="E583" s="200" t="s">
        <v>1</v>
      </c>
      <c r="F583" s="201" t="s">
        <v>613</v>
      </c>
      <c r="G583" s="198"/>
      <c r="H583" s="200" t="s">
        <v>1</v>
      </c>
      <c r="I583" s="202"/>
      <c r="J583" s="198"/>
      <c r="K583" s="198"/>
      <c r="L583" s="203"/>
      <c r="M583" s="204"/>
      <c r="N583" s="205"/>
      <c r="O583" s="205"/>
      <c r="P583" s="205"/>
      <c r="Q583" s="205"/>
      <c r="R583" s="205"/>
      <c r="S583" s="205"/>
      <c r="T583" s="206"/>
      <c r="AT583" s="207" t="s">
        <v>134</v>
      </c>
      <c r="AU583" s="207" t="s">
        <v>83</v>
      </c>
      <c r="AV583" s="13" t="s">
        <v>81</v>
      </c>
      <c r="AW583" s="13" t="s">
        <v>33</v>
      </c>
      <c r="AX583" s="13" t="s">
        <v>76</v>
      </c>
      <c r="AY583" s="207" t="s">
        <v>125</v>
      </c>
    </row>
    <row r="584" spans="1:65" s="13" customFormat="1" ht="11.25">
      <c r="B584" s="197"/>
      <c r="C584" s="198"/>
      <c r="D584" s="199" t="s">
        <v>134</v>
      </c>
      <c r="E584" s="200" t="s">
        <v>1</v>
      </c>
      <c r="F584" s="201" t="s">
        <v>608</v>
      </c>
      <c r="G584" s="198"/>
      <c r="H584" s="200" t="s">
        <v>1</v>
      </c>
      <c r="I584" s="202"/>
      <c r="J584" s="198"/>
      <c r="K584" s="198"/>
      <c r="L584" s="203"/>
      <c r="M584" s="204"/>
      <c r="N584" s="205"/>
      <c r="O584" s="205"/>
      <c r="P584" s="205"/>
      <c r="Q584" s="205"/>
      <c r="R584" s="205"/>
      <c r="S584" s="205"/>
      <c r="T584" s="206"/>
      <c r="AT584" s="207" t="s">
        <v>134</v>
      </c>
      <c r="AU584" s="207" t="s">
        <v>83</v>
      </c>
      <c r="AV584" s="13" t="s">
        <v>81</v>
      </c>
      <c r="AW584" s="13" t="s">
        <v>33</v>
      </c>
      <c r="AX584" s="13" t="s">
        <v>76</v>
      </c>
      <c r="AY584" s="207" t="s">
        <v>125</v>
      </c>
    </row>
    <row r="585" spans="1:65" s="13" customFormat="1" ht="11.25">
      <c r="B585" s="197"/>
      <c r="C585" s="198"/>
      <c r="D585" s="199" t="s">
        <v>134</v>
      </c>
      <c r="E585" s="200" t="s">
        <v>1</v>
      </c>
      <c r="F585" s="201" t="s">
        <v>580</v>
      </c>
      <c r="G585" s="198"/>
      <c r="H585" s="200" t="s">
        <v>1</v>
      </c>
      <c r="I585" s="202"/>
      <c r="J585" s="198"/>
      <c r="K585" s="198"/>
      <c r="L585" s="203"/>
      <c r="M585" s="204"/>
      <c r="N585" s="205"/>
      <c r="O585" s="205"/>
      <c r="P585" s="205"/>
      <c r="Q585" s="205"/>
      <c r="R585" s="205"/>
      <c r="S585" s="205"/>
      <c r="T585" s="206"/>
      <c r="AT585" s="207" t="s">
        <v>134</v>
      </c>
      <c r="AU585" s="207" t="s">
        <v>83</v>
      </c>
      <c r="AV585" s="13" t="s">
        <v>81</v>
      </c>
      <c r="AW585" s="13" t="s">
        <v>33</v>
      </c>
      <c r="AX585" s="13" t="s">
        <v>76</v>
      </c>
      <c r="AY585" s="207" t="s">
        <v>125</v>
      </c>
    </row>
    <row r="586" spans="1:65" s="13" customFormat="1" ht="11.25">
      <c r="B586" s="197"/>
      <c r="C586" s="198"/>
      <c r="D586" s="199" t="s">
        <v>134</v>
      </c>
      <c r="E586" s="200" t="s">
        <v>1</v>
      </c>
      <c r="F586" s="201" t="s">
        <v>581</v>
      </c>
      <c r="G586" s="198"/>
      <c r="H586" s="200" t="s">
        <v>1</v>
      </c>
      <c r="I586" s="202"/>
      <c r="J586" s="198"/>
      <c r="K586" s="198"/>
      <c r="L586" s="203"/>
      <c r="M586" s="204"/>
      <c r="N586" s="205"/>
      <c r="O586" s="205"/>
      <c r="P586" s="205"/>
      <c r="Q586" s="205"/>
      <c r="R586" s="205"/>
      <c r="S586" s="205"/>
      <c r="T586" s="206"/>
      <c r="AT586" s="207" t="s">
        <v>134</v>
      </c>
      <c r="AU586" s="207" t="s">
        <v>83</v>
      </c>
      <c r="AV586" s="13" t="s">
        <v>81</v>
      </c>
      <c r="AW586" s="13" t="s">
        <v>33</v>
      </c>
      <c r="AX586" s="13" t="s">
        <v>76</v>
      </c>
      <c r="AY586" s="207" t="s">
        <v>125</v>
      </c>
    </row>
    <row r="587" spans="1:65" s="13" customFormat="1" ht="11.25">
      <c r="B587" s="197"/>
      <c r="C587" s="198"/>
      <c r="D587" s="199" t="s">
        <v>134</v>
      </c>
      <c r="E587" s="200" t="s">
        <v>1</v>
      </c>
      <c r="F587" s="201" t="s">
        <v>582</v>
      </c>
      <c r="G587" s="198"/>
      <c r="H587" s="200" t="s">
        <v>1</v>
      </c>
      <c r="I587" s="202"/>
      <c r="J587" s="198"/>
      <c r="K587" s="198"/>
      <c r="L587" s="203"/>
      <c r="M587" s="204"/>
      <c r="N587" s="205"/>
      <c r="O587" s="205"/>
      <c r="P587" s="205"/>
      <c r="Q587" s="205"/>
      <c r="R587" s="205"/>
      <c r="S587" s="205"/>
      <c r="T587" s="206"/>
      <c r="AT587" s="207" t="s">
        <v>134</v>
      </c>
      <c r="AU587" s="207" t="s">
        <v>83</v>
      </c>
      <c r="AV587" s="13" t="s">
        <v>81</v>
      </c>
      <c r="AW587" s="13" t="s">
        <v>33</v>
      </c>
      <c r="AX587" s="13" t="s">
        <v>76</v>
      </c>
      <c r="AY587" s="207" t="s">
        <v>125</v>
      </c>
    </row>
    <row r="588" spans="1:65" s="13" customFormat="1" ht="11.25">
      <c r="B588" s="197"/>
      <c r="C588" s="198"/>
      <c r="D588" s="199" t="s">
        <v>134</v>
      </c>
      <c r="E588" s="200" t="s">
        <v>1</v>
      </c>
      <c r="F588" s="201" t="s">
        <v>583</v>
      </c>
      <c r="G588" s="198"/>
      <c r="H588" s="200" t="s">
        <v>1</v>
      </c>
      <c r="I588" s="202"/>
      <c r="J588" s="198"/>
      <c r="K588" s="198"/>
      <c r="L588" s="203"/>
      <c r="M588" s="204"/>
      <c r="N588" s="205"/>
      <c r="O588" s="205"/>
      <c r="P588" s="205"/>
      <c r="Q588" s="205"/>
      <c r="R588" s="205"/>
      <c r="S588" s="205"/>
      <c r="T588" s="206"/>
      <c r="AT588" s="207" t="s">
        <v>134</v>
      </c>
      <c r="AU588" s="207" t="s">
        <v>83</v>
      </c>
      <c r="AV588" s="13" t="s">
        <v>81</v>
      </c>
      <c r="AW588" s="13" t="s">
        <v>33</v>
      </c>
      <c r="AX588" s="13" t="s">
        <v>76</v>
      </c>
      <c r="AY588" s="207" t="s">
        <v>125</v>
      </c>
    </row>
    <row r="589" spans="1:65" s="14" customFormat="1" ht="11.25">
      <c r="B589" s="208"/>
      <c r="C589" s="209"/>
      <c r="D589" s="199" t="s">
        <v>134</v>
      </c>
      <c r="E589" s="210" t="s">
        <v>1</v>
      </c>
      <c r="F589" s="211" t="s">
        <v>614</v>
      </c>
      <c r="G589" s="209"/>
      <c r="H589" s="212">
        <v>15</v>
      </c>
      <c r="I589" s="213"/>
      <c r="J589" s="209"/>
      <c r="K589" s="209"/>
      <c r="L589" s="214"/>
      <c r="M589" s="215"/>
      <c r="N589" s="216"/>
      <c r="O589" s="216"/>
      <c r="P589" s="216"/>
      <c r="Q589" s="216"/>
      <c r="R589" s="216"/>
      <c r="S589" s="216"/>
      <c r="T589" s="217"/>
      <c r="AT589" s="218" t="s">
        <v>134</v>
      </c>
      <c r="AU589" s="218" t="s">
        <v>83</v>
      </c>
      <c r="AV589" s="14" t="s">
        <v>83</v>
      </c>
      <c r="AW589" s="14" t="s">
        <v>33</v>
      </c>
      <c r="AX589" s="14" t="s">
        <v>81</v>
      </c>
      <c r="AY589" s="218" t="s">
        <v>125</v>
      </c>
    </row>
    <row r="590" spans="1:65" s="2" customFormat="1" ht="16.5" customHeight="1">
      <c r="A590" s="35"/>
      <c r="B590" s="36"/>
      <c r="C590" s="241" t="s">
        <v>615</v>
      </c>
      <c r="D590" s="241" t="s">
        <v>218</v>
      </c>
      <c r="E590" s="242" t="s">
        <v>616</v>
      </c>
      <c r="F590" s="243" t="s">
        <v>599</v>
      </c>
      <c r="G590" s="244" t="s">
        <v>149</v>
      </c>
      <c r="H590" s="245">
        <v>2</v>
      </c>
      <c r="I590" s="246"/>
      <c r="J590" s="247">
        <f>ROUND(I590*H590,2)</f>
        <v>0</v>
      </c>
      <c r="K590" s="248"/>
      <c r="L590" s="249"/>
      <c r="M590" s="250" t="s">
        <v>1</v>
      </c>
      <c r="N590" s="251" t="s">
        <v>41</v>
      </c>
      <c r="O590" s="72"/>
      <c r="P590" s="193">
        <f>O590*H590</f>
        <v>0</v>
      </c>
      <c r="Q590" s="193">
        <v>2.562E-2</v>
      </c>
      <c r="R590" s="193">
        <f>Q590*H590</f>
        <v>5.1240000000000001E-2</v>
      </c>
      <c r="S590" s="193">
        <v>0</v>
      </c>
      <c r="T590" s="194">
        <f>S590*H590</f>
        <v>0</v>
      </c>
      <c r="U590" s="35"/>
      <c r="V590" s="35"/>
      <c r="W590" s="35"/>
      <c r="X590" s="35"/>
      <c r="Y590" s="35"/>
      <c r="Z590" s="35"/>
      <c r="AA590" s="35"/>
      <c r="AB590" s="35"/>
      <c r="AC590" s="35"/>
      <c r="AD590" s="35"/>
      <c r="AE590" s="35"/>
      <c r="AR590" s="195" t="s">
        <v>415</v>
      </c>
      <c r="AT590" s="195" t="s">
        <v>218</v>
      </c>
      <c r="AU590" s="195" t="s">
        <v>83</v>
      </c>
      <c r="AY590" s="18" t="s">
        <v>125</v>
      </c>
      <c r="BE590" s="196">
        <f>IF(N590="základní",J590,0)</f>
        <v>0</v>
      </c>
      <c r="BF590" s="196">
        <f>IF(N590="snížená",J590,0)</f>
        <v>0</v>
      </c>
      <c r="BG590" s="196">
        <f>IF(N590="zákl. přenesená",J590,0)</f>
        <v>0</v>
      </c>
      <c r="BH590" s="196">
        <f>IF(N590="sníž. přenesená",J590,0)</f>
        <v>0</v>
      </c>
      <c r="BI590" s="196">
        <f>IF(N590="nulová",J590,0)</f>
        <v>0</v>
      </c>
      <c r="BJ590" s="18" t="s">
        <v>81</v>
      </c>
      <c r="BK590" s="196">
        <f>ROUND(I590*H590,2)</f>
        <v>0</v>
      </c>
      <c r="BL590" s="18" t="s">
        <v>289</v>
      </c>
      <c r="BM590" s="195" t="s">
        <v>617</v>
      </c>
    </row>
    <row r="591" spans="1:65" s="13" customFormat="1" ht="11.25">
      <c r="B591" s="197"/>
      <c r="C591" s="198"/>
      <c r="D591" s="199" t="s">
        <v>134</v>
      </c>
      <c r="E591" s="200" t="s">
        <v>1</v>
      </c>
      <c r="F591" s="201" t="s">
        <v>618</v>
      </c>
      <c r="G591" s="198"/>
      <c r="H591" s="200" t="s">
        <v>1</v>
      </c>
      <c r="I591" s="202"/>
      <c r="J591" s="198"/>
      <c r="K591" s="198"/>
      <c r="L591" s="203"/>
      <c r="M591" s="204"/>
      <c r="N591" s="205"/>
      <c r="O591" s="205"/>
      <c r="P591" s="205"/>
      <c r="Q591" s="205"/>
      <c r="R591" s="205"/>
      <c r="S591" s="205"/>
      <c r="T591" s="206"/>
      <c r="AT591" s="207" t="s">
        <v>134</v>
      </c>
      <c r="AU591" s="207" t="s">
        <v>83</v>
      </c>
      <c r="AV591" s="13" t="s">
        <v>81</v>
      </c>
      <c r="AW591" s="13" t="s">
        <v>33</v>
      </c>
      <c r="AX591" s="13" t="s">
        <v>76</v>
      </c>
      <c r="AY591" s="207" t="s">
        <v>125</v>
      </c>
    </row>
    <row r="592" spans="1:65" s="13" customFormat="1" ht="11.25">
      <c r="B592" s="197"/>
      <c r="C592" s="198"/>
      <c r="D592" s="199" t="s">
        <v>134</v>
      </c>
      <c r="E592" s="200" t="s">
        <v>1</v>
      </c>
      <c r="F592" s="201" t="s">
        <v>619</v>
      </c>
      <c r="G592" s="198"/>
      <c r="H592" s="200" t="s">
        <v>1</v>
      </c>
      <c r="I592" s="202"/>
      <c r="J592" s="198"/>
      <c r="K592" s="198"/>
      <c r="L592" s="203"/>
      <c r="M592" s="204"/>
      <c r="N592" s="205"/>
      <c r="O592" s="205"/>
      <c r="P592" s="205"/>
      <c r="Q592" s="205"/>
      <c r="R592" s="205"/>
      <c r="S592" s="205"/>
      <c r="T592" s="206"/>
      <c r="AT592" s="207" t="s">
        <v>134</v>
      </c>
      <c r="AU592" s="207" t="s">
        <v>83</v>
      </c>
      <c r="AV592" s="13" t="s">
        <v>81</v>
      </c>
      <c r="AW592" s="13" t="s">
        <v>33</v>
      </c>
      <c r="AX592" s="13" t="s">
        <v>76</v>
      </c>
      <c r="AY592" s="207" t="s">
        <v>125</v>
      </c>
    </row>
    <row r="593" spans="1:65" s="13" customFormat="1" ht="11.25">
      <c r="B593" s="197"/>
      <c r="C593" s="198"/>
      <c r="D593" s="199" t="s">
        <v>134</v>
      </c>
      <c r="E593" s="200" t="s">
        <v>1</v>
      </c>
      <c r="F593" s="201" t="s">
        <v>580</v>
      </c>
      <c r="G593" s="198"/>
      <c r="H593" s="200" t="s">
        <v>1</v>
      </c>
      <c r="I593" s="202"/>
      <c r="J593" s="198"/>
      <c r="K593" s="198"/>
      <c r="L593" s="203"/>
      <c r="M593" s="204"/>
      <c r="N593" s="205"/>
      <c r="O593" s="205"/>
      <c r="P593" s="205"/>
      <c r="Q593" s="205"/>
      <c r="R593" s="205"/>
      <c r="S593" s="205"/>
      <c r="T593" s="206"/>
      <c r="AT593" s="207" t="s">
        <v>134</v>
      </c>
      <c r="AU593" s="207" t="s">
        <v>83</v>
      </c>
      <c r="AV593" s="13" t="s">
        <v>81</v>
      </c>
      <c r="AW593" s="13" t="s">
        <v>33</v>
      </c>
      <c r="AX593" s="13" t="s">
        <v>76</v>
      </c>
      <c r="AY593" s="207" t="s">
        <v>125</v>
      </c>
    </row>
    <row r="594" spans="1:65" s="13" customFormat="1" ht="11.25">
      <c r="B594" s="197"/>
      <c r="C594" s="198"/>
      <c r="D594" s="199" t="s">
        <v>134</v>
      </c>
      <c r="E594" s="200" t="s">
        <v>1</v>
      </c>
      <c r="F594" s="201" t="s">
        <v>581</v>
      </c>
      <c r="G594" s="198"/>
      <c r="H594" s="200" t="s">
        <v>1</v>
      </c>
      <c r="I594" s="202"/>
      <c r="J594" s="198"/>
      <c r="K594" s="198"/>
      <c r="L594" s="203"/>
      <c r="M594" s="204"/>
      <c r="N594" s="205"/>
      <c r="O594" s="205"/>
      <c r="P594" s="205"/>
      <c r="Q594" s="205"/>
      <c r="R594" s="205"/>
      <c r="S594" s="205"/>
      <c r="T594" s="206"/>
      <c r="AT594" s="207" t="s">
        <v>134</v>
      </c>
      <c r="AU594" s="207" t="s">
        <v>83</v>
      </c>
      <c r="AV594" s="13" t="s">
        <v>81</v>
      </c>
      <c r="AW594" s="13" t="s">
        <v>33</v>
      </c>
      <c r="AX594" s="13" t="s">
        <v>76</v>
      </c>
      <c r="AY594" s="207" t="s">
        <v>125</v>
      </c>
    </row>
    <row r="595" spans="1:65" s="13" customFormat="1" ht="11.25">
      <c r="B595" s="197"/>
      <c r="C595" s="198"/>
      <c r="D595" s="199" t="s">
        <v>134</v>
      </c>
      <c r="E595" s="200" t="s">
        <v>1</v>
      </c>
      <c r="F595" s="201" t="s">
        <v>582</v>
      </c>
      <c r="G595" s="198"/>
      <c r="H595" s="200" t="s">
        <v>1</v>
      </c>
      <c r="I595" s="202"/>
      <c r="J595" s="198"/>
      <c r="K595" s="198"/>
      <c r="L595" s="203"/>
      <c r="M595" s="204"/>
      <c r="N595" s="205"/>
      <c r="O595" s="205"/>
      <c r="P595" s="205"/>
      <c r="Q595" s="205"/>
      <c r="R595" s="205"/>
      <c r="S595" s="205"/>
      <c r="T595" s="206"/>
      <c r="AT595" s="207" t="s">
        <v>134</v>
      </c>
      <c r="AU595" s="207" t="s">
        <v>83</v>
      </c>
      <c r="AV595" s="13" t="s">
        <v>81</v>
      </c>
      <c r="AW595" s="13" t="s">
        <v>33</v>
      </c>
      <c r="AX595" s="13" t="s">
        <v>76</v>
      </c>
      <c r="AY595" s="207" t="s">
        <v>125</v>
      </c>
    </row>
    <row r="596" spans="1:65" s="13" customFormat="1" ht="11.25">
      <c r="B596" s="197"/>
      <c r="C596" s="198"/>
      <c r="D596" s="199" t="s">
        <v>134</v>
      </c>
      <c r="E596" s="200" t="s">
        <v>1</v>
      </c>
      <c r="F596" s="201" t="s">
        <v>583</v>
      </c>
      <c r="G596" s="198"/>
      <c r="H596" s="200" t="s">
        <v>1</v>
      </c>
      <c r="I596" s="202"/>
      <c r="J596" s="198"/>
      <c r="K596" s="198"/>
      <c r="L596" s="203"/>
      <c r="M596" s="204"/>
      <c r="N596" s="205"/>
      <c r="O596" s="205"/>
      <c r="P596" s="205"/>
      <c r="Q596" s="205"/>
      <c r="R596" s="205"/>
      <c r="S596" s="205"/>
      <c r="T596" s="206"/>
      <c r="AT596" s="207" t="s">
        <v>134</v>
      </c>
      <c r="AU596" s="207" t="s">
        <v>83</v>
      </c>
      <c r="AV596" s="13" t="s">
        <v>81</v>
      </c>
      <c r="AW596" s="13" t="s">
        <v>33</v>
      </c>
      <c r="AX596" s="13" t="s">
        <v>76</v>
      </c>
      <c r="AY596" s="207" t="s">
        <v>125</v>
      </c>
    </row>
    <row r="597" spans="1:65" s="14" customFormat="1" ht="11.25">
      <c r="B597" s="208"/>
      <c r="C597" s="209"/>
      <c r="D597" s="199" t="s">
        <v>134</v>
      </c>
      <c r="E597" s="210" t="s">
        <v>1</v>
      </c>
      <c r="F597" s="211" t="s">
        <v>620</v>
      </c>
      <c r="G597" s="209"/>
      <c r="H597" s="212">
        <v>2</v>
      </c>
      <c r="I597" s="213"/>
      <c r="J597" s="209"/>
      <c r="K597" s="209"/>
      <c r="L597" s="214"/>
      <c r="M597" s="215"/>
      <c r="N597" s="216"/>
      <c r="O597" s="216"/>
      <c r="P597" s="216"/>
      <c r="Q597" s="216"/>
      <c r="R597" s="216"/>
      <c r="S597" s="216"/>
      <c r="T597" s="217"/>
      <c r="AT597" s="218" t="s">
        <v>134</v>
      </c>
      <c r="AU597" s="218" t="s">
        <v>83</v>
      </c>
      <c r="AV597" s="14" t="s">
        <v>83</v>
      </c>
      <c r="AW597" s="14" t="s">
        <v>33</v>
      </c>
      <c r="AX597" s="14" t="s">
        <v>81</v>
      </c>
      <c r="AY597" s="218" t="s">
        <v>125</v>
      </c>
    </row>
    <row r="598" spans="1:65" s="2" customFormat="1" ht="16.5" customHeight="1">
      <c r="A598" s="35"/>
      <c r="B598" s="36"/>
      <c r="C598" s="241" t="s">
        <v>621</v>
      </c>
      <c r="D598" s="241" t="s">
        <v>218</v>
      </c>
      <c r="E598" s="242" t="s">
        <v>622</v>
      </c>
      <c r="F598" s="243" t="s">
        <v>599</v>
      </c>
      <c r="G598" s="244" t="s">
        <v>149</v>
      </c>
      <c r="H598" s="245">
        <v>13</v>
      </c>
      <c r="I598" s="246"/>
      <c r="J598" s="247">
        <f>ROUND(I598*H598,2)</f>
        <v>0</v>
      </c>
      <c r="K598" s="248"/>
      <c r="L598" s="249"/>
      <c r="M598" s="250" t="s">
        <v>1</v>
      </c>
      <c r="N598" s="251" t="s">
        <v>41</v>
      </c>
      <c r="O598" s="72"/>
      <c r="P598" s="193">
        <f>O598*H598</f>
        <v>0</v>
      </c>
      <c r="Q598" s="193">
        <v>2.562E-2</v>
      </c>
      <c r="R598" s="193">
        <f>Q598*H598</f>
        <v>0.33306000000000002</v>
      </c>
      <c r="S598" s="193">
        <v>0</v>
      </c>
      <c r="T598" s="194">
        <f>S598*H598</f>
        <v>0</v>
      </c>
      <c r="U598" s="35"/>
      <c r="V598" s="35"/>
      <c r="W598" s="35"/>
      <c r="X598" s="35"/>
      <c r="Y598" s="35"/>
      <c r="Z598" s="35"/>
      <c r="AA598" s="35"/>
      <c r="AB598" s="35"/>
      <c r="AC598" s="35"/>
      <c r="AD598" s="35"/>
      <c r="AE598" s="35"/>
      <c r="AR598" s="195" t="s">
        <v>415</v>
      </c>
      <c r="AT598" s="195" t="s">
        <v>218</v>
      </c>
      <c r="AU598" s="195" t="s">
        <v>83</v>
      </c>
      <c r="AY598" s="18" t="s">
        <v>125</v>
      </c>
      <c r="BE598" s="196">
        <f>IF(N598="základní",J598,0)</f>
        <v>0</v>
      </c>
      <c r="BF598" s="196">
        <f>IF(N598="snížená",J598,0)</f>
        <v>0</v>
      </c>
      <c r="BG598" s="196">
        <f>IF(N598="zákl. přenesená",J598,0)</f>
        <v>0</v>
      </c>
      <c r="BH598" s="196">
        <f>IF(N598="sníž. přenesená",J598,0)</f>
        <v>0</v>
      </c>
      <c r="BI598" s="196">
        <f>IF(N598="nulová",J598,0)</f>
        <v>0</v>
      </c>
      <c r="BJ598" s="18" t="s">
        <v>81</v>
      </c>
      <c r="BK598" s="196">
        <f>ROUND(I598*H598,2)</f>
        <v>0</v>
      </c>
      <c r="BL598" s="18" t="s">
        <v>289</v>
      </c>
      <c r="BM598" s="195" t="s">
        <v>623</v>
      </c>
    </row>
    <row r="599" spans="1:65" s="13" customFormat="1" ht="11.25">
      <c r="B599" s="197"/>
      <c r="C599" s="198"/>
      <c r="D599" s="199" t="s">
        <v>134</v>
      </c>
      <c r="E599" s="200" t="s">
        <v>1</v>
      </c>
      <c r="F599" s="201" t="s">
        <v>624</v>
      </c>
      <c r="G599" s="198"/>
      <c r="H599" s="200" t="s">
        <v>1</v>
      </c>
      <c r="I599" s="202"/>
      <c r="J599" s="198"/>
      <c r="K599" s="198"/>
      <c r="L599" s="203"/>
      <c r="M599" s="204"/>
      <c r="N599" s="205"/>
      <c r="O599" s="205"/>
      <c r="P599" s="205"/>
      <c r="Q599" s="205"/>
      <c r="R599" s="205"/>
      <c r="S599" s="205"/>
      <c r="T599" s="206"/>
      <c r="AT599" s="207" t="s">
        <v>134</v>
      </c>
      <c r="AU599" s="207" t="s">
        <v>83</v>
      </c>
      <c r="AV599" s="13" t="s">
        <v>81</v>
      </c>
      <c r="AW599" s="13" t="s">
        <v>33</v>
      </c>
      <c r="AX599" s="13" t="s">
        <v>76</v>
      </c>
      <c r="AY599" s="207" t="s">
        <v>125</v>
      </c>
    </row>
    <row r="600" spans="1:65" s="13" customFormat="1" ht="11.25">
      <c r="B600" s="197"/>
      <c r="C600" s="198"/>
      <c r="D600" s="199" t="s">
        <v>134</v>
      </c>
      <c r="E600" s="200" t="s">
        <v>1</v>
      </c>
      <c r="F600" s="201" t="s">
        <v>625</v>
      </c>
      <c r="G600" s="198"/>
      <c r="H600" s="200" t="s">
        <v>1</v>
      </c>
      <c r="I600" s="202"/>
      <c r="J600" s="198"/>
      <c r="K600" s="198"/>
      <c r="L600" s="203"/>
      <c r="M600" s="204"/>
      <c r="N600" s="205"/>
      <c r="O600" s="205"/>
      <c r="P600" s="205"/>
      <c r="Q600" s="205"/>
      <c r="R600" s="205"/>
      <c r="S600" s="205"/>
      <c r="T600" s="206"/>
      <c r="AT600" s="207" t="s">
        <v>134</v>
      </c>
      <c r="AU600" s="207" t="s">
        <v>83</v>
      </c>
      <c r="AV600" s="13" t="s">
        <v>81</v>
      </c>
      <c r="AW600" s="13" t="s">
        <v>33</v>
      </c>
      <c r="AX600" s="13" t="s">
        <v>76</v>
      </c>
      <c r="AY600" s="207" t="s">
        <v>125</v>
      </c>
    </row>
    <row r="601" spans="1:65" s="13" customFormat="1" ht="11.25">
      <c r="B601" s="197"/>
      <c r="C601" s="198"/>
      <c r="D601" s="199" t="s">
        <v>134</v>
      </c>
      <c r="E601" s="200" t="s">
        <v>1</v>
      </c>
      <c r="F601" s="201" t="s">
        <v>580</v>
      </c>
      <c r="G601" s="198"/>
      <c r="H601" s="200" t="s">
        <v>1</v>
      </c>
      <c r="I601" s="202"/>
      <c r="J601" s="198"/>
      <c r="K601" s="198"/>
      <c r="L601" s="203"/>
      <c r="M601" s="204"/>
      <c r="N601" s="205"/>
      <c r="O601" s="205"/>
      <c r="P601" s="205"/>
      <c r="Q601" s="205"/>
      <c r="R601" s="205"/>
      <c r="S601" s="205"/>
      <c r="T601" s="206"/>
      <c r="AT601" s="207" t="s">
        <v>134</v>
      </c>
      <c r="AU601" s="207" t="s">
        <v>83</v>
      </c>
      <c r="AV601" s="13" t="s">
        <v>81</v>
      </c>
      <c r="AW601" s="13" t="s">
        <v>33</v>
      </c>
      <c r="AX601" s="13" t="s">
        <v>76</v>
      </c>
      <c r="AY601" s="207" t="s">
        <v>125</v>
      </c>
    </row>
    <row r="602" spans="1:65" s="13" customFormat="1" ht="11.25">
      <c r="B602" s="197"/>
      <c r="C602" s="198"/>
      <c r="D602" s="199" t="s">
        <v>134</v>
      </c>
      <c r="E602" s="200" t="s">
        <v>1</v>
      </c>
      <c r="F602" s="201" t="s">
        <v>581</v>
      </c>
      <c r="G602" s="198"/>
      <c r="H602" s="200" t="s">
        <v>1</v>
      </c>
      <c r="I602" s="202"/>
      <c r="J602" s="198"/>
      <c r="K602" s="198"/>
      <c r="L602" s="203"/>
      <c r="M602" s="204"/>
      <c r="N602" s="205"/>
      <c r="O602" s="205"/>
      <c r="P602" s="205"/>
      <c r="Q602" s="205"/>
      <c r="R602" s="205"/>
      <c r="S602" s="205"/>
      <c r="T602" s="206"/>
      <c r="AT602" s="207" t="s">
        <v>134</v>
      </c>
      <c r="AU602" s="207" t="s">
        <v>83</v>
      </c>
      <c r="AV602" s="13" t="s">
        <v>81</v>
      </c>
      <c r="AW602" s="13" t="s">
        <v>33</v>
      </c>
      <c r="AX602" s="13" t="s">
        <v>76</v>
      </c>
      <c r="AY602" s="207" t="s">
        <v>125</v>
      </c>
    </row>
    <row r="603" spans="1:65" s="13" customFormat="1" ht="11.25">
      <c r="B603" s="197"/>
      <c r="C603" s="198"/>
      <c r="D603" s="199" t="s">
        <v>134</v>
      </c>
      <c r="E603" s="200" t="s">
        <v>1</v>
      </c>
      <c r="F603" s="201" t="s">
        <v>582</v>
      </c>
      <c r="G603" s="198"/>
      <c r="H603" s="200" t="s">
        <v>1</v>
      </c>
      <c r="I603" s="202"/>
      <c r="J603" s="198"/>
      <c r="K603" s="198"/>
      <c r="L603" s="203"/>
      <c r="M603" s="204"/>
      <c r="N603" s="205"/>
      <c r="O603" s="205"/>
      <c r="P603" s="205"/>
      <c r="Q603" s="205"/>
      <c r="R603" s="205"/>
      <c r="S603" s="205"/>
      <c r="T603" s="206"/>
      <c r="AT603" s="207" t="s">
        <v>134</v>
      </c>
      <c r="AU603" s="207" t="s">
        <v>83</v>
      </c>
      <c r="AV603" s="13" t="s">
        <v>81</v>
      </c>
      <c r="AW603" s="13" t="s">
        <v>33</v>
      </c>
      <c r="AX603" s="13" t="s">
        <v>76</v>
      </c>
      <c r="AY603" s="207" t="s">
        <v>125</v>
      </c>
    </row>
    <row r="604" spans="1:65" s="13" customFormat="1" ht="11.25">
      <c r="B604" s="197"/>
      <c r="C604" s="198"/>
      <c r="D604" s="199" t="s">
        <v>134</v>
      </c>
      <c r="E604" s="200" t="s">
        <v>1</v>
      </c>
      <c r="F604" s="201" t="s">
        <v>583</v>
      </c>
      <c r="G604" s="198"/>
      <c r="H604" s="200" t="s">
        <v>1</v>
      </c>
      <c r="I604" s="202"/>
      <c r="J604" s="198"/>
      <c r="K604" s="198"/>
      <c r="L604" s="203"/>
      <c r="M604" s="204"/>
      <c r="N604" s="205"/>
      <c r="O604" s="205"/>
      <c r="P604" s="205"/>
      <c r="Q604" s="205"/>
      <c r="R604" s="205"/>
      <c r="S604" s="205"/>
      <c r="T604" s="206"/>
      <c r="AT604" s="207" t="s">
        <v>134</v>
      </c>
      <c r="AU604" s="207" t="s">
        <v>83</v>
      </c>
      <c r="AV604" s="13" t="s">
        <v>81</v>
      </c>
      <c r="AW604" s="13" t="s">
        <v>33</v>
      </c>
      <c r="AX604" s="13" t="s">
        <v>76</v>
      </c>
      <c r="AY604" s="207" t="s">
        <v>125</v>
      </c>
    </row>
    <row r="605" spans="1:65" s="14" customFormat="1" ht="11.25">
      <c r="B605" s="208"/>
      <c r="C605" s="209"/>
      <c r="D605" s="199" t="s">
        <v>134</v>
      </c>
      <c r="E605" s="210" t="s">
        <v>1</v>
      </c>
      <c r="F605" s="211" t="s">
        <v>626</v>
      </c>
      <c r="G605" s="209"/>
      <c r="H605" s="212">
        <v>13</v>
      </c>
      <c r="I605" s="213"/>
      <c r="J605" s="209"/>
      <c r="K605" s="209"/>
      <c r="L605" s="214"/>
      <c r="M605" s="215"/>
      <c r="N605" s="216"/>
      <c r="O605" s="216"/>
      <c r="P605" s="216"/>
      <c r="Q605" s="216"/>
      <c r="R605" s="216"/>
      <c r="S605" s="216"/>
      <c r="T605" s="217"/>
      <c r="AT605" s="218" t="s">
        <v>134</v>
      </c>
      <c r="AU605" s="218" t="s">
        <v>83</v>
      </c>
      <c r="AV605" s="14" t="s">
        <v>83</v>
      </c>
      <c r="AW605" s="14" t="s">
        <v>33</v>
      </c>
      <c r="AX605" s="14" t="s">
        <v>81</v>
      </c>
      <c r="AY605" s="218" t="s">
        <v>125</v>
      </c>
    </row>
    <row r="606" spans="1:65" s="2" customFormat="1" ht="16.5" customHeight="1">
      <c r="A606" s="35"/>
      <c r="B606" s="36"/>
      <c r="C606" s="241" t="s">
        <v>303</v>
      </c>
      <c r="D606" s="241" t="s">
        <v>218</v>
      </c>
      <c r="E606" s="242" t="s">
        <v>627</v>
      </c>
      <c r="F606" s="243" t="s">
        <v>599</v>
      </c>
      <c r="G606" s="244" t="s">
        <v>149</v>
      </c>
      <c r="H606" s="245">
        <v>12</v>
      </c>
      <c r="I606" s="246"/>
      <c r="J606" s="247">
        <f>ROUND(I606*H606,2)</f>
        <v>0</v>
      </c>
      <c r="K606" s="248"/>
      <c r="L606" s="249"/>
      <c r="M606" s="250" t="s">
        <v>1</v>
      </c>
      <c r="N606" s="251" t="s">
        <v>41</v>
      </c>
      <c r="O606" s="72"/>
      <c r="P606" s="193">
        <f>O606*H606</f>
        <v>0</v>
      </c>
      <c r="Q606" s="193">
        <v>2.562E-2</v>
      </c>
      <c r="R606" s="193">
        <f>Q606*H606</f>
        <v>0.30743999999999999</v>
      </c>
      <c r="S606" s="193">
        <v>0</v>
      </c>
      <c r="T606" s="194">
        <f>S606*H606</f>
        <v>0</v>
      </c>
      <c r="U606" s="35"/>
      <c r="V606" s="35"/>
      <c r="W606" s="35"/>
      <c r="X606" s="35"/>
      <c r="Y606" s="35"/>
      <c r="Z606" s="35"/>
      <c r="AA606" s="35"/>
      <c r="AB606" s="35"/>
      <c r="AC606" s="35"/>
      <c r="AD606" s="35"/>
      <c r="AE606" s="35"/>
      <c r="AR606" s="195" t="s">
        <v>415</v>
      </c>
      <c r="AT606" s="195" t="s">
        <v>218</v>
      </c>
      <c r="AU606" s="195" t="s">
        <v>83</v>
      </c>
      <c r="AY606" s="18" t="s">
        <v>125</v>
      </c>
      <c r="BE606" s="196">
        <f>IF(N606="základní",J606,0)</f>
        <v>0</v>
      </c>
      <c r="BF606" s="196">
        <f>IF(N606="snížená",J606,0)</f>
        <v>0</v>
      </c>
      <c r="BG606" s="196">
        <f>IF(N606="zákl. přenesená",J606,0)</f>
        <v>0</v>
      </c>
      <c r="BH606" s="196">
        <f>IF(N606="sníž. přenesená",J606,0)</f>
        <v>0</v>
      </c>
      <c r="BI606" s="196">
        <f>IF(N606="nulová",J606,0)</f>
        <v>0</v>
      </c>
      <c r="BJ606" s="18" t="s">
        <v>81</v>
      </c>
      <c r="BK606" s="196">
        <f>ROUND(I606*H606,2)</f>
        <v>0</v>
      </c>
      <c r="BL606" s="18" t="s">
        <v>289</v>
      </c>
      <c r="BM606" s="195" t="s">
        <v>628</v>
      </c>
    </row>
    <row r="607" spans="1:65" s="13" customFormat="1" ht="11.25">
      <c r="B607" s="197"/>
      <c r="C607" s="198"/>
      <c r="D607" s="199" t="s">
        <v>134</v>
      </c>
      <c r="E607" s="200" t="s">
        <v>1</v>
      </c>
      <c r="F607" s="201" t="s">
        <v>629</v>
      </c>
      <c r="G607" s="198"/>
      <c r="H607" s="200" t="s">
        <v>1</v>
      </c>
      <c r="I607" s="202"/>
      <c r="J607" s="198"/>
      <c r="K607" s="198"/>
      <c r="L607" s="203"/>
      <c r="M607" s="204"/>
      <c r="N607" s="205"/>
      <c r="O607" s="205"/>
      <c r="P607" s="205"/>
      <c r="Q607" s="205"/>
      <c r="R607" s="205"/>
      <c r="S607" s="205"/>
      <c r="T607" s="206"/>
      <c r="AT607" s="207" t="s">
        <v>134</v>
      </c>
      <c r="AU607" s="207" t="s">
        <v>83</v>
      </c>
      <c r="AV607" s="13" t="s">
        <v>81</v>
      </c>
      <c r="AW607" s="13" t="s">
        <v>33</v>
      </c>
      <c r="AX607" s="13" t="s">
        <v>76</v>
      </c>
      <c r="AY607" s="207" t="s">
        <v>125</v>
      </c>
    </row>
    <row r="608" spans="1:65" s="13" customFormat="1" ht="11.25">
      <c r="B608" s="197"/>
      <c r="C608" s="198"/>
      <c r="D608" s="199" t="s">
        <v>134</v>
      </c>
      <c r="E608" s="200" t="s">
        <v>1</v>
      </c>
      <c r="F608" s="201" t="s">
        <v>625</v>
      </c>
      <c r="G608" s="198"/>
      <c r="H608" s="200" t="s">
        <v>1</v>
      </c>
      <c r="I608" s="202"/>
      <c r="J608" s="198"/>
      <c r="K608" s="198"/>
      <c r="L608" s="203"/>
      <c r="M608" s="204"/>
      <c r="N608" s="205"/>
      <c r="O608" s="205"/>
      <c r="P608" s="205"/>
      <c r="Q608" s="205"/>
      <c r="R608" s="205"/>
      <c r="S608" s="205"/>
      <c r="T608" s="206"/>
      <c r="AT608" s="207" t="s">
        <v>134</v>
      </c>
      <c r="AU608" s="207" t="s">
        <v>83</v>
      </c>
      <c r="AV608" s="13" t="s">
        <v>81</v>
      </c>
      <c r="AW608" s="13" t="s">
        <v>33</v>
      </c>
      <c r="AX608" s="13" t="s">
        <v>76</v>
      </c>
      <c r="AY608" s="207" t="s">
        <v>125</v>
      </c>
    </row>
    <row r="609" spans="1:65" s="13" customFormat="1" ht="11.25">
      <c r="B609" s="197"/>
      <c r="C609" s="198"/>
      <c r="D609" s="199" t="s">
        <v>134</v>
      </c>
      <c r="E609" s="200" t="s">
        <v>1</v>
      </c>
      <c r="F609" s="201" t="s">
        <v>580</v>
      </c>
      <c r="G609" s="198"/>
      <c r="H609" s="200" t="s">
        <v>1</v>
      </c>
      <c r="I609" s="202"/>
      <c r="J609" s="198"/>
      <c r="K609" s="198"/>
      <c r="L609" s="203"/>
      <c r="M609" s="204"/>
      <c r="N609" s="205"/>
      <c r="O609" s="205"/>
      <c r="P609" s="205"/>
      <c r="Q609" s="205"/>
      <c r="R609" s="205"/>
      <c r="S609" s="205"/>
      <c r="T609" s="206"/>
      <c r="AT609" s="207" t="s">
        <v>134</v>
      </c>
      <c r="AU609" s="207" t="s">
        <v>83</v>
      </c>
      <c r="AV609" s="13" t="s">
        <v>81</v>
      </c>
      <c r="AW609" s="13" t="s">
        <v>33</v>
      </c>
      <c r="AX609" s="13" t="s">
        <v>76</v>
      </c>
      <c r="AY609" s="207" t="s">
        <v>125</v>
      </c>
    </row>
    <row r="610" spans="1:65" s="13" customFormat="1" ht="11.25">
      <c r="B610" s="197"/>
      <c r="C610" s="198"/>
      <c r="D610" s="199" t="s">
        <v>134</v>
      </c>
      <c r="E610" s="200" t="s">
        <v>1</v>
      </c>
      <c r="F610" s="201" t="s">
        <v>581</v>
      </c>
      <c r="G610" s="198"/>
      <c r="H610" s="200" t="s">
        <v>1</v>
      </c>
      <c r="I610" s="202"/>
      <c r="J610" s="198"/>
      <c r="K610" s="198"/>
      <c r="L610" s="203"/>
      <c r="M610" s="204"/>
      <c r="N610" s="205"/>
      <c r="O610" s="205"/>
      <c r="P610" s="205"/>
      <c r="Q610" s="205"/>
      <c r="R610" s="205"/>
      <c r="S610" s="205"/>
      <c r="T610" s="206"/>
      <c r="AT610" s="207" t="s">
        <v>134</v>
      </c>
      <c r="AU610" s="207" t="s">
        <v>83</v>
      </c>
      <c r="AV610" s="13" t="s">
        <v>81</v>
      </c>
      <c r="AW610" s="13" t="s">
        <v>33</v>
      </c>
      <c r="AX610" s="13" t="s">
        <v>76</v>
      </c>
      <c r="AY610" s="207" t="s">
        <v>125</v>
      </c>
    </row>
    <row r="611" spans="1:65" s="13" customFormat="1" ht="11.25">
      <c r="B611" s="197"/>
      <c r="C611" s="198"/>
      <c r="D611" s="199" t="s">
        <v>134</v>
      </c>
      <c r="E611" s="200" t="s">
        <v>1</v>
      </c>
      <c r="F611" s="201" t="s">
        <v>582</v>
      </c>
      <c r="G611" s="198"/>
      <c r="H611" s="200" t="s">
        <v>1</v>
      </c>
      <c r="I611" s="202"/>
      <c r="J611" s="198"/>
      <c r="K611" s="198"/>
      <c r="L611" s="203"/>
      <c r="M611" s="204"/>
      <c r="N611" s="205"/>
      <c r="O611" s="205"/>
      <c r="P611" s="205"/>
      <c r="Q611" s="205"/>
      <c r="R611" s="205"/>
      <c r="S611" s="205"/>
      <c r="T611" s="206"/>
      <c r="AT611" s="207" t="s">
        <v>134</v>
      </c>
      <c r="AU611" s="207" t="s">
        <v>83</v>
      </c>
      <c r="AV611" s="13" t="s">
        <v>81</v>
      </c>
      <c r="AW611" s="13" t="s">
        <v>33</v>
      </c>
      <c r="AX611" s="13" t="s">
        <v>76</v>
      </c>
      <c r="AY611" s="207" t="s">
        <v>125</v>
      </c>
    </row>
    <row r="612" spans="1:65" s="13" customFormat="1" ht="11.25">
      <c r="B612" s="197"/>
      <c r="C612" s="198"/>
      <c r="D612" s="199" t="s">
        <v>134</v>
      </c>
      <c r="E612" s="200" t="s">
        <v>1</v>
      </c>
      <c r="F612" s="201" t="s">
        <v>583</v>
      </c>
      <c r="G612" s="198"/>
      <c r="H612" s="200" t="s">
        <v>1</v>
      </c>
      <c r="I612" s="202"/>
      <c r="J612" s="198"/>
      <c r="K612" s="198"/>
      <c r="L612" s="203"/>
      <c r="M612" s="204"/>
      <c r="N612" s="205"/>
      <c r="O612" s="205"/>
      <c r="P612" s="205"/>
      <c r="Q612" s="205"/>
      <c r="R612" s="205"/>
      <c r="S612" s="205"/>
      <c r="T612" s="206"/>
      <c r="AT612" s="207" t="s">
        <v>134</v>
      </c>
      <c r="AU612" s="207" t="s">
        <v>83</v>
      </c>
      <c r="AV612" s="13" t="s">
        <v>81</v>
      </c>
      <c r="AW612" s="13" t="s">
        <v>33</v>
      </c>
      <c r="AX612" s="13" t="s">
        <v>76</v>
      </c>
      <c r="AY612" s="207" t="s">
        <v>125</v>
      </c>
    </row>
    <row r="613" spans="1:65" s="14" customFormat="1" ht="11.25">
      <c r="B613" s="208"/>
      <c r="C613" s="209"/>
      <c r="D613" s="199" t="s">
        <v>134</v>
      </c>
      <c r="E613" s="210" t="s">
        <v>1</v>
      </c>
      <c r="F613" s="211" t="s">
        <v>630</v>
      </c>
      <c r="G613" s="209"/>
      <c r="H613" s="212">
        <v>12</v>
      </c>
      <c r="I613" s="213"/>
      <c r="J613" s="209"/>
      <c r="K613" s="209"/>
      <c r="L613" s="214"/>
      <c r="M613" s="215"/>
      <c r="N613" s="216"/>
      <c r="O613" s="216"/>
      <c r="P613" s="216"/>
      <c r="Q613" s="216"/>
      <c r="R613" s="216"/>
      <c r="S613" s="216"/>
      <c r="T613" s="217"/>
      <c r="AT613" s="218" t="s">
        <v>134</v>
      </c>
      <c r="AU613" s="218" t="s">
        <v>83</v>
      </c>
      <c r="AV613" s="14" t="s">
        <v>83</v>
      </c>
      <c r="AW613" s="14" t="s">
        <v>33</v>
      </c>
      <c r="AX613" s="14" t="s">
        <v>81</v>
      </c>
      <c r="AY613" s="218" t="s">
        <v>125</v>
      </c>
    </row>
    <row r="614" spans="1:65" s="2" customFormat="1" ht="16.5" customHeight="1">
      <c r="A614" s="35"/>
      <c r="B614" s="36"/>
      <c r="C614" s="241" t="s">
        <v>631</v>
      </c>
      <c r="D614" s="241" t="s">
        <v>218</v>
      </c>
      <c r="E614" s="242" t="s">
        <v>632</v>
      </c>
      <c r="F614" s="243" t="s">
        <v>599</v>
      </c>
      <c r="G614" s="244" t="s">
        <v>149</v>
      </c>
      <c r="H614" s="245">
        <v>4</v>
      </c>
      <c r="I614" s="246"/>
      <c r="J614" s="247">
        <f>ROUND(I614*H614,2)</f>
        <v>0</v>
      </c>
      <c r="K614" s="248"/>
      <c r="L614" s="249"/>
      <c r="M614" s="250" t="s">
        <v>1</v>
      </c>
      <c r="N614" s="251" t="s">
        <v>41</v>
      </c>
      <c r="O614" s="72"/>
      <c r="P614" s="193">
        <f>O614*H614</f>
        <v>0</v>
      </c>
      <c r="Q614" s="193">
        <v>2.562E-2</v>
      </c>
      <c r="R614" s="193">
        <f>Q614*H614</f>
        <v>0.10248</v>
      </c>
      <c r="S614" s="193">
        <v>0</v>
      </c>
      <c r="T614" s="194">
        <f>S614*H614</f>
        <v>0</v>
      </c>
      <c r="U614" s="35"/>
      <c r="V614" s="35"/>
      <c r="W614" s="35"/>
      <c r="X614" s="35"/>
      <c r="Y614" s="35"/>
      <c r="Z614" s="35"/>
      <c r="AA614" s="35"/>
      <c r="AB614" s="35"/>
      <c r="AC614" s="35"/>
      <c r="AD614" s="35"/>
      <c r="AE614" s="35"/>
      <c r="AR614" s="195" t="s">
        <v>415</v>
      </c>
      <c r="AT614" s="195" t="s">
        <v>218</v>
      </c>
      <c r="AU614" s="195" t="s">
        <v>83</v>
      </c>
      <c r="AY614" s="18" t="s">
        <v>125</v>
      </c>
      <c r="BE614" s="196">
        <f>IF(N614="základní",J614,0)</f>
        <v>0</v>
      </c>
      <c r="BF614" s="196">
        <f>IF(N614="snížená",J614,0)</f>
        <v>0</v>
      </c>
      <c r="BG614" s="196">
        <f>IF(N614="zákl. přenesená",J614,0)</f>
        <v>0</v>
      </c>
      <c r="BH614" s="196">
        <f>IF(N614="sníž. přenesená",J614,0)</f>
        <v>0</v>
      </c>
      <c r="BI614" s="196">
        <f>IF(N614="nulová",J614,0)</f>
        <v>0</v>
      </c>
      <c r="BJ614" s="18" t="s">
        <v>81</v>
      </c>
      <c r="BK614" s="196">
        <f>ROUND(I614*H614,2)</f>
        <v>0</v>
      </c>
      <c r="BL614" s="18" t="s">
        <v>289</v>
      </c>
      <c r="BM614" s="195" t="s">
        <v>633</v>
      </c>
    </row>
    <row r="615" spans="1:65" s="13" customFormat="1" ht="11.25">
      <c r="B615" s="197"/>
      <c r="C615" s="198"/>
      <c r="D615" s="199" t="s">
        <v>134</v>
      </c>
      <c r="E615" s="200" t="s">
        <v>1</v>
      </c>
      <c r="F615" s="201" t="s">
        <v>634</v>
      </c>
      <c r="G615" s="198"/>
      <c r="H615" s="200" t="s">
        <v>1</v>
      </c>
      <c r="I615" s="202"/>
      <c r="J615" s="198"/>
      <c r="K615" s="198"/>
      <c r="L615" s="203"/>
      <c r="M615" s="204"/>
      <c r="N615" s="205"/>
      <c r="O615" s="205"/>
      <c r="P615" s="205"/>
      <c r="Q615" s="205"/>
      <c r="R615" s="205"/>
      <c r="S615" s="205"/>
      <c r="T615" s="206"/>
      <c r="AT615" s="207" t="s">
        <v>134</v>
      </c>
      <c r="AU615" s="207" t="s">
        <v>83</v>
      </c>
      <c r="AV615" s="13" t="s">
        <v>81</v>
      </c>
      <c r="AW615" s="13" t="s">
        <v>33</v>
      </c>
      <c r="AX615" s="13" t="s">
        <v>76</v>
      </c>
      <c r="AY615" s="207" t="s">
        <v>125</v>
      </c>
    </row>
    <row r="616" spans="1:65" s="13" customFormat="1" ht="11.25">
      <c r="B616" s="197"/>
      <c r="C616" s="198"/>
      <c r="D616" s="199" t="s">
        <v>134</v>
      </c>
      <c r="E616" s="200" t="s">
        <v>1</v>
      </c>
      <c r="F616" s="201" t="s">
        <v>635</v>
      </c>
      <c r="G616" s="198"/>
      <c r="H616" s="200" t="s">
        <v>1</v>
      </c>
      <c r="I616" s="202"/>
      <c r="J616" s="198"/>
      <c r="K616" s="198"/>
      <c r="L616" s="203"/>
      <c r="M616" s="204"/>
      <c r="N616" s="205"/>
      <c r="O616" s="205"/>
      <c r="P616" s="205"/>
      <c r="Q616" s="205"/>
      <c r="R616" s="205"/>
      <c r="S616" s="205"/>
      <c r="T616" s="206"/>
      <c r="AT616" s="207" t="s">
        <v>134</v>
      </c>
      <c r="AU616" s="207" t="s">
        <v>83</v>
      </c>
      <c r="AV616" s="13" t="s">
        <v>81</v>
      </c>
      <c r="AW616" s="13" t="s">
        <v>33</v>
      </c>
      <c r="AX616" s="13" t="s">
        <v>76</v>
      </c>
      <c r="AY616" s="207" t="s">
        <v>125</v>
      </c>
    </row>
    <row r="617" spans="1:65" s="13" customFormat="1" ht="11.25">
      <c r="B617" s="197"/>
      <c r="C617" s="198"/>
      <c r="D617" s="199" t="s">
        <v>134</v>
      </c>
      <c r="E617" s="200" t="s">
        <v>1</v>
      </c>
      <c r="F617" s="201" t="s">
        <v>580</v>
      </c>
      <c r="G617" s="198"/>
      <c r="H617" s="200" t="s">
        <v>1</v>
      </c>
      <c r="I617" s="202"/>
      <c r="J617" s="198"/>
      <c r="K617" s="198"/>
      <c r="L617" s="203"/>
      <c r="M617" s="204"/>
      <c r="N617" s="205"/>
      <c r="O617" s="205"/>
      <c r="P617" s="205"/>
      <c r="Q617" s="205"/>
      <c r="R617" s="205"/>
      <c r="S617" s="205"/>
      <c r="T617" s="206"/>
      <c r="AT617" s="207" t="s">
        <v>134</v>
      </c>
      <c r="AU617" s="207" t="s">
        <v>83</v>
      </c>
      <c r="AV617" s="13" t="s">
        <v>81</v>
      </c>
      <c r="AW617" s="13" t="s">
        <v>33</v>
      </c>
      <c r="AX617" s="13" t="s">
        <v>76</v>
      </c>
      <c r="AY617" s="207" t="s">
        <v>125</v>
      </c>
    </row>
    <row r="618" spans="1:65" s="13" customFormat="1" ht="11.25">
      <c r="B618" s="197"/>
      <c r="C618" s="198"/>
      <c r="D618" s="199" t="s">
        <v>134</v>
      </c>
      <c r="E618" s="200" t="s">
        <v>1</v>
      </c>
      <c r="F618" s="201" t="s">
        <v>581</v>
      </c>
      <c r="G618" s="198"/>
      <c r="H618" s="200" t="s">
        <v>1</v>
      </c>
      <c r="I618" s="202"/>
      <c r="J618" s="198"/>
      <c r="K618" s="198"/>
      <c r="L618" s="203"/>
      <c r="M618" s="204"/>
      <c r="N618" s="205"/>
      <c r="O618" s="205"/>
      <c r="P618" s="205"/>
      <c r="Q618" s="205"/>
      <c r="R618" s="205"/>
      <c r="S618" s="205"/>
      <c r="T618" s="206"/>
      <c r="AT618" s="207" t="s">
        <v>134</v>
      </c>
      <c r="AU618" s="207" t="s">
        <v>83</v>
      </c>
      <c r="AV618" s="13" t="s">
        <v>81</v>
      </c>
      <c r="AW618" s="13" t="s">
        <v>33</v>
      </c>
      <c r="AX618" s="13" t="s">
        <v>76</v>
      </c>
      <c r="AY618" s="207" t="s">
        <v>125</v>
      </c>
    </row>
    <row r="619" spans="1:65" s="13" customFormat="1" ht="11.25">
      <c r="B619" s="197"/>
      <c r="C619" s="198"/>
      <c r="D619" s="199" t="s">
        <v>134</v>
      </c>
      <c r="E619" s="200" t="s">
        <v>1</v>
      </c>
      <c r="F619" s="201" t="s">
        <v>582</v>
      </c>
      <c r="G619" s="198"/>
      <c r="H619" s="200" t="s">
        <v>1</v>
      </c>
      <c r="I619" s="202"/>
      <c r="J619" s="198"/>
      <c r="K619" s="198"/>
      <c r="L619" s="203"/>
      <c r="M619" s="204"/>
      <c r="N619" s="205"/>
      <c r="O619" s="205"/>
      <c r="P619" s="205"/>
      <c r="Q619" s="205"/>
      <c r="R619" s="205"/>
      <c r="S619" s="205"/>
      <c r="T619" s="206"/>
      <c r="AT619" s="207" t="s">
        <v>134</v>
      </c>
      <c r="AU619" s="207" t="s">
        <v>83</v>
      </c>
      <c r="AV619" s="13" t="s">
        <v>81</v>
      </c>
      <c r="AW619" s="13" t="s">
        <v>33</v>
      </c>
      <c r="AX619" s="13" t="s">
        <v>76</v>
      </c>
      <c r="AY619" s="207" t="s">
        <v>125</v>
      </c>
    </row>
    <row r="620" spans="1:65" s="13" customFormat="1" ht="11.25">
      <c r="B620" s="197"/>
      <c r="C620" s="198"/>
      <c r="D620" s="199" t="s">
        <v>134</v>
      </c>
      <c r="E620" s="200" t="s">
        <v>1</v>
      </c>
      <c r="F620" s="201" t="s">
        <v>583</v>
      </c>
      <c r="G620" s="198"/>
      <c r="H620" s="200" t="s">
        <v>1</v>
      </c>
      <c r="I620" s="202"/>
      <c r="J620" s="198"/>
      <c r="K620" s="198"/>
      <c r="L620" s="203"/>
      <c r="M620" s="204"/>
      <c r="N620" s="205"/>
      <c r="O620" s="205"/>
      <c r="P620" s="205"/>
      <c r="Q620" s="205"/>
      <c r="R620" s="205"/>
      <c r="S620" s="205"/>
      <c r="T620" s="206"/>
      <c r="AT620" s="207" t="s">
        <v>134</v>
      </c>
      <c r="AU620" s="207" t="s">
        <v>83</v>
      </c>
      <c r="AV620" s="13" t="s">
        <v>81</v>
      </c>
      <c r="AW620" s="13" t="s">
        <v>33</v>
      </c>
      <c r="AX620" s="13" t="s">
        <v>76</v>
      </c>
      <c r="AY620" s="207" t="s">
        <v>125</v>
      </c>
    </row>
    <row r="621" spans="1:65" s="14" customFormat="1" ht="11.25">
      <c r="B621" s="208"/>
      <c r="C621" s="209"/>
      <c r="D621" s="199" t="s">
        <v>134</v>
      </c>
      <c r="E621" s="210" t="s">
        <v>1</v>
      </c>
      <c r="F621" s="211" t="s">
        <v>636</v>
      </c>
      <c r="G621" s="209"/>
      <c r="H621" s="212">
        <v>4</v>
      </c>
      <c r="I621" s="213"/>
      <c r="J621" s="209"/>
      <c r="K621" s="209"/>
      <c r="L621" s="214"/>
      <c r="M621" s="215"/>
      <c r="N621" s="216"/>
      <c r="O621" s="216"/>
      <c r="P621" s="216"/>
      <c r="Q621" s="216"/>
      <c r="R621" s="216"/>
      <c r="S621" s="216"/>
      <c r="T621" s="217"/>
      <c r="AT621" s="218" t="s">
        <v>134</v>
      </c>
      <c r="AU621" s="218" t="s">
        <v>83</v>
      </c>
      <c r="AV621" s="14" t="s">
        <v>83</v>
      </c>
      <c r="AW621" s="14" t="s">
        <v>33</v>
      </c>
      <c r="AX621" s="14" t="s">
        <v>81</v>
      </c>
      <c r="AY621" s="218" t="s">
        <v>125</v>
      </c>
    </row>
    <row r="622" spans="1:65" s="2" customFormat="1" ht="16.5" customHeight="1">
      <c r="A622" s="35"/>
      <c r="B622" s="36"/>
      <c r="C622" s="241" t="s">
        <v>637</v>
      </c>
      <c r="D622" s="241" t="s">
        <v>218</v>
      </c>
      <c r="E622" s="242" t="s">
        <v>638</v>
      </c>
      <c r="F622" s="243" t="s">
        <v>599</v>
      </c>
      <c r="G622" s="244" t="s">
        <v>149</v>
      </c>
      <c r="H622" s="245">
        <v>7</v>
      </c>
      <c r="I622" s="246"/>
      <c r="J622" s="247">
        <f>ROUND(I622*H622,2)</f>
        <v>0</v>
      </c>
      <c r="K622" s="248"/>
      <c r="L622" s="249"/>
      <c r="M622" s="250" t="s">
        <v>1</v>
      </c>
      <c r="N622" s="251" t="s">
        <v>41</v>
      </c>
      <c r="O622" s="72"/>
      <c r="P622" s="193">
        <f>O622*H622</f>
        <v>0</v>
      </c>
      <c r="Q622" s="193">
        <v>2.562E-2</v>
      </c>
      <c r="R622" s="193">
        <f>Q622*H622</f>
        <v>0.17934</v>
      </c>
      <c r="S622" s="193">
        <v>0</v>
      </c>
      <c r="T622" s="194">
        <f>S622*H622</f>
        <v>0</v>
      </c>
      <c r="U622" s="35"/>
      <c r="V622" s="35"/>
      <c r="W622" s="35"/>
      <c r="X622" s="35"/>
      <c r="Y622" s="35"/>
      <c r="Z622" s="35"/>
      <c r="AA622" s="35"/>
      <c r="AB622" s="35"/>
      <c r="AC622" s="35"/>
      <c r="AD622" s="35"/>
      <c r="AE622" s="35"/>
      <c r="AR622" s="195" t="s">
        <v>415</v>
      </c>
      <c r="AT622" s="195" t="s">
        <v>218</v>
      </c>
      <c r="AU622" s="195" t="s">
        <v>83</v>
      </c>
      <c r="AY622" s="18" t="s">
        <v>125</v>
      </c>
      <c r="BE622" s="196">
        <f>IF(N622="základní",J622,0)</f>
        <v>0</v>
      </c>
      <c r="BF622" s="196">
        <f>IF(N622="snížená",J622,0)</f>
        <v>0</v>
      </c>
      <c r="BG622" s="196">
        <f>IF(N622="zákl. přenesená",J622,0)</f>
        <v>0</v>
      </c>
      <c r="BH622" s="196">
        <f>IF(N622="sníž. přenesená",J622,0)</f>
        <v>0</v>
      </c>
      <c r="BI622" s="196">
        <f>IF(N622="nulová",J622,0)</f>
        <v>0</v>
      </c>
      <c r="BJ622" s="18" t="s">
        <v>81</v>
      </c>
      <c r="BK622" s="196">
        <f>ROUND(I622*H622,2)</f>
        <v>0</v>
      </c>
      <c r="BL622" s="18" t="s">
        <v>289</v>
      </c>
      <c r="BM622" s="195" t="s">
        <v>639</v>
      </c>
    </row>
    <row r="623" spans="1:65" s="13" customFormat="1" ht="11.25">
      <c r="B623" s="197"/>
      <c r="C623" s="198"/>
      <c r="D623" s="199" t="s">
        <v>134</v>
      </c>
      <c r="E623" s="200" t="s">
        <v>1</v>
      </c>
      <c r="F623" s="201" t="s">
        <v>640</v>
      </c>
      <c r="G623" s="198"/>
      <c r="H623" s="200" t="s">
        <v>1</v>
      </c>
      <c r="I623" s="202"/>
      <c r="J623" s="198"/>
      <c r="K623" s="198"/>
      <c r="L623" s="203"/>
      <c r="M623" s="204"/>
      <c r="N623" s="205"/>
      <c r="O623" s="205"/>
      <c r="P623" s="205"/>
      <c r="Q623" s="205"/>
      <c r="R623" s="205"/>
      <c r="S623" s="205"/>
      <c r="T623" s="206"/>
      <c r="AT623" s="207" t="s">
        <v>134</v>
      </c>
      <c r="AU623" s="207" t="s">
        <v>83</v>
      </c>
      <c r="AV623" s="13" t="s">
        <v>81</v>
      </c>
      <c r="AW623" s="13" t="s">
        <v>33</v>
      </c>
      <c r="AX623" s="13" t="s">
        <v>76</v>
      </c>
      <c r="AY623" s="207" t="s">
        <v>125</v>
      </c>
    </row>
    <row r="624" spans="1:65" s="13" customFormat="1" ht="11.25">
      <c r="B624" s="197"/>
      <c r="C624" s="198"/>
      <c r="D624" s="199" t="s">
        <v>134</v>
      </c>
      <c r="E624" s="200" t="s">
        <v>1</v>
      </c>
      <c r="F624" s="201" t="s">
        <v>641</v>
      </c>
      <c r="G624" s="198"/>
      <c r="H624" s="200" t="s">
        <v>1</v>
      </c>
      <c r="I624" s="202"/>
      <c r="J624" s="198"/>
      <c r="K624" s="198"/>
      <c r="L624" s="203"/>
      <c r="M624" s="204"/>
      <c r="N624" s="205"/>
      <c r="O624" s="205"/>
      <c r="P624" s="205"/>
      <c r="Q624" s="205"/>
      <c r="R624" s="205"/>
      <c r="S624" s="205"/>
      <c r="T624" s="206"/>
      <c r="AT624" s="207" t="s">
        <v>134</v>
      </c>
      <c r="AU624" s="207" t="s">
        <v>83</v>
      </c>
      <c r="AV624" s="13" t="s">
        <v>81</v>
      </c>
      <c r="AW624" s="13" t="s">
        <v>33</v>
      </c>
      <c r="AX624" s="13" t="s">
        <v>76</v>
      </c>
      <c r="AY624" s="207" t="s">
        <v>125</v>
      </c>
    </row>
    <row r="625" spans="1:65" s="13" customFormat="1" ht="11.25">
      <c r="B625" s="197"/>
      <c r="C625" s="198"/>
      <c r="D625" s="199" t="s">
        <v>134</v>
      </c>
      <c r="E625" s="200" t="s">
        <v>1</v>
      </c>
      <c r="F625" s="201" t="s">
        <v>580</v>
      </c>
      <c r="G625" s="198"/>
      <c r="H625" s="200" t="s">
        <v>1</v>
      </c>
      <c r="I625" s="202"/>
      <c r="J625" s="198"/>
      <c r="K625" s="198"/>
      <c r="L625" s="203"/>
      <c r="M625" s="204"/>
      <c r="N625" s="205"/>
      <c r="O625" s="205"/>
      <c r="P625" s="205"/>
      <c r="Q625" s="205"/>
      <c r="R625" s="205"/>
      <c r="S625" s="205"/>
      <c r="T625" s="206"/>
      <c r="AT625" s="207" t="s">
        <v>134</v>
      </c>
      <c r="AU625" s="207" t="s">
        <v>83</v>
      </c>
      <c r="AV625" s="13" t="s">
        <v>81</v>
      </c>
      <c r="AW625" s="13" t="s">
        <v>33</v>
      </c>
      <c r="AX625" s="13" t="s">
        <v>76</v>
      </c>
      <c r="AY625" s="207" t="s">
        <v>125</v>
      </c>
    </row>
    <row r="626" spans="1:65" s="13" customFormat="1" ht="11.25">
      <c r="B626" s="197"/>
      <c r="C626" s="198"/>
      <c r="D626" s="199" t="s">
        <v>134</v>
      </c>
      <c r="E626" s="200" t="s">
        <v>1</v>
      </c>
      <c r="F626" s="201" t="s">
        <v>581</v>
      </c>
      <c r="G626" s="198"/>
      <c r="H626" s="200" t="s">
        <v>1</v>
      </c>
      <c r="I626" s="202"/>
      <c r="J626" s="198"/>
      <c r="K626" s="198"/>
      <c r="L626" s="203"/>
      <c r="M626" s="204"/>
      <c r="N626" s="205"/>
      <c r="O626" s="205"/>
      <c r="P626" s="205"/>
      <c r="Q626" s="205"/>
      <c r="R626" s="205"/>
      <c r="S626" s="205"/>
      <c r="T626" s="206"/>
      <c r="AT626" s="207" t="s">
        <v>134</v>
      </c>
      <c r="AU626" s="207" t="s">
        <v>83</v>
      </c>
      <c r="AV626" s="13" t="s">
        <v>81</v>
      </c>
      <c r="AW626" s="13" t="s">
        <v>33</v>
      </c>
      <c r="AX626" s="13" t="s">
        <v>76</v>
      </c>
      <c r="AY626" s="207" t="s">
        <v>125</v>
      </c>
    </row>
    <row r="627" spans="1:65" s="13" customFormat="1" ht="11.25">
      <c r="B627" s="197"/>
      <c r="C627" s="198"/>
      <c r="D627" s="199" t="s">
        <v>134</v>
      </c>
      <c r="E627" s="200" t="s">
        <v>1</v>
      </c>
      <c r="F627" s="201" t="s">
        <v>582</v>
      </c>
      <c r="G627" s="198"/>
      <c r="H627" s="200" t="s">
        <v>1</v>
      </c>
      <c r="I627" s="202"/>
      <c r="J627" s="198"/>
      <c r="K627" s="198"/>
      <c r="L627" s="203"/>
      <c r="M627" s="204"/>
      <c r="N627" s="205"/>
      <c r="O627" s="205"/>
      <c r="P627" s="205"/>
      <c r="Q627" s="205"/>
      <c r="R627" s="205"/>
      <c r="S627" s="205"/>
      <c r="T627" s="206"/>
      <c r="AT627" s="207" t="s">
        <v>134</v>
      </c>
      <c r="AU627" s="207" t="s">
        <v>83</v>
      </c>
      <c r="AV627" s="13" t="s">
        <v>81</v>
      </c>
      <c r="AW627" s="13" t="s">
        <v>33</v>
      </c>
      <c r="AX627" s="13" t="s">
        <v>76</v>
      </c>
      <c r="AY627" s="207" t="s">
        <v>125</v>
      </c>
    </row>
    <row r="628" spans="1:65" s="13" customFormat="1" ht="11.25">
      <c r="B628" s="197"/>
      <c r="C628" s="198"/>
      <c r="D628" s="199" t="s">
        <v>134</v>
      </c>
      <c r="E628" s="200" t="s">
        <v>1</v>
      </c>
      <c r="F628" s="201" t="s">
        <v>583</v>
      </c>
      <c r="G628" s="198"/>
      <c r="H628" s="200" t="s">
        <v>1</v>
      </c>
      <c r="I628" s="202"/>
      <c r="J628" s="198"/>
      <c r="K628" s="198"/>
      <c r="L628" s="203"/>
      <c r="M628" s="204"/>
      <c r="N628" s="205"/>
      <c r="O628" s="205"/>
      <c r="P628" s="205"/>
      <c r="Q628" s="205"/>
      <c r="R628" s="205"/>
      <c r="S628" s="205"/>
      <c r="T628" s="206"/>
      <c r="AT628" s="207" t="s">
        <v>134</v>
      </c>
      <c r="AU628" s="207" t="s">
        <v>83</v>
      </c>
      <c r="AV628" s="13" t="s">
        <v>81</v>
      </c>
      <c r="AW628" s="13" t="s">
        <v>33</v>
      </c>
      <c r="AX628" s="13" t="s">
        <v>76</v>
      </c>
      <c r="AY628" s="207" t="s">
        <v>125</v>
      </c>
    </row>
    <row r="629" spans="1:65" s="14" customFormat="1" ht="11.25">
      <c r="B629" s="208"/>
      <c r="C629" s="209"/>
      <c r="D629" s="199" t="s">
        <v>134</v>
      </c>
      <c r="E629" s="210" t="s">
        <v>1</v>
      </c>
      <c r="F629" s="211" t="s">
        <v>642</v>
      </c>
      <c r="G629" s="209"/>
      <c r="H629" s="212">
        <v>7</v>
      </c>
      <c r="I629" s="213"/>
      <c r="J629" s="209"/>
      <c r="K629" s="209"/>
      <c r="L629" s="214"/>
      <c r="M629" s="215"/>
      <c r="N629" s="216"/>
      <c r="O629" s="216"/>
      <c r="P629" s="216"/>
      <c r="Q629" s="216"/>
      <c r="R629" s="216"/>
      <c r="S629" s="216"/>
      <c r="T629" s="217"/>
      <c r="AT629" s="218" t="s">
        <v>134</v>
      </c>
      <c r="AU629" s="218" t="s">
        <v>83</v>
      </c>
      <c r="AV629" s="14" t="s">
        <v>83</v>
      </c>
      <c r="AW629" s="14" t="s">
        <v>33</v>
      </c>
      <c r="AX629" s="14" t="s">
        <v>81</v>
      </c>
      <c r="AY629" s="218" t="s">
        <v>125</v>
      </c>
    </row>
    <row r="630" spans="1:65" s="2" customFormat="1" ht="16.5" customHeight="1">
      <c r="A630" s="35"/>
      <c r="B630" s="36"/>
      <c r="C630" s="241" t="s">
        <v>643</v>
      </c>
      <c r="D630" s="241" t="s">
        <v>218</v>
      </c>
      <c r="E630" s="242" t="s">
        <v>644</v>
      </c>
      <c r="F630" s="243" t="s">
        <v>599</v>
      </c>
      <c r="G630" s="244" t="s">
        <v>149</v>
      </c>
      <c r="H630" s="245">
        <v>2</v>
      </c>
      <c r="I630" s="246"/>
      <c r="J630" s="247">
        <f>ROUND(I630*H630,2)</f>
        <v>0</v>
      </c>
      <c r="K630" s="248"/>
      <c r="L630" s="249"/>
      <c r="M630" s="250" t="s">
        <v>1</v>
      </c>
      <c r="N630" s="251" t="s">
        <v>41</v>
      </c>
      <c r="O630" s="72"/>
      <c r="P630" s="193">
        <f>O630*H630</f>
        <v>0</v>
      </c>
      <c r="Q630" s="193">
        <v>2.562E-2</v>
      </c>
      <c r="R630" s="193">
        <f>Q630*H630</f>
        <v>5.1240000000000001E-2</v>
      </c>
      <c r="S630" s="193">
        <v>0</v>
      </c>
      <c r="T630" s="194">
        <f>S630*H630</f>
        <v>0</v>
      </c>
      <c r="U630" s="35"/>
      <c r="V630" s="35"/>
      <c r="W630" s="35"/>
      <c r="X630" s="35"/>
      <c r="Y630" s="35"/>
      <c r="Z630" s="35"/>
      <c r="AA630" s="35"/>
      <c r="AB630" s="35"/>
      <c r="AC630" s="35"/>
      <c r="AD630" s="35"/>
      <c r="AE630" s="35"/>
      <c r="AR630" s="195" t="s">
        <v>415</v>
      </c>
      <c r="AT630" s="195" t="s">
        <v>218</v>
      </c>
      <c r="AU630" s="195" t="s">
        <v>83</v>
      </c>
      <c r="AY630" s="18" t="s">
        <v>125</v>
      </c>
      <c r="BE630" s="196">
        <f>IF(N630="základní",J630,0)</f>
        <v>0</v>
      </c>
      <c r="BF630" s="196">
        <f>IF(N630="snížená",J630,0)</f>
        <v>0</v>
      </c>
      <c r="BG630" s="196">
        <f>IF(N630="zákl. přenesená",J630,0)</f>
        <v>0</v>
      </c>
      <c r="BH630" s="196">
        <f>IF(N630="sníž. přenesená",J630,0)</f>
        <v>0</v>
      </c>
      <c r="BI630" s="196">
        <f>IF(N630="nulová",J630,0)</f>
        <v>0</v>
      </c>
      <c r="BJ630" s="18" t="s">
        <v>81</v>
      </c>
      <c r="BK630" s="196">
        <f>ROUND(I630*H630,2)</f>
        <v>0</v>
      </c>
      <c r="BL630" s="18" t="s">
        <v>289</v>
      </c>
      <c r="BM630" s="195" t="s">
        <v>645</v>
      </c>
    </row>
    <row r="631" spans="1:65" s="13" customFormat="1" ht="11.25">
      <c r="B631" s="197"/>
      <c r="C631" s="198"/>
      <c r="D631" s="199" t="s">
        <v>134</v>
      </c>
      <c r="E631" s="200" t="s">
        <v>1</v>
      </c>
      <c r="F631" s="201" t="s">
        <v>646</v>
      </c>
      <c r="G631" s="198"/>
      <c r="H631" s="200" t="s">
        <v>1</v>
      </c>
      <c r="I631" s="202"/>
      <c r="J631" s="198"/>
      <c r="K631" s="198"/>
      <c r="L631" s="203"/>
      <c r="M631" s="204"/>
      <c r="N631" s="205"/>
      <c r="O631" s="205"/>
      <c r="P631" s="205"/>
      <c r="Q631" s="205"/>
      <c r="R631" s="205"/>
      <c r="S631" s="205"/>
      <c r="T631" s="206"/>
      <c r="AT631" s="207" t="s">
        <v>134</v>
      </c>
      <c r="AU631" s="207" t="s">
        <v>83</v>
      </c>
      <c r="AV631" s="13" t="s">
        <v>81</v>
      </c>
      <c r="AW631" s="13" t="s">
        <v>33</v>
      </c>
      <c r="AX631" s="13" t="s">
        <v>76</v>
      </c>
      <c r="AY631" s="207" t="s">
        <v>125</v>
      </c>
    </row>
    <row r="632" spans="1:65" s="13" customFormat="1" ht="11.25">
      <c r="B632" s="197"/>
      <c r="C632" s="198"/>
      <c r="D632" s="199" t="s">
        <v>134</v>
      </c>
      <c r="E632" s="200" t="s">
        <v>1</v>
      </c>
      <c r="F632" s="201" t="s">
        <v>647</v>
      </c>
      <c r="G632" s="198"/>
      <c r="H632" s="200" t="s">
        <v>1</v>
      </c>
      <c r="I632" s="202"/>
      <c r="J632" s="198"/>
      <c r="K632" s="198"/>
      <c r="L632" s="203"/>
      <c r="M632" s="204"/>
      <c r="N632" s="205"/>
      <c r="O632" s="205"/>
      <c r="P632" s="205"/>
      <c r="Q632" s="205"/>
      <c r="R632" s="205"/>
      <c r="S632" s="205"/>
      <c r="T632" s="206"/>
      <c r="AT632" s="207" t="s">
        <v>134</v>
      </c>
      <c r="AU632" s="207" t="s">
        <v>83</v>
      </c>
      <c r="AV632" s="13" t="s">
        <v>81</v>
      </c>
      <c r="AW632" s="13" t="s">
        <v>33</v>
      </c>
      <c r="AX632" s="13" t="s">
        <v>76</v>
      </c>
      <c r="AY632" s="207" t="s">
        <v>125</v>
      </c>
    </row>
    <row r="633" spans="1:65" s="13" customFormat="1" ht="11.25">
      <c r="B633" s="197"/>
      <c r="C633" s="198"/>
      <c r="D633" s="199" t="s">
        <v>134</v>
      </c>
      <c r="E633" s="200" t="s">
        <v>1</v>
      </c>
      <c r="F633" s="201" t="s">
        <v>580</v>
      </c>
      <c r="G633" s="198"/>
      <c r="H633" s="200" t="s">
        <v>1</v>
      </c>
      <c r="I633" s="202"/>
      <c r="J633" s="198"/>
      <c r="K633" s="198"/>
      <c r="L633" s="203"/>
      <c r="M633" s="204"/>
      <c r="N633" s="205"/>
      <c r="O633" s="205"/>
      <c r="P633" s="205"/>
      <c r="Q633" s="205"/>
      <c r="R633" s="205"/>
      <c r="S633" s="205"/>
      <c r="T633" s="206"/>
      <c r="AT633" s="207" t="s">
        <v>134</v>
      </c>
      <c r="AU633" s="207" t="s">
        <v>83</v>
      </c>
      <c r="AV633" s="13" t="s">
        <v>81</v>
      </c>
      <c r="AW633" s="13" t="s">
        <v>33</v>
      </c>
      <c r="AX633" s="13" t="s">
        <v>76</v>
      </c>
      <c r="AY633" s="207" t="s">
        <v>125</v>
      </c>
    </row>
    <row r="634" spans="1:65" s="13" customFormat="1" ht="11.25">
      <c r="B634" s="197"/>
      <c r="C634" s="198"/>
      <c r="D634" s="199" t="s">
        <v>134</v>
      </c>
      <c r="E634" s="200" t="s">
        <v>1</v>
      </c>
      <c r="F634" s="201" t="s">
        <v>581</v>
      </c>
      <c r="G634" s="198"/>
      <c r="H634" s="200" t="s">
        <v>1</v>
      </c>
      <c r="I634" s="202"/>
      <c r="J634" s="198"/>
      <c r="K634" s="198"/>
      <c r="L634" s="203"/>
      <c r="M634" s="204"/>
      <c r="N634" s="205"/>
      <c r="O634" s="205"/>
      <c r="P634" s="205"/>
      <c r="Q634" s="205"/>
      <c r="R634" s="205"/>
      <c r="S634" s="205"/>
      <c r="T634" s="206"/>
      <c r="AT634" s="207" t="s">
        <v>134</v>
      </c>
      <c r="AU634" s="207" t="s">
        <v>83</v>
      </c>
      <c r="AV634" s="13" t="s">
        <v>81</v>
      </c>
      <c r="AW634" s="13" t="s">
        <v>33</v>
      </c>
      <c r="AX634" s="13" t="s">
        <v>76</v>
      </c>
      <c r="AY634" s="207" t="s">
        <v>125</v>
      </c>
    </row>
    <row r="635" spans="1:65" s="13" customFormat="1" ht="11.25">
      <c r="B635" s="197"/>
      <c r="C635" s="198"/>
      <c r="D635" s="199" t="s">
        <v>134</v>
      </c>
      <c r="E635" s="200" t="s">
        <v>1</v>
      </c>
      <c r="F635" s="201" t="s">
        <v>582</v>
      </c>
      <c r="G635" s="198"/>
      <c r="H635" s="200" t="s">
        <v>1</v>
      </c>
      <c r="I635" s="202"/>
      <c r="J635" s="198"/>
      <c r="K635" s="198"/>
      <c r="L635" s="203"/>
      <c r="M635" s="204"/>
      <c r="N635" s="205"/>
      <c r="O635" s="205"/>
      <c r="P635" s="205"/>
      <c r="Q635" s="205"/>
      <c r="R635" s="205"/>
      <c r="S635" s="205"/>
      <c r="T635" s="206"/>
      <c r="AT635" s="207" t="s">
        <v>134</v>
      </c>
      <c r="AU635" s="207" t="s">
        <v>83</v>
      </c>
      <c r="AV635" s="13" t="s">
        <v>81</v>
      </c>
      <c r="AW635" s="13" t="s">
        <v>33</v>
      </c>
      <c r="AX635" s="13" t="s">
        <v>76</v>
      </c>
      <c r="AY635" s="207" t="s">
        <v>125</v>
      </c>
    </row>
    <row r="636" spans="1:65" s="13" customFormat="1" ht="11.25">
      <c r="B636" s="197"/>
      <c r="C636" s="198"/>
      <c r="D636" s="199" t="s">
        <v>134</v>
      </c>
      <c r="E636" s="200" t="s">
        <v>1</v>
      </c>
      <c r="F636" s="201" t="s">
        <v>583</v>
      </c>
      <c r="G636" s="198"/>
      <c r="H636" s="200" t="s">
        <v>1</v>
      </c>
      <c r="I636" s="202"/>
      <c r="J636" s="198"/>
      <c r="K636" s="198"/>
      <c r="L636" s="203"/>
      <c r="M636" s="204"/>
      <c r="N636" s="205"/>
      <c r="O636" s="205"/>
      <c r="P636" s="205"/>
      <c r="Q636" s="205"/>
      <c r="R636" s="205"/>
      <c r="S636" s="205"/>
      <c r="T636" s="206"/>
      <c r="AT636" s="207" t="s">
        <v>134</v>
      </c>
      <c r="AU636" s="207" t="s">
        <v>83</v>
      </c>
      <c r="AV636" s="13" t="s">
        <v>81</v>
      </c>
      <c r="AW636" s="13" t="s">
        <v>33</v>
      </c>
      <c r="AX636" s="13" t="s">
        <v>76</v>
      </c>
      <c r="AY636" s="207" t="s">
        <v>125</v>
      </c>
    </row>
    <row r="637" spans="1:65" s="14" customFormat="1" ht="11.25">
      <c r="B637" s="208"/>
      <c r="C637" s="209"/>
      <c r="D637" s="199" t="s">
        <v>134</v>
      </c>
      <c r="E637" s="210" t="s">
        <v>1</v>
      </c>
      <c r="F637" s="211" t="s">
        <v>620</v>
      </c>
      <c r="G637" s="209"/>
      <c r="H637" s="212">
        <v>2</v>
      </c>
      <c r="I637" s="213"/>
      <c r="J637" s="209"/>
      <c r="K637" s="209"/>
      <c r="L637" s="214"/>
      <c r="M637" s="215"/>
      <c r="N637" s="216"/>
      <c r="O637" s="216"/>
      <c r="P637" s="216"/>
      <c r="Q637" s="216"/>
      <c r="R637" s="216"/>
      <c r="S637" s="216"/>
      <c r="T637" s="217"/>
      <c r="AT637" s="218" t="s">
        <v>134</v>
      </c>
      <c r="AU637" s="218" t="s">
        <v>83</v>
      </c>
      <c r="AV637" s="14" t="s">
        <v>83</v>
      </c>
      <c r="AW637" s="14" t="s">
        <v>33</v>
      </c>
      <c r="AX637" s="14" t="s">
        <v>81</v>
      </c>
      <c r="AY637" s="218" t="s">
        <v>125</v>
      </c>
    </row>
    <row r="638" spans="1:65" s="2" customFormat="1" ht="16.5" customHeight="1">
      <c r="A638" s="35"/>
      <c r="B638" s="36"/>
      <c r="C638" s="241" t="s">
        <v>648</v>
      </c>
      <c r="D638" s="241" t="s">
        <v>218</v>
      </c>
      <c r="E638" s="242" t="s">
        <v>649</v>
      </c>
      <c r="F638" s="243" t="s">
        <v>599</v>
      </c>
      <c r="G638" s="244" t="s">
        <v>149</v>
      </c>
      <c r="H638" s="245">
        <v>2</v>
      </c>
      <c r="I638" s="246"/>
      <c r="J638" s="247">
        <f>ROUND(I638*H638,2)</f>
        <v>0</v>
      </c>
      <c r="K638" s="248"/>
      <c r="L638" s="249"/>
      <c r="M638" s="250" t="s">
        <v>1</v>
      </c>
      <c r="N638" s="251" t="s">
        <v>41</v>
      </c>
      <c r="O638" s="72"/>
      <c r="P638" s="193">
        <f>O638*H638</f>
        <v>0</v>
      </c>
      <c r="Q638" s="193">
        <v>2.562E-2</v>
      </c>
      <c r="R638" s="193">
        <f>Q638*H638</f>
        <v>5.1240000000000001E-2</v>
      </c>
      <c r="S638" s="193">
        <v>0</v>
      </c>
      <c r="T638" s="194">
        <f>S638*H638</f>
        <v>0</v>
      </c>
      <c r="U638" s="35"/>
      <c r="V638" s="35"/>
      <c r="W638" s="35"/>
      <c r="X638" s="35"/>
      <c r="Y638" s="35"/>
      <c r="Z638" s="35"/>
      <c r="AA638" s="35"/>
      <c r="AB638" s="35"/>
      <c r="AC638" s="35"/>
      <c r="AD638" s="35"/>
      <c r="AE638" s="35"/>
      <c r="AR638" s="195" t="s">
        <v>415</v>
      </c>
      <c r="AT638" s="195" t="s">
        <v>218</v>
      </c>
      <c r="AU638" s="195" t="s">
        <v>83</v>
      </c>
      <c r="AY638" s="18" t="s">
        <v>125</v>
      </c>
      <c r="BE638" s="196">
        <f>IF(N638="základní",J638,0)</f>
        <v>0</v>
      </c>
      <c r="BF638" s="196">
        <f>IF(N638="snížená",J638,0)</f>
        <v>0</v>
      </c>
      <c r="BG638" s="196">
        <f>IF(N638="zákl. přenesená",J638,0)</f>
        <v>0</v>
      </c>
      <c r="BH638" s="196">
        <f>IF(N638="sníž. přenesená",J638,0)</f>
        <v>0</v>
      </c>
      <c r="BI638" s="196">
        <f>IF(N638="nulová",J638,0)</f>
        <v>0</v>
      </c>
      <c r="BJ638" s="18" t="s">
        <v>81</v>
      </c>
      <c r="BK638" s="196">
        <f>ROUND(I638*H638,2)</f>
        <v>0</v>
      </c>
      <c r="BL638" s="18" t="s">
        <v>289</v>
      </c>
      <c r="BM638" s="195" t="s">
        <v>650</v>
      </c>
    </row>
    <row r="639" spans="1:65" s="13" customFormat="1" ht="11.25">
      <c r="B639" s="197"/>
      <c r="C639" s="198"/>
      <c r="D639" s="199" t="s">
        <v>134</v>
      </c>
      <c r="E639" s="200" t="s">
        <v>1</v>
      </c>
      <c r="F639" s="201" t="s">
        <v>651</v>
      </c>
      <c r="G639" s="198"/>
      <c r="H639" s="200" t="s">
        <v>1</v>
      </c>
      <c r="I639" s="202"/>
      <c r="J639" s="198"/>
      <c r="K639" s="198"/>
      <c r="L639" s="203"/>
      <c r="M639" s="204"/>
      <c r="N639" s="205"/>
      <c r="O639" s="205"/>
      <c r="P639" s="205"/>
      <c r="Q639" s="205"/>
      <c r="R639" s="205"/>
      <c r="S639" s="205"/>
      <c r="T639" s="206"/>
      <c r="AT639" s="207" t="s">
        <v>134</v>
      </c>
      <c r="AU639" s="207" t="s">
        <v>83</v>
      </c>
      <c r="AV639" s="13" t="s">
        <v>81</v>
      </c>
      <c r="AW639" s="13" t="s">
        <v>33</v>
      </c>
      <c r="AX639" s="13" t="s">
        <v>76</v>
      </c>
      <c r="AY639" s="207" t="s">
        <v>125</v>
      </c>
    </row>
    <row r="640" spans="1:65" s="13" customFormat="1" ht="11.25">
      <c r="B640" s="197"/>
      <c r="C640" s="198"/>
      <c r="D640" s="199" t="s">
        <v>134</v>
      </c>
      <c r="E640" s="200" t="s">
        <v>1</v>
      </c>
      <c r="F640" s="201" t="s">
        <v>652</v>
      </c>
      <c r="G640" s="198"/>
      <c r="H640" s="200" t="s">
        <v>1</v>
      </c>
      <c r="I640" s="202"/>
      <c r="J640" s="198"/>
      <c r="K640" s="198"/>
      <c r="L640" s="203"/>
      <c r="M640" s="204"/>
      <c r="N640" s="205"/>
      <c r="O640" s="205"/>
      <c r="P640" s="205"/>
      <c r="Q640" s="205"/>
      <c r="R640" s="205"/>
      <c r="S640" s="205"/>
      <c r="T640" s="206"/>
      <c r="AT640" s="207" t="s">
        <v>134</v>
      </c>
      <c r="AU640" s="207" t="s">
        <v>83</v>
      </c>
      <c r="AV640" s="13" t="s">
        <v>81</v>
      </c>
      <c r="AW640" s="13" t="s">
        <v>33</v>
      </c>
      <c r="AX640" s="13" t="s">
        <v>76</v>
      </c>
      <c r="AY640" s="207" t="s">
        <v>125</v>
      </c>
    </row>
    <row r="641" spans="1:65" s="13" customFormat="1" ht="11.25">
      <c r="B641" s="197"/>
      <c r="C641" s="198"/>
      <c r="D641" s="199" t="s">
        <v>134</v>
      </c>
      <c r="E641" s="200" t="s">
        <v>1</v>
      </c>
      <c r="F641" s="201" t="s">
        <v>580</v>
      </c>
      <c r="G641" s="198"/>
      <c r="H641" s="200" t="s">
        <v>1</v>
      </c>
      <c r="I641" s="202"/>
      <c r="J641" s="198"/>
      <c r="K641" s="198"/>
      <c r="L641" s="203"/>
      <c r="M641" s="204"/>
      <c r="N641" s="205"/>
      <c r="O641" s="205"/>
      <c r="P641" s="205"/>
      <c r="Q641" s="205"/>
      <c r="R641" s="205"/>
      <c r="S641" s="205"/>
      <c r="T641" s="206"/>
      <c r="AT641" s="207" t="s">
        <v>134</v>
      </c>
      <c r="AU641" s="207" t="s">
        <v>83</v>
      </c>
      <c r="AV641" s="13" t="s">
        <v>81</v>
      </c>
      <c r="AW641" s="13" t="s">
        <v>33</v>
      </c>
      <c r="AX641" s="13" t="s">
        <v>76</v>
      </c>
      <c r="AY641" s="207" t="s">
        <v>125</v>
      </c>
    </row>
    <row r="642" spans="1:65" s="13" customFormat="1" ht="11.25">
      <c r="B642" s="197"/>
      <c r="C642" s="198"/>
      <c r="D642" s="199" t="s">
        <v>134</v>
      </c>
      <c r="E642" s="200" t="s">
        <v>1</v>
      </c>
      <c r="F642" s="201" t="s">
        <v>581</v>
      </c>
      <c r="G642" s="198"/>
      <c r="H642" s="200" t="s">
        <v>1</v>
      </c>
      <c r="I642" s="202"/>
      <c r="J642" s="198"/>
      <c r="K642" s="198"/>
      <c r="L642" s="203"/>
      <c r="M642" s="204"/>
      <c r="N642" s="205"/>
      <c r="O642" s="205"/>
      <c r="P642" s="205"/>
      <c r="Q642" s="205"/>
      <c r="R642" s="205"/>
      <c r="S642" s="205"/>
      <c r="T642" s="206"/>
      <c r="AT642" s="207" t="s">
        <v>134</v>
      </c>
      <c r="AU642" s="207" t="s">
        <v>83</v>
      </c>
      <c r="AV642" s="13" t="s">
        <v>81</v>
      </c>
      <c r="AW642" s="13" t="s">
        <v>33</v>
      </c>
      <c r="AX642" s="13" t="s">
        <v>76</v>
      </c>
      <c r="AY642" s="207" t="s">
        <v>125</v>
      </c>
    </row>
    <row r="643" spans="1:65" s="13" customFormat="1" ht="11.25">
      <c r="B643" s="197"/>
      <c r="C643" s="198"/>
      <c r="D643" s="199" t="s">
        <v>134</v>
      </c>
      <c r="E643" s="200" t="s">
        <v>1</v>
      </c>
      <c r="F643" s="201" t="s">
        <v>582</v>
      </c>
      <c r="G643" s="198"/>
      <c r="H643" s="200" t="s">
        <v>1</v>
      </c>
      <c r="I643" s="202"/>
      <c r="J643" s="198"/>
      <c r="K643" s="198"/>
      <c r="L643" s="203"/>
      <c r="M643" s="204"/>
      <c r="N643" s="205"/>
      <c r="O643" s="205"/>
      <c r="P643" s="205"/>
      <c r="Q643" s="205"/>
      <c r="R643" s="205"/>
      <c r="S643" s="205"/>
      <c r="T643" s="206"/>
      <c r="AT643" s="207" t="s">
        <v>134</v>
      </c>
      <c r="AU643" s="207" t="s">
        <v>83</v>
      </c>
      <c r="AV643" s="13" t="s">
        <v>81</v>
      </c>
      <c r="AW643" s="13" t="s">
        <v>33</v>
      </c>
      <c r="AX643" s="13" t="s">
        <v>76</v>
      </c>
      <c r="AY643" s="207" t="s">
        <v>125</v>
      </c>
    </row>
    <row r="644" spans="1:65" s="13" customFormat="1" ht="11.25">
      <c r="B644" s="197"/>
      <c r="C644" s="198"/>
      <c r="D644" s="199" t="s">
        <v>134</v>
      </c>
      <c r="E644" s="200" t="s">
        <v>1</v>
      </c>
      <c r="F644" s="201" t="s">
        <v>583</v>
      </c>
      <c r="G644" s="198"/>
      <c r="H644" s="200" t="s">
        <v>1</v>
      </c>
      <c r="I644" s="202"/>
      <c r="J644" s="198"/>
      <c r="K644" s="198"/>
      <c r="L644" s="203"/>
      <c r="M644" s="204"/>
      <c r="N644" s="205"/>
      <c r="O644" s="205"/>
      <c r="P644" s="205"/>
      <c r="Q644" s="205"/>
      <c r="R644" s="205"/>
      <c r="S644" s="205"/>
      <c r="T644" s="206"/>
      <c r="AT644" s="207" t="s">
        <v>134</v>
      </c>
      <c r="AU644" s="207" t="s">
        <v>83</v>
      </c>
      <c r="AV644" s="13" t="s">
        <v>81</v>
      </c>
      <c r="AW644" s="13" t="s">
        <v>33</v>
      </c>
      <c r="AX644" s="13" t="s">
        <v>76</v>
      </c>
      <c r="AY644" s="207" t="s">
        <v>125</v>
      </c>
    </row>
    <row r="645" spans="1:65" s="14" customFormat="1" ht="11.25">
      <c r="B645" s="208"/>
      <c r="C645" s="209"/>
      <c r="D645" s="199" t="s">
        <v>134</v>
      </c>
      <c r="E645" s="210" t="s">
        <v>1</v>
      </c>
      <c r="F645" s="211" t="s">
        <v>620</v>
      </c>
      <c r="G645" s="209"/>
      <c r="H645" s="212">
        <v>2</v>
      </c>
      <c r="I645" s="213"/>
      <c r="J645" s="209"/>
      <c r="K645" s="209"/>
      <c r="L645" s="214"/>
      <c r="M645" s="215"/>
      <c r="N645" s="216"/>
      <c r="O645" s="216"/>
      <c r="P645" s="216"/>
      <c r="Q645" s="216"/>
      <c r="R645" s="216"/>
      <c r="S645" s="216"/>
      <c r="T645" s="217"/>
      <c r="AT645" s="218" t="s">
        <v>134</v>
      </c>
      <c r="AU645" s="218" t="s">
        <v>83</v>
      </c>
      <c r="AV645" s="14" t="s">
        <v>83</v>
      </c>
      <c r="AW645" s="14" t="s">
        <v>33</v>
      </c>
      <c r="AX645" s="14" t="s">
        <v>81</v>
      </c>
      <c r="AY645" s="218" t="s">
        <v>125</v>
      </c>
    </row>
    <row r="646" spans="1:65" s="2" customFormat="1" ht="16.5" customHeight="1">
      <c r="A646" s="35"/>
      <c r="B646" s="36"/>
      <c r="C646" s="241" t="s">
        <v>653</v>
      </c>
      <c r="D646" s="241" t="s">
        <v>218</v>
      </c>
      <c r="E646" s="242" t="s">
        <v>654</v>
      </c>
      <c r="F646" s="243" t="s">
        <v>599</v>
      </c>
      <c r="G646" s="244" t="s">
        <v>149</v>
      </c>
      <c r="H646" s="245">
        <v>1</v>
      </c>
      <c r="I646" s="246"/>
      <c r="J646" s="247">
        <f>ROUND(I646*H646,2)</f>
        <v>0</v>
      </c>
      <c r="K646" s="248"/>
      <c r="L646" s="249"/>
      <c r="M646" s="250" t="s">
        <v>1</v>
      </c>
      <c r="N646" s="251" t="s">
        <v>41</v>
      </c>
      <c r="O646" s="72"/>
      <c r="P646" s="193">
        <f>O646*H646</f>
        <v>0</v>
      </c>
      <c r="Q646" s="193">
        <v>2.562E-2</v>
      </c>
      <c r="R646" s="193">
        <f>Q646*H646</f>
        <v>2.562E-2</v>
      </c>
      <c r="S646" s="193">
        <v>0</v>
      </c>
      <c r="T646" s="194">
        <f>S646*H646</f>
        <v>0</v>
      </c>
      <c r="U646" s="35"/>
      <c r="V646" s="35"/>
      <c r="W646" s="35"/>
      <c r="X646" s="35"/>
      <c r="Y646" s="35"/>
      <c r="Z646" s="35"/>
      <c r="AA646" s="35"/>
      <c r="AB646" s="35"/>
      <c r="AC646" s="35"/>
      <c r="AD646" s="35"/>
      <c r="AE646" s="35"/>
      <c r="AR646" s="195" t="s">
        <v>415</v>
      </c>
      <c r="AT646" s="195" t="s">
        <v>218</v>
      </c>
      <c r="AU646" s="195" t="s">
        <v>83</v>
      </c>
      <c r="AY646" s="18" t="s">
        <v>125</v>
      </c>
      <c r="BE646" s="196">
        <f>IF(N646="základní",J646,0)</f>
        <v>0</v>
      </c>
      <c r="BF646" s="196">
        <f>IF(N646="snížená",J646,0)</f>
        <v>0</v>
      </c>
      <c r="BG646" s="196">
        <f>IF(N646="zákl. přenesená",J646,0)</f>
        <v>0</v>
      </c>
      <c r="BH646" s="196">
        <f>IF(N646="sníž. přenesená",J646,0)</f>
        <v>0</v>
      </c>
      <c r="BI646" s="196">
        <f>IF(N646="nulová",J646,0)</f>
        <v>0</v>
      </c>
      <c r="BJ646" s="18" t="s">
        <v>81</v>
      </c>
      <c r="BK646" s="196">
        <f>ROUND(I646*H646,2)</f>
        <v>0</v>
      </c>
      <c r="BL646" s="18" t="s">
        <v>289</v>
      </c>
      <c r="BM646" s="195" t="s">
        <v>655</v>
      </c>
    </row>
    <row r="647" spans="1:65" s="13" customFormat="1" ht="11.25">
      <c r="B647" s="197"/>
      <c r="C647" s="198"/>
      <c r="D647" s="199" t="s">
        <v>134</v>
      </c>
      <c r="E647" s="200" t="s">
        <v>1</v>
      </c>
      <c r="F647" s="201" t="s">
        <v>656</v>
      </c>
      <c r="G647" s="198"/>
      <c r="H647" s="200" t="s">
        <v>1</v>
      </c>
      <c r="I647" s="202"/>
      <c r="J647" s="198"/>
      <c r="K647" s="198"/>
      <c r="L647" s="203"/>
      <c r="M647" s="204"/>
      <c r="N647" s="205"/>
      <c r="O647" s="205"/>
      <c r="P647" s="205"/>
      <c r="Q647" s="205"/>
      <c r="R647" s="205"/>
      <c r="S647" s="205"/>
      <c r="T647" s="206"/>
      <c r="AT647" s="207" t="s">
        <v>134</v>
      </c>
      <c r="AU647" s="207" t="s">
        <v>83</v>
      </c>
      <c r="AV647" s="13" t="s">
        <v>81</v>
      </c>
      <c r="AW647" s="13" t="s">
        <v>33</v>
      </c>
      <c r="AX647" s="13" t="s">
        <v>76</v>
      </c>
      <c r="AY647" s="207" t="s">
        <v>125</v>
      </c>
    </row>
    <row r="648" spans="1:65" s="13" customFormat="1" ht="11.25">
      <c r="B648" s="197"/>
      <c r="C648" s="198"/>
      <c r="D648" s="199" t="s">
        <v>134</v>
      </c>
      <c r="E648" s="200" t="s">
        <v>1</v>
      </c>
      <c r="F648" s="201" t="s">
        <v>657</v>
      </c>
      <c r="G648" s="198"/>
      <c r="H648" s="200" t="s">
        <v>1</v>
      </c>
      <c r="I648" s="202"/>
      <c r="J648" s="198"/>
      <c r="K648" s="198"/>
      <c r="L648" s="203"/>
      <c r="M648" s="204"/>
      <c r="N648" s="205"/>
      <c r="O648" s="205"/>
      <c r="P648" s="205"/>
      <c r="Q648" s="205"/>
      <c r="R648" s="205"/>
      <c r="S648" s="205"/>
      <c r="T648" s="206"/>
      <c r="AT648" s="207" t="s">
        <v>134</v>
      </c>
      <c r="AU648" s="207" t="s">
        <v>83</v>
      </c>
      <c r="AV648" s="13" t="s">
        <v>81</v>
      </c>
      <c r="AW648" s="13" t="s">
        <v>33</v>
      </c>
      <c r="AX648" s="13" t="s">
        <v>76</v>
      </c>
      <c r="AY648" s="207" t="s">
        <v>125</v>
      </c>
    </row>
    <row r="649" spans="1:65" s="13" customFormat="1" ht="11.25">
      <c r="B649" s="197"/>
      <c r="C649" s="198"/>
      <c r="D649" s="199" t="s">
        <v>134</v>
      </c>
      <c r="E649" s="200" t="s">
        <v>1</v>
      </c>
      <c r="F649" s="201" t="s">
        <v>580</v>
      </c>
      <c r="G649" s="198"/>
      <c r="H649" s="200" t="s">
        <v>1</v>
      </c>
      <c r="I649" s="202"/>
      <c r="J649" s="198"/>
      <c r="K649" s="198"/>
      <c r="L649" s="203"/>
      <c r="M649" s="204"/>
      <c r="N649" s="205"/>
      <c r="O649" s="205"/>
      <c r="P649" s="205"/>
      <c r="Q649" s="205"/>
      <c r="R649" s="205"/>
      <c r="S649" s="205"/>
      <c r="T649" s="206"/>
      <c r="AT649" s="207" t="s">
        <v>134</v>
      </c>
      <c r="AU649" s="207" t="s">
        <v>83</v>
      </c>
      <c r="AV649" s="13" t="s">
        <v>81</v>
      </c>
      <c r="AW649" s="13" t="s">
        <v>33</v>
      </c>
      <c r="AX649" s="13" t="s">
        <v>76</v>
      </c>
      <c r="AY649" s="207" t="s">
        <v>125</v>
      </c>
    </row>
    <row r="650" spans="1:65" s="13" customFormat="1" ht="11.25">
      <c r="B650" s="197"/>
      <c r="C650" s="198"/>
      <c r="D650" s="199" t="s">
        <v>134</v>
      </c>
      <c r="E650" s="200" t="s">
        <v>1</v>
      </c>
      <c r="F650" s="201" t="s">
        <v>658</v>
      </c>
      <c r="G650" s="198"/>
      <c r="H650" s="200" t="s">
        <v>1</v>
      </c>
      <c r="I650" s="202"/>
      <c r="J650" s="198"/>
      <c r="K650" s="198"/>
      <c r="L650" s="203"/>
      <c r="M650" s="204"/>
      <c r="N650" s="205"/>
      <c r="O650" s="205"/>
      <c r="P650" s="205"/>
      <c r="Q650" s="205"/>
      <c r="R650" s="205"/>
      <c r="S650" s="205"/>
      <c r="T650" s="206"/>
      <c r="AT650" s="207" t="s">
        <v>134</v>
      </c>
      <c r="AU650" s="207" t="s">
        <v>83</v>
      </c>
      <c r="AV650" s="13" t="s">
        <v>81</v>
      </c>
      <c r="AW650" s="13" t="s">
        <v>33</v>
      </c>
      <c r="AX650" s="13" t="s">
        <v>76</v>
      </c>
      <c r="AY650" s="207" t="s">
        <v>125</v>
      </c>
    </row>
    <row r="651" spans="1:65" s="13" customFormat="1" ht="11.25">
      <c r="B651" s="197"/>
      <c r="C651" s="198"/>
      <c r="D651" s="199" t="s">
        <v>134</v>
      </c>
      <c r="E651" s="200" t="s">
        <v>1</v>
      </c>
      <c r="F651" s="201" t="s">
        <v>659</v>
      </c>
      <c r="G651" s="198"/>
      <c r="H651" s="200" t="s">
        <v>1</v>
      </c>
      <c r="I651" s="202"/>
      <c r="J651" s="198"/>
      <c r="K651" s="198"/>
      <c r="L651" s="203"/>
      <c r="M651" s="204"/>
      <c r="N651" s="205"/>
      <c r="O651" s="205"/>
      <c r="P651" s="205"/>
      <c r="Q651" s="205"/>
      <c r="R651" s="205"/>
      <c r="S651" s="205"/>
      <c r="T651" s="206"/>
      <c r="AT651" s="207" t="s">
        <v>134</v>
      </c>
      <c r="AU651" s="207" t="s">
        <v>83</v>
      </c>
      <c r="AV651" s="13" t="s">
        <v>81</v>
      </c>
      <c r="AW651" s="13" t="s">
        <v>33</v>
      </c>
      <c r="AX651" s="13" t="s">
        <v>76</v>
      </c>
      <c r="AY651" s="207" t="s">
        <v>125</v>
      </c>
    </row>
    <row r="652" spans="1:65" s="13" customFormat="1" ht="11.25">
      <c r="B652" s="197"/>
      <c r="C652" s="198"/>
      <c r="D652" s="199" t="s">
        <v>134</v>
      </c>
      <c r="E652" s="200" t="s">
        <v>1</v>
      </c>
      <c r="F652" s="201" t="s">
        <v>660</v>
      </c>
      <c r="G652" s="198"/>
      <c r="H652" s="200" t="s">
        <v>1</v>
      </c>
      <c r="I652" s="202"/>
      <c r="J652" s="198"/>
      <c r="K652" s="198"/>
      <c r="L652" s="203"/>
      <c r="M652" s="204"/>
      <c r="N652" s="205"/>
      <c r="O652" s="205"/>
      <c r="P652" s="205"/>
      <c r="Q652" s="205"/>
      <c r="R652" s="205"/>
      <c r="S652" s="205"/>
      <c r="T652" s="206"/>
      <c r="AT652" s="207" t="s">
        <v>134</v>
      </c>
      <c r="AU652" s="207" t="s">
        <v>83</v>
      </c>
      <c r="AV652" s="13" t="s">
        <v>81</v>
      </c>
      <c r="AW652" s="13" t="s">
        <v>33</v>
      </c>
      <c r="AX652" s="13" t="s">
        <v>76</v>
      </c>
      <c r="AY652" s="207" t="s">
        <v>125</v>
      </c>
    </row>
    <row r="653" spans="1:65" s="13" customFormat="1" ht="11.25">
      <c r="B653" s="197"/>
      <c r="C653" s="198"/>
      <c r="D653" s="199" t="s">
        <v>134</v>
      </c>
      <c r="E653" s="200" t="s">
        <v>1</v>
      </c>
      <c r="F653" s="201" t="s">
        <v>661</v>
      </c>
      <c r="G653" s="198"/>
      <c r="H653" s="200" t="s">
        <v>1</v>
      </c>
      <c r="I653" s="202"/>
      <c r="J653" s="198"/>
      <c r="K653" s="198"/>
      <c r="L653" s="203"/>
      <c r="M653" s="204"/>
      <c r="N653" s="205"/>
      <c r="O653" s="205"/>
      <c r="P653" s="205"/>
      <c r="Q653" s="205"/>
      <c r="R653" s="205"/>
      <c r="S653" s="205"/>
      <c r="T653" s="206"/>
      <c r="AT653" s="207" t="s">
        <v>134</v>
      </c>
      <c r="AU653" s="207" t="s">
        <v>83</v>
      </c>
      <c r="AV653" s="13" t="s">
        <v>81</v>
      </c>
      <c r="AW653" s="13" t="s">
        <v>33</v>
      </c>
      <c r="AX653" s="13" t="s">
        <v>76</v>
      </c>
      <c r="AY653" s="207" t="s">
        <v>125</v>
      </c>
    </row>
    <row r="654" spans="1:65" s="14" customFormat="1" ht="11.25">
      <c r="B654" s="208"/>
      <c r="C654" s="209"/>
      <c r="D654" s="199" t="s">
        <v>134</v>
      </c>
      <c r="E654" s="210" t="s">
        <v>1</v>
      </c>
      <c r="F654" s="211" t="s">
        <v>662</v>
      </c>
      <c r="G654" s="209"/>
      <c r="H654" s="212">
        <v>1</v>
      </c>
      <c r="I654" s="213"/>
      <c r="J654" s="209"/>
      <c r="K654" s="209"/>
      <c r="L654" s="214"/>
      <c r="M654" s="215"/>
      <c r="N654" s="216"/>
      <c r="O654" s="216"/>
      <c r="P654" s="216"/>
      <c r="Q654" s="216"/>
      <c r="R654" s="216"/>
      <c r="S654" s="216"/>
      <c r="T654" s="217"/>
      <c r="AT654" s="218" t="s">
        <v>134</v>
      </c>
      <c r="AU654" s="218" t="s">
        <v>83</v>
      </c>
      <c r="AV654" s="14" t="s">
        <v>83</v>
      </c>
      <c r="AW654" s="14" t="s">
        <v>33</v>
      </c>
      <c r="AX654" s="14" t="s">
        <v>81</v>
      </c>
      <c r="AY654" s="218" t="s">
        <v>125</v>
      </c>
    </row>
    <row r="655" spans="1:65" s="2" customFormat="1" ht="37.9" customHeight="1">
      <c r="A655" s="35"/>
      <c r="B655" s="36"/>
      <c r="C655" s="183" t="s">
        <v>663</v>
      </c>
      <c r="D655" s="183" t="s">
        <v>128</v>
      </c>
      <c r="E655" s="184" t="s">
        <v>664</v>
      </c>
      <c r="F655" s="185" t="s">
        <v>665</v>
      </c>
      <c r="G655" s="186" t="s">
        <v>149</v>
      </c>
      <c r="H655" s="187">
        <v>6</v>
      </c>
      <c r="I655" s="188"/>
      <c r="J655" s="189">
        <f>ROUND(I655*H655,2)</f>
        <v>0</v>
      </c>
      <c r="K655" s="190"/>
      <c r="L655" s="40"/>
      <c r="M655" s="191" t="s">
        <v>1</v>
      </c>
      <c r="N655" s="192" t="s">
        <v>41</v>
      </c>
      <c r="O655" s="72"/>
      <c r="P655" s="193">
        <f>O655*H655</f>
        <v>0</v>
      </c>
      <c r="Q655" s="193">
        <v>0</v>
      </c>
      <c r="R655" s="193">
        <f>Q655*H655</f>
        <v>0</v>
      </c>
      <c r="S655" s="193">
        <v>0</v>
      </c>
      <c r="T655" s="194">
        <f>S655*H655</f>
        <v>0</v>
      </c>
      <c r="U655" s="35"/>
      <c r="V655" s="35"/>
      <c r="W655" s="35"/>
      <c r="X655" s="35"/>
      <c r="Y655" s="35"/>
      <c r="Z655" s="35"/>
      <c r="AA655" s="35"/>
      <c r="AB655" s="35"/>
      <c r="AC655" s="35"/>
      <c r="AD655" s="35"/>
      <c r="AE655" s="35"/>
      <c r="AR655" s="195" t="s">
        <v>289</v>
      </c>
      <c r="AT655" s="195" t="s">
        <v>128</v>
      </c>
      <c r="AU655" s="195" t="s">
        <v>83</v>
      </c>
      <c r="AY655" s="18" t="s">
        <v>125</v>
      </c>
      <c r="BE655" s="196">
        <f>IF(N655="základní",J655,0)</f>
        <v>0</v>
      </c>
      <c r="BF655" s="196">
        <f>IF(N655="snížená",J655,0)</f>
        <v>0</v>
      </c>
      <c r="BG655" s="196">
        <f>IF(N655="zákl. přenesená",J655,0)</f>
        <v>0</v>
      </c>
      <c r="BH655" s="196">
        <f>IF(N655="sníž. přenesená",J655,0)</f>
        <v>0</v>
      </c>
      <c r="BI655" s="196">
        <f>IF(N655="nulová",J655,0)</f>
        <v>0</v>
      </c>
      <c r="BJ655" s="18" t="s">
        <v>81</v>
      </c>
      <c r="BK655" s="196">
        <f>ROUND(I655*H655,2)</f>
        <v>0</v>
      </c>
      <c r="BL655" s="18" t="s">
        <v>289</v>
      </c>
      <c r="BM655" s="195" t="s">
        <v>666</v>
      </c>
    </row>
    <row r="656" spans="1:65" s="2" customFormat="1" ht="24.2" customHeight="1">
      <c r="A656" s="35"/>
      <c r="B656" s="36"/>
      <c r="C656" s="241" t="s">
        <v>667</v>
      </c>
      <c r="D656" s="241" t="s">
        <v>218</v>
      </c>
      <c r="E656" s="242" t="s">
        <v>668</v>
      </c>
      <c r="F656" s="243" t="s">
        <v>669</v>
      </c>
      <c r="G656" s="244" t="s">
        <v>149</v>
      </c>
      <c r="H656" s="245">
        <v>6</v>
      </c>
      <c r="I656" s="246"/>
      <c r="J656" s="247">
        <f>ROUND(I656*H656,2)</f>
        <v>0</v>
      </c>
      <c r="K656" s="248"/>
      <c r="L656" s="249"/>
      <c r="M656" s="250" t="s">
        <v>1</v>
      </c>
      <c r="N656" s="251" t="s">
        <v>41</v>
      </c>
      <c r="O656" s="72"/>
      <c r="P656" s="193">
        <f>O656*H656</f>
        <v>0</v>
      </c>
      <c r="Q656" s="193">
        <v>1.6E-2</v>
      </c>
      <c r="R656" s="193">
        <f>Q656*H656</f>
        <v>9.6000000000000002E-2</v>
      </c>
      <c r="S656" s="193">
        <v>0</v>
      </c>
      <c r="T656" s="194">
        <f>S656*H656</f>
        <v>0</v>
      </c>
      <c r="U656" s="35"/>
      <c r="V656" s="35"/>
      <c r="W656" s="35"/>
      <c r="X656" s="35"/>
      <c r="Y656" s="35"/>
      <c r="Z656" s="35"/>
      <c r="AA656" s="35"/>
      <c r="AB656" s="35"/>
      <c r="AC656" s="35"/>
      <c r="AD656" s="35"/>
      <c r="AE656" s="35"/>
      <c r="AR656" s="195" t="s">
        <v>415</v>
      </c>
      <c r="AT656" s="195" t="s">
        <v>218</v>
      </c>
      <c r="AU656" s="195" t="s">
        <v>83</v>
      </c>
      <c r="AY656" s="18" t="s">
        <v>125</v>
      </c>
      <c r="BE656" s="196">
        <f>IF(N656="základní",J656,0)</f>
        <v>0</v>
      </c>
      <c r="BF656" s="196">
        <f>IF(N656="snížená",J656,0)</f>
        <v>0</v>
      </c>
      <c r="BG656" s="196">
        <f>IF(N656="zákl. přenesená",J656,0)</f>
        <v>0</v>
      </c>
      <c r="BH656" s="196">
        <f>IF(N656="sníž. přenesená",J656,0)</f>
        <v>0</v>
      </c>
      <c r="BI656" s="196">
        <f>IF(N656="nulová",J656,0)</f>
        <v>0</v>
      </c>
      <c r="BJ656" s="18" t="s">
        <v>81</v>
      </c>
      <c r="BK656" s="196">
        <f>ROUND(I656*H656,2)</f>
        <v>0</v>
      </c>
      <c r="BL656" s="18" t="s">
        <v>289</v>
      </c>
      <c r="BM656" s="195" t="s">
        <v>670</v>
      </c>
    </row>
    <row r="657" spans="1:65" s="2" customFormat="1" ht="24.2" customHeight="1">
      <c r="A657" s="35"/>
      <c r="B657" s="36"/>
      <c r="C657" s="183" t="s">
        <v>671</v>
      </c>
      <c r="D657" s="183" t="s">
        <v>128</v>
      </c>
      <c r="E657" s="184" t="s">
        <v>672</v>
      </c>
      <c r="F657" s="185" t="s">
        <v>673</v>
      </c>
      <c r="G657" s="186" t="s">
        <v>149</v>
      </c>
      <c r="H657" s="187">
        <v>12</v>
      </c>
      <c r="I657" s="188"/>
      <c r="J657" s="189">
        <f>ROUND(I657*H657,2)</f>
        <v>0</v>
      </c>
      <c r="K657" s="190"/>
      <c r="L657" s="40"/>
      <c r="M657" s="191" t="s">
        <v>1</v>
      </c>
      <c r="N657" s="192" t="s">
        <v>41</v>
      </c>
      <c r="O657" s="72"/>
      <c r="P657" s="193">
        <f>O657*H657</f>
        <v>0</v>
      </c>
      <c r="Q657" s="193">
        <v>0</v>
      </c>
      <c r="R657" s="193">
        <f>Q657*H657</f>
        <v>0</v>
      </c>
      <c r="S657" s="193">
        <v>0</v>
      </c>
      <c r="T657" s="194">
        <f>S657*H657</f>
        <v>0</v>
      </c>
      <c r="U657" s="35"/>
      <c r="V657" s="35"/>
      <c r="W657" s="35"/>
      <c r="X657" s="35"/>
      <c r="Y657" s="35"/>
      <c r="Z657" s="35"/>
      <c r="AA657" s="35"/>
      <c r="AB657" s="35"/>
      <c r="AC657" s="35"/>
      <c r="AD657" s="35"/>
      <c r="AE657" s="35"/>
      <c r="AR657" s="195" t="s">
        <v>289</v>
      </c>
      <c r="AT657" s="195" t="s">
        <v>128</v>
      </c>
      <c r="AU657" s="195" t="s">
        <v>83</v>
      </c>
      <c r="AY657" s="18" t="s">
        <v>125</v>
      </c>
      <c r="BE657" s="196">
        <f>IF(N657="základní",J657,0)</f>
        <v>0</v>
      </c>
      <c r="BF657" s="196">
        <f>IF(N657="snížená",J657,0)</f>
        <v>0</v>
      </c>
      <c r="BG657" s="196">
        <f>IF(N657="zákl. přenesená",J657,0)</f>
        <v>0</v>
      </c>
      <c r="BH657" s="196">
        <f>IF(N657="sníž. přenesená",J657,0)</f>
        <v>0</v>
      </c>
      <c r="BI657" s="196">
        <f>IF(N657="nulová",J657,0)</f>
        <v>0</v>
      </c>
      <c r="BJ657" s="18" t="s">
        <v>81</v>
      </c>
      <c r="BK657" s="196">
        <f>ROUND(I657*H657,2)</f>
        <v>0</v>
      </c>
      <c r="BL657" s="18" t="s">
        <v>289</v>
      </c>
      <c r="BM657" s="195" t="s">
        <v>674</v>
      </c>
    </row>
    <row r="658" spans="1:65" s="14" customFormat="1" ht="11.25">
      <c r="B658" s="208"/>
      <c r="C658" s="209"/>
      <c r="D658" s="199" t="s">
        <v>134</v>
      </c>
      <c r="E658" s="210" t="s">
        <v>1</v>
      </c>
      <c r="F658" s="211" t="s">
        <v>675</v>
      </c>
      <c r="G658" s="209"/>
      <c r="H658" s="212">
        <v>12</v>
      </c>
      <c r="I658" s="213"/>
      <c r="J658" s="209"/>
      <c r="K658" s="209"/>
      <c r="L658" s="214"/>
      <c r="M658" s="215"/>
      <c r="N658" s="216"/>
      <c r="O658" s="216"/>
      <c r="P658" s="216"/>
      <c r="Q658" s="216"/>
      <c r="R658" s="216"/>
      <c r="S658" s="216"/>
      <c r="T658" s="217"/>
      <c r="AT658" s="218" t="s">
        <v>134</v>
      </c>
      <c r="AU658" s="218" t="s">
        <v>83</v>
      </c>
      <c r="AV658" s="14" t="s">
        <v>83</v>
      </c>
      <c r="AW658" s="14" t="s">
        <v>33</v>
      </c>
      <c r="AX658" s="14" t="s">
        <v>81</v>
      </c>
      <c r="AY658" s="218" t="s">
        <v>125</v>
      </c>
    </row>
    <row r="659" spans="1:65" s="2" customFormat="1" ht="16.5" customHeight="1">
      <c r="A659" s="35"/>
      <c r="B659" s="36"/>
      <c r="C659" s="241" t="s">
        <v>676</v>
      </c>
      <c r="D659" s="241" t="s">
        <v>218</v>
      </c>
      <c r="E659" s="242" t="s">
        <v>677</v>
      </c>
      <c r="F659" s="243" t="s">
        <v>678</v>
      </c>
      <c r="G659" s="244" t="s">
        <v>149</v>
      </c>
      <c r="H659" s="245">
        <v>12</v>
      </c>
      <c r="I659" s="246"/>
      <c r="J659" s="247">
        <f>ROUND(I659*H659,2)</f>
        <v>0</v>
      </c>
      <c r="K659" s="248"/>
      <c r="L659" s="249"/>
      <c r="M659" s="250" t="s">
        <v>1</v>
      </c>
      <c r="N659" s="251" t="s">
        <v>41</v>
      </c>
      <c r="O659" s="72"/>
      <c r="P659" s="193">
        <f>O659*H659</f>
        <v>0</v>
      </c>
      <c r="Q659" s="193">
        <v>2.2000000000000001E-3</v>
      </c>
      <c r="R659" s="193">
        <f>Q659*H659</f>
        <v>2.64E-2</v>
      </c>
      <c r="S659" s="193">
        <v>0</v>
      </c>
      <c r="T659" s="194">
        <f>S659*H659</f>
        <v>0</v>
      </c>
      <c r="U659" s="35"/>
      <c r="V659" s="35"/>
      <c r="W659" s="35"/>
      <c r="X659" s="35"/>
      <c r="Y659" s="35"/>
      <c r="Z659" s="35"/>
      <c r="AA659" s="35"/>
      <c r="AB659" s="35"/>
      <c r="AC659" s="35"/>
      <c r="AD659" s="35"/>
      <c r="AE659" s="35"/>
      <c r="AR659" s="195" t="s">
        <v>415</v>
      </c>
      <c r="AT659" s="195" t="s">
        <v>218</v>
      </c>
      <c r="AU659" s="195" t="s">
        <v>83</v>
      </c>
      <c r="AY659" s="18" t="s">
        <v>125</v>
      </c>
      <c r="BE659" s="196">
        <f>IF(N659="základní",J659,0)</f>
        <v>0</v>
      </c>
      <c r="BF659" s="196">
        <f>IF(N659="snížená",J659,0)</f>
        <v>0</v>
      </c>
      <c r="BG659" s="196">
        <f>IF(N659="zákl. přenesená",J659,0)</f>
        <v>0</v>
      </c>
      <c r="BH659" s="196">
        <f>IF(N659="sníž. přenesená",J659,0)</f>
        <v>0</v>
      </c>
      <c r="BI659" s="196">
        <f>IF(N659="nulová",J659,0)</f>
        <v>0</v>
      </c>
      <c r="BJ659" s="18" t="s">
        <v>81</v>
      </c>
      <c r="BK659" s="196">
        <f>ROUND(I659*H659,2)</f>
        <v>0</v>
      </c>
      <c r="BL659" s="18" t="s">
        <v>289</v>
      </c>
      <c r="BM659" s="195" t="s">
        <v>679</v>
      </c>
    </row>
    <row r="660" spans="1:65" s="2" customFormat="1" ht="33" customHeight="1">
      <c r="A660" s="35"/>
      <c r="B660" s="36"/>
      <c r="C660" s="183" t="s">
        <v>680</v>
      </c>
      <c r="D660" s="183" t="s">
        <v>128</v>
      </c>
      <c r="E660" s="184" t="s">
        <v>681</v>
      </c>
      <c r="F660" s="185" t="s">
        <v>682</v>
      </c>
      <c r="G660" s="186" t="s">
        <v>201</v>
      </c>
      <c r="H660" s="187">
        <v>183.66</v>
      </c>
      <c r="I660" s="188"/>
      <c r="J660" s="189">
        <f>ROUND(I660*H660,2)</f>
        <v>0</v>
      </c>
      <c r="K660" s="190"/>
      <c r="L660" s="40"/>
      <c r="M660" s="191" t="s">
        <v>1</v>
      </c>
      <c r="N660" s="192" t="s">
        <v>41</v>
      </c>
      <c r="O660" s="72"/>
      <c r="P660" s="193">
        <f>O660*H660</f>
        <v>0</v>
      </c>
      <c r="Q660" s="193">
        <v>0</v>
      </c>
      <c r="R660" s="193">
        <f>Q660*H660</f>
        <v>0</v>
      </c>
      <c r="S660" s="193">
        <v>0</v>
      </c>
      <c r="T660" s="194">
        <f>S660*H660</f>
        <v>0</v>
      </c>
      <c r="U660" s="35"/>
      <c r="V660" s="35"/>
      <c r="W660" s="35"/>
      <c r="X660" s="35"/>
      <c r="Y660" s="35"/>
      <c r="Z660" s="35"/>
      <c r="AA660" s="35"/>
      <c r="AB660" s="35"/>
      <c r="AC660" s="35"/>
      <c r="AD660" s="35"/>
      <c r="AE660" s="35"/>
      <c r="AR660" s="195" t="s">
        <v>289</v>
      </c>
      <c r="AT660" s="195" t="s">
        <v>128</v>
      </c>
      <c r="AU660" s="195" t="s">
        <v>83</v>
      </c>
      <c r="AY660" s="18" t="s">
        <v>125</v>
      </c>
      <c r="BE660" s="196">
        <f>IF(N660="základní",J660,0)</f>
        <v>0</v>
      </c>
      <c r="BF660" s="196">
        <f>IF(N660="snížená",J660,0)</f>
        <v>0</v>
      </c>
      <c r="BG660" s="196">
        <f>IF(N660="zákl. přenesená",J660,0)</f>
        <v>0</v>
      </c>
      <c r="BH660" s="196">
        <f>IF(N660="sníž. přenesená",J660,0)</f>
        <v>0</v>
      </c>
      <c r="BI660" s="196">
        <f>IF(N660="nulová",J660,0)</f>
        <v>0</v>
      </c>
      <c r="BJ660" s="18" t="s">
        <v>81</v>
      </c>
      <c r="BK660" s="196">
        <f>ROUND(I660*H660,2)</f>
        <v>0</v>
      </c>
      <c r="BL660" s="18" t="s">
        <v>289</v>
      </c>
      <c r="BM660" s="195" t="s">
        <v>683</v>
      </c>
    </row>
    <row r="661" spans="1:65" s="14" customFormat="1" ht="11.25">
      <c r="B661" s="208"/>
      <c r="C661" s="209"/>
      <c r="D661" s="199" t="s">
        <v>134</v>
      </c>
      <c r="E661" s="210" t="s">
        <v>1</v>
      </c>
      <c r="F661" s="211" t="s">
        <v>684</v>
      </c>
      <c r="G661" s="209"/>
      <c r="H661" s="212">
        <v>76.8</v>
      </c>
      <c r="I661" s="213"/>
      <c r="J661" s="209"/>
      <c r="K661" s="209"/>
      <c r="L661" s="214"/>
      <c r="M661" s="215"/>
      <c r="N661" s="216"/>
      <c r="O661" s="216"/>
      <c r="P661" s="216"/>
      <c r="Q661" s="216"/>
      <c r="R661" s="216"/>
      <c r="S661" s="216"/>
      <c r="T661" s="217"/>
      <c r="AT661" s="218" t="s">
        <v>134</v>
      </c>
      <c r="AU661" s="218" t="s">
        <v>83</v>
      </c>
      <c r="AV661" s="14" t="s">
        <v>83</v>
      </c>
      <c r="AW661" s="14" t="s">
        <v>33</v>
      </c>
      <c r="AX661" s="14" t="s">
        <v>76</v>
      </c>
      <c r="AY661" s="218" t="s">
        <v>125</v>
      </c>
    </row>
    <row r="662" spans="1:65" s="14" customFormat="1" ht="11.25">
      <c r="B662" s="208"/>
      <c r="C662" s="209"/>
      <c r="D662" s="199" t="s">
        <v>134</v>
      </c>
      <c r="E662" s="210" t="s">
        <v>1</v>
      </c>
      <c r="F662" s="211" t="s">
        <v>368</v>
      </c>
      <c r="G662" s="209"/>
      <c r="H662" s="212">
        <v>3.36</v>
      </c>
      <c r="I662" s="213"/>
      <c r="J662" s="209"/>
      <c r="K662" s="209"/>
      <c r="L662" s="214"/>
      <c r="M662" s="215"/>
      <c r="N662" s="216"/>
      <c r="O662" s="216"/>
      <c r="P662" s="216"/>
      <c r="Q662" s="216"/>
      <c r="R662" s="216"/>
      <c r="S662" s="216"/>
      <c r="T662" s="217"/>
      <c r="AT662" s="218" t="s">
        <v>134</v>
      </c>
      <c r="AU662" s="218" t="s">
        <v>83</v>
      </c>
      <c r="AV662" s="14" t="s">
        <v>83</v>
      </c>
      <c r="AW662" s="14" t="s">
        <v>33</v>
      </c>
      <c r="AX662" s="14" t="s">
        <v>76</v>
      </c>
      <c r="AY662" s="218" t="s">
        <v>125</v>
      </c>
    </row>
    <row r="663" spans="1:65" s="14" customFormat="1" ht="11.25">
      <c r="B663" s="208"/>
      <c r="C663" s="209"/>
      <c r="D663" s="199" t="s">
        <v>134</v>
      </c>
      <c r="E663" s="210" t="s">
        <v>1</v>
      </c>
      <c r="F663" s="211" t="s">
        <v>369</v>
      </c>
      <c r="G663" s="209"/>
      <c r="H663" s="212">
        <v>16.8</v>
      </c>
      <c r="I663" s="213"/>
      <c r="J663" s="209"/>
      <c r="K663" s="209"/>
      <c r="L663" s="214"/>
      <c r="M663" s="215"/>
      <c r="N663" s="216"/>
      <c r="O663" s="216"/>
      <c r="P663" s="216"/>
      <c r="Q663" s="216"/>
      <c r="R663" s="216"/>
      <c r="S663" s="216"/>
      <c r="T663" s="217"/>
      <c r="AT663" s="218" t="s">
        <v>134</v>
      </c>
      <c r="AU663" s="218" t="s">
        <v>83</v>
      </c>
      <c r="AV663" s="14" t="s">
        <v>83</v>
      </c>
      <c r="AW663" s="14" t="s">
        <v>33</v>
      </c>
      <c r="AX663" s="14" t="s">
        <v>76</v>
      </c>
      <c r="AY663" s="218" t="s">
        <v>125</v>
      </c>
    </row>
    <row r="664" spans="1:65" s="14" customFormat="1" ht="11.25">
      <c r="B664" s="208"/>
      <c r="C664" s="209"/>
      <c r="D664" s="199" t="s">
        <v>134</v>
      </c>
      <c r="E664" s="210" t="s">
        <v>1</v>
      </c>
      <c r="F664" s="211" t="s">
        <v>370</v>
      </c>
      <c r="G664" s="209"/>
      <c r="H664" s="212">
        <v>3.5</v>
      </c>
      <c r="I664" s="213"/>
      <c r="J664" s="209"/>
      <c r="K664" s="209"/>
      <c r="L664" s="214"/>
      <c r="M664" s="215"/>
      <c r="N664" s="216"/>
      <c r="O664" s="216"/>
      <c r="P664" s="216"/>
      <c r="Q664" s="216"/>
      <c r="R664" s="216"/>
      <c r="S664" s="216"/>
      <c r="T664" s="217"/>
      <c r="AT664" s="218" t="s">
        <v>134</v>
      </c>
      <c r="AU664" s="218" t="s">
        <v>83</v>
      </c>
      <c r="AV664" s="14" t="s">
        <v>83</v>
      </c>
      <c r="AW664" s="14" t="s">
        <v>33</v>
      </c>
      <c r="AX664" s="14" t="s">
        <v>76</v>
      </c>
      <c r="AY664" s="218" t="s">
        <v>125</v>
      </c>
    </row>
    <row r="665" spans="1:65" s="14" customFormat="1" ht="11.25">
      <c r="B665" s="208"/>
      <c r="C665" s="209"/>
      <c r="D665" s="199" t="s">
        <v>134</v>
      </c>
      <c r="E665" s="210" t="s">
        <v>1</v>
      </c>
      <c r="F665" s="211" t="s">
        <v>685</v>
      </c>
      <c r="G665" s="209"/>
      <c r="H665" s="212">
        <v>25.6</v>
      </c>
      <c r="I665" s="213"/>
      <c r="J665" s="209"/>
      <c r="K665" s="209"/>
      <c r="L665" s="214"/>
      <c r="M665" s="215"/>
      <c r="N665" s="216"/>
      <c r="O665" s="216"/>
      <c r="P665" s="216"/>
      <c r="Q665" s="216"/>
      <c r="R665" s="216"/>
      <c r="S665" s="216"/>
      <c r="T665" s="217"/>
      <c r="AT665" s="218" t="s">
        <v>134</v>
      </c>
      <c r="AU665" s="218" t="s">
        <v>83</v>
      </c>
      <c r="AV665" s="14" t="s">
        <v>83</v>
      </c>
      <c r="AW665" s="14" t="s">
        <v>33</v>
      </c>
      <c r="AX665" s="14" t="s">
        <v>76</v>
      </c>
      <c r="AY665" s="218" t="s">
        <v>125</v>
      </c>
    </row>
    <row r="666" spans="1:65" s="14" customFormat="1" ht="11.25">
      <c r="B666" s="208"/>
      <c r="C666" s="209"/>
      <c r="D666" s="199" t="s">
        <v>134</v>
      </c>
      <c r="E666" s="210" t="s">
        <v>1</v>
      </c>
      <c r="F666" s="211" t="s">
        <v>686</v>
      </c>
      <c r="G666" s="209"/>
      <c r="H666" s="212">
        <v>16</v>
      </c>
      <c r="I666" s="213"/>
      <c r="J666" s="209"/>
      <c r="K666" s="209"/>
      <c r="L666" s="214"/>
      <c r="M666" s="215"/>
      <c r="N666" s="216"/>
      <c r="O666" s="216"/>
      <c r="P666" s="216"/>
      <c r="Q666" s="216"/>
      <c r="R666" s="216"/>
      <c r="S666" s="216"/>
      <c r="T666" s="217"/>
      <c r="AT666" s="218" t="s">
        <v>134</v>
      </c>
      <c r="AU666" s="218" t="s">
        <v>83</v>
      </c>
      <c r="AV666" s="14" t="s">
        <v>83</v>
      </c>
      <c r="AW666" s="14" t="s">
        <v>33</v>
      </c>
      <c r="AX666" s="14" t="s">
        <v>76</v>
      </c>
      <c r="AY666" s="218" t="s">
        <v>125</v>
      </c>
    </row>
    <row r="667" spans="1:65" s="14" customFormat="1" ht="11.25">
      <c r="B667" s="208"/>
      <c r="C667" s="209"/>
      <c r="D667" s="199" t="s">
        <v>134</v>
      </c>
      <c r="E667" s="210" t="s">
        <v>1</v>
      </c>
      <c r="F667" s="211" t="s">
        <v>373</v>
      </c>
      <c r="G667" s="209"/>
      <c r="H667" s="212">
        <v>9.5</v>
      </c>
      <c r="I667" s="213"/>
      <c r="J667" s="209"/>
      <c r="K667" s="209"/>
      <c r="L667" s="214"/>
      <c r="M667" s="215"/>
      <c r="N667" s="216"/>
      <c r="O667" s="216"/>
      <c r="P667" s="216"/>
      <c r="Q667" s="216"/>
      <c r="R667" s="216"/>
      <c r="S667" s="216"/>
      <c r="T667" s="217"/>
      <c r="AT667" s="218" t="s">
        <v>134</v>
      </c>
      <c r="AU667" s="218" t="s">
        <v>83</v>
      </c>
      <c r="AV667" s="14" t="s">
        <v>83</v>
      </c>
      <c r="AW667" s="14" t="s">
        <v>33</v>
      </c>
      <c r="AX667" s="14" t="s">
        <v>76</v>
      </c>
      <c r="AY667" s="218" t="s">
        <v>125</v>
      </c>
    </row>
    <row r="668" spans="1:65" s="14" customFormat="1" ht="11.25">
      <c r="B668" s="208"/>
      <c r="C668" s="209"/>
      <c r="D668" s="199" t="s">
        <v>134</v>
      </c>
      <c r="E668" s="210" t="s">
        <v>1</v>
      </c>
      <c r="F668" s="211" t="s">
        <v>374</v>
      </c>
      <c r="G668" s="209"/>
      <c r="H668" s="212">
        <v>14.34</v>
      </c>
      <c r="I668" s="213"/>
      <c r="J668" s="209"/>
      <c r="K668" s="209"/>
      <c r="L668" s="214"/>
      <c r="M668" s="215"/>
      <c r="N668" s="216"/>
      <c r="O668" s="216"/>
      <c r="P668" s="216"/>
      <c r="Q668" s="216"/>
      <c r="R668" s="216"/>
      <c r="S668" s="216"/>
      <c r="T668" s="217"/>
      <c r="AT668" s="218" t="s">
        <v>134</v>
      </c>
      <c r="AU668" s="218" t="s">
        <v>83</v>
      </c>
      <c r="AV668" s="14" t="s">
        <v>83</v>
      </c>
      <c r="AW668" s="14" t="s">
        <v>33</v>
      </c>
      <c r="AX668" s="14" t="s">
        <v>76</v>
      </c>
      <c r="AY668" s="218" t="s">
        <v>125</v>
      </c>
    </row>
    <row r="669" spans="1:65" s="14" customFormat="1" ht="11.25">
      <c r="B669" s="208"/>
      <c r="C669" s="209"/>
      <c r="D669" s="199" t="s">
        <v>134</v>
      </c>
      <c r="E669" s="210" t="s">
        <v>1</v>
      </c>
      <c r="F669" s="211" t="s">
        <v>375</v>
      </c>
      <c r="G669" s="209"/>
      <c r="H669" s="212">
        <v>7.11</v>
      </c>
      <c r="I669" s="213"/>
      <c r="J669" s="209"/>
      <c r="K669" s="209"/>
      <c r="L669" s="214"/>
      <c r="M669" s="215"/>
      <c r="N669" s="216"/>
      <c r="O669" s="216"/>
      <c r="P669" s="216"/>
      <c r="Q669" s="216"/>
      <c r="R669" s="216"/>
      <c r="S669" s="216"/>
      <c r="T669" s="217"/>
      <c r="AT669" s="218" t="s">
        <v>134</v>
      </c>
      <c r="AU669" s="218" t="s">
        <v>83</v>
      </c>
      <c r="AV669" s="14" t="s">
        <v>83</v>
      </c>
      <c r="AW669" s="14" t="s">
        <v>33</v>
      </c>
      <c r="AX669" s="14" t="s">
        <v>76</v>
      </c>
      <c r="AY669" s="218" t="s">
        <v>125</v>
      </c>
    </row>
    <row r="670" spans="1:65" s="14" customFormat="1" ht="11.25">
      <c r="B670" s="208"/>
      <c r="C670" s="209"/>
      <c r="D670" s="199" t="s">
        <v>134</v>
      </c>
      <c r="E670" s="210" t="s">
        <v>1</v>
      </c>
      <c r="F670" s="211" t="s">
        <v>376</v>
      </c>
      <c r="G670" s="209"/>
      <c r="H670" s="212">
        <v>4.75</v>
      </c>
      <c r="I670" s="213"/>
      <c r="J670" s="209"/>
      <c r="K670" s="209"/>
      <c r="L670" s="214"/>
      <c r="M670" s="215"/>
      <c r="N670" s="216"/>
      <c r="O670" s="216"/>
      <c r="P670" s="216"/>
      <c r="Q670" s="216"/>
      <c r="R670" s="216"/>
      <c r="S670" s="216"/>
      <c r="T670" s="217"/>
      <c r="AT670" s="218" t="s">
        <v>134</v>
      </c>
      <c r="AU670" s="218" t="s">
        <v>83</v>
      </c>
      <c r="AV670" s="14" t="s">
        <v>83</v>
      </c>
      <c r="AW670" s="14" t="s">
        <v>33</v>
      </c>
      <c r="AX670" s="14" t="s">
        <v>76</v>
      </c>
      <c r="AY670" s="218" t="s">
        <v>125</v>
      </c>
    </row>
    <row r="671" spans="1:65" s="14" customFormat="1" ht="11.25">
      <c r="B671" s="208"/>
      <c r="C671" s="209"/>
      <c r="D671" s="199" t="s">
        <v>134</v>
      </c>
      <c r="E671" s="210" t="s">
        <v>1</v>
      </c>
      <c r="F671" s="211" t="s">
        <v>377</v>
      </c>
      <c r="G671" s="209"/>
      <c r="H671" s="212">
        <v>5.9</v>
      </c>
      <c r="I671" s="213"/>
      <c r="J671" s="209"/>
      <c r="K671" s="209"/>
      <c r="L671" s="214"/>
      <c r="M671" s="215"/>
      <c r="N671" s="216"/>
      <c r="O671" s="216"/>
      <c r="P671" s="216"/>
      <c r="Q671" s="216"/>
      <c r="R671" s="216"/>
      <c r="S671" s="216"/>
      <c r="T671" s="217"/>
      <c r="AT671" s="218" t="s">
        <v>134</v>
      </c>
      <c r="AU671" s="218" t="s">
        <v>83</v>
      </c>
      <c r="AV671" s="14" t="s">
        <v>83</v>
      </c>
      <c r="AW671" s="14" t="s">
        <v>33</v>
      </c>
      <c r="AX671" s="14" t="s">
        <v>76</v>
      </c>
      <c r="AY671" s="218" t="s">
        <v>125</v>
      </c>
    </row>
    <row r="672" spans="1:65" s="16" customFormat="1" ht="11.25">
      <c r="B672" s="230"/>
      <c r="C672" s="231"/>
      <c r="D672" s="199" t="s">
        <v>134</v>
      </c>
      <c r="E672" s="232" t="s">
        <v>1</v>
      </c>
      <c r="F672" s="233" t="s">
        <v>146</v>
      </c>
      <c r="G672" s="231"/>
      <c r="H672" s="234">
        <v>183.66000000000003</v>
      </c>
      <c r="I672" s="235"/>
      <c r="J672" s="231"/>
      <c r="K672" s="231"/>
      <c r="L672" s="236"/>
      <c r="M672" s="237"/>
      <c r="N672" s="238"/>
      <c r="O672" s="238"/>
      <c r="P672" s="238"/>
      <c r="Q672" s="238"/>
      <c r="R672" s="238"/>
      <c r="S672" s="238"/>
      <c r="T672" s="239"/>
      <c r="AT672" s="240" t="s">
        <v>134</v>
      </c>
      <c r="AU672" s="240" t="s">
        <v>83</v>
      </c>
      <c r="AV672" s="16" t="s">
        <v>132</v>
      </c>
      <c r="AW672" s="16" t="s">
        <v>33</v>
      </c>
      <c r="AX672" s="16" t="s">
        <v>81</v>
      </c>
      <c r="AY672" s="240" t="s">
        <v>125</v>
      </c>
    </row>
    <row r="673" spans="1:65" s="2" customFormat="1" ht="16.5" customHeight="1">
      <c r="A673" s="35"/>
      <c r="B673" s="36"/>
      <c r="C673" s="241" t="s">
        <v>687</v>
      </c>
      <c r="D673" s="241" t="s">
        <v>218</v>
      </c>
      <c r="E673" s="242" t="s">
        <v>688</v>
      </c>
      <c r="F673" s="243" t="s">
        <v>689</v>
      </c>
      <c r="G673" s="244" t="s">
        <v>690</v>
      </c>
      <c r="H673" s="245">
        <v>80</v>
      </c>
      <c r="I673" s="246"/>
      <c r="J673" s="247">
        <f>ROUND(I673*H673,2)</f>
        <v>0</v>
      </c>
      <c r="K673" s="248"/>
      <c r="L673" s="249"/>
      <c r="M673" s="250" t="s">
        <v>1</v>
      </c>
      <c r="N673" s="251" t="s">
        <v>41</v>
      </c>
      <c r="O673" s="72"/>
      <c r="P673" s="193">
        <f>O673*H673</f>
        <v>0</v>
      </c>
      <c r="Q673" s="193">
        <v>2.0000000000000001E-4</v>
      </c>
      <c r="R673" s="193">
        <f>Q673*H673</f>
        <v>1.6E-2</v>
      </c>
      <c r="S673" s="193">
        <v>0</v>
      </c>
      <c r="T673" s="194">
        <f>S673*H673</f>
        <v>0</v>
      </c>
      <c r="U673" s="35"/>
      <c r="V673" s="35"/>
      <c r="W673" s="35"/>
      <c r="X673" s="35"/>
      <c r="Y673" s="35"/>
      <c r="Z673" s="35"/>
      <c r="AA673" s="35"/>
      <c r="AB673" s="35"/>
      <c r="AC673" s="35"/>
      <c r="AD673" s="35"/>
      <c r="AE673" s="35"/>
      <c r="AR673" s="195" t="s">
        <v>415</v>
      </c>
      <c r="AT673" s="195" t="s">
        <v>218</v>
      </c>
      <c r="AU673" s="195" t="s">
        <v>83</v>
      </c>
      <c r="AY673" s="18" t="s">
        <v>125</v>
      </c>
      <c r="BE673" s="196">
        <f>IF(N673="základní",J673,0)</f>
        <v>0</v>
      </c>
      <c r="BF673" s="196">
        <f>IF(N673="snížená",J673,0)</f>
        <v>0</v>
      </c>
      <c r="BG673" s="196">
        <f>IF(N673="zákl. přenesená",J673,0)</f>
        <v>0</v>
      </c>
      <c r="BH673" s="196">
        <f>IF(N673="sníž. přenesená",J673,0)</f>
        <v>0</v>
      </c>
      <c r="BI673" s="196">
        <f>IF(N673="nulová",J673,0)</f>
        <v>0</v>
      </c>
      <c r="BJ673" s="18" t="s">
        <v>81</v>
      </c>
      <c r="BK673" s="196">
        <f>ROUND(I673*H673,2)</f>
        <v>0</v>
      </c>
      <c r="BL673" s="18" t="s">
        <v>289</v>
      </c>
      <c r="BM673" s="195" t="s">
        <v>691</v>
      </c>
    </row>
    <row r="674" spans="1:65" s="14" customFormat="1" ht="11.25">
      <c r="B674" s="208"/>
      <c r="C674" s="209"/>
      <c r="D674" s="199" t="s">
        <v>134</v>
      </c>
      <c r="E674" s="210" t="s">
        <v>1</v>
      </c>
      <c r="F674" s="211" t="s">
        <v>692</v>
      </c>
      <c r="G674" s="209"/>
      <c r="H674" s="212">
        <v>24</v>
      </c>
      <c r="I674" s="213"/>
      <c r="J674" s="209"/>
      <c r="K674" s="209"/>
      <c r="L674" s="214"/>
      <c r="M674" s="215"/>
      <c r="N674" s="216"/>
      <c r="O674" s="216"/>
      <c r="P674" s="216"/>
      <c r="Q674" s="216"/>
      <c r="R674" s="216"/>
      <c r="S674" s="216"/>
      <c r="T674" s="217"/>
      <c r="AT674" s="218" t="s">
        <v>134</v>
      </c>
      <c r="AU674" s="218" t="s">
        <v>83</v>
      </c>
      <c r="AV674" s="14" t="s">
        <v>83</v>
      </c>
      <c r="AW674" s="14" t="s">
        <v>33</v>
      </c>
      <c r="AX674" s="14" t="s">
        <v>76</v>
      </c>
      <c r="AY674" s="218" t="s">
        <v>125</v>
      </c>
    </row>
    <row r="675" spans="1:65" s="14" customFormat="1" ht="11.25">
      <c r="B675" s="208"/>
      <c r="C675" s="209"/>
      <c r="D675" s="199" t="s">
        <v>134</v>
      </c>
      <c r="E675" s="210" t="s">
        <v>1</v>
      </c>
      <c r="F675" s="211" t="s">
        <v>693</v>
      </c>
      <c r="G675" s="209"/>
      <c r="H675" s="212">
        <v>3</v>
      </c>
      <c r="I675" s="213"/>
      <c r="J675" s="209"/>
      <c r="K675" s="209"/>
      <c r="L675" s="214"/>
      <c r="M675" s="215"/>
      <c r="N675" s="216"/>
      <c r="O675" s="216"/>
      <c r="P675" s="216"/>
      <c r="Q675" s="216"/>
      <c r="R675" s="216"/>
      <c r="S675" s="216"/>
      <c r="T675" s="217"/>
      <c r="AT675" s="218" t="s">
        <v>134</v>
      </c>
      <c r="AU675" s="218" t="s">
        <v>83</v>
      </c>
      <c r="AV675" s="14" t="s">
        <v>83</v>
      </c>
      <c r="AW675" s="14" t="s">
        <v>33</v>
      </c>
      <c r="AX675" s="14" t="s">
        <v>76</v>
      </c>
      <c r="AY675" s="218" t="s">
        <v>125</v>
      </c>
    </row>
    <row r="676" spans="1:65" s="14" customFormat="1" ht="11.25">
      <c r="B676" s="208"/>
      <c r="C676" s="209"/>
      <c r="D676" s="199" t="s">
        <v>134</v>
      </c>
      <c r="E676" s="210" t="s">
        <v>1</v>
      </c>
      <c r="F676" s="211" t="s">
        <v>694</v>
      </c>
      <c r="G676" s="209"/>
      <c r="H676" s="212">
        <v>15</v>
      </c>
      <c r="I676" s="213"/>
      <c r="J676" s="209"/>
      <c r="K676" s="209"/>
      <c r="L676" s="214"/>
      <c r="M676" s="215"/>
      <c r="N676" s="216"/>
      <c r="O676" s="216"/>
      <c r="P676" s="216"/>
      <c r="Q676" s="216"/>
      <c r="R676" s="216"/>
      <c r="S676" s="216"/>
      <c r="T676" s="217"/>
      <c r="AT676" s="218" t="s">
        <v>134</v>
      </c>
      <c r="AU676" s="218" t="s">
        <v>83</v>
      </c>
      <c r="AV676" s="14" t="s">
        <v>83</v>
      </c>
      <c r="AW676" s="14" t="s">
        <v>33</v>
      </c>
      <c r="AX676" s="14" t="s">
        <v>76</v>
      </c>
      <c r="AY676" s="218" t="s">
        <v>125</v>
      </c>
    </row>
    <row r="677" spans="1:65" s="14" customFormat="1" ht="11.25">
      <c r="B677" s="208"/>
      <c r="C677" s="209"/>
      <c r="D677" s="199" t="s">
        <v>134</v>
      </c>
      <c r="E677" s="210" t="s">
        <v>1</v>
      </c>
      <c r="F677" s="211" t="s">
        <v>695</v>
      </c>
      <c r="G677" s="209"/>
      <c r="H677" s="212">
        <v>2</v>
      </c>
      <c r="I677" s="213"/>
      <c r="J677" s="209"/>
      <c r="K677" s="209"/>
      <c r="L677" s="214"/>
      <c r="M677" s="215"/>
      <c r="N677" s="216"/>
      <c r="O677" s="216"/>
      <c r="P677" s="216"/>
      <c r="Q677" s="216"/>
      <c r="R677" s="216"/>
      <c r="S677" s="216"/>
      <c r="T677" s="217"/>
      <c r="AT677" s="218" t="s">
        <v>134</v>
      </c>
      <c r="AU677" s="218" t="s">
        <v>83</v>
      </c>
      <c r="AV677" s="14" t="s">
        <v>83</v>
      </c>
      <c r="AW677" s="14" t="s">
        <v>33</v>
      </c>
      <c r="AX677" s="14" t="s">
        <v>76</v>
      </c>
      <c r="AY677" s="218" t="s">
        <v>125</v>
      </c>
    </row>
    <row r="678" spans="1:65" s="14" customFormat="1" ht="11.25">
      <c r="B678" s="208"/>
      <c r="C678" s="209"/>
      <c r="D678" s="199" t="s">
        <v>134</v>
      </c>
      <c r="E678" s="210" t="s">
        <v>1</v>
      </c>
      <c r="F678" s="211" t="s">
        <v>696</v>
      </c>
      <c r="G678" s="209"/>
      <c r="H678" s="212">
        <v>8</v>
      </c>
      <c r="I678" s="213"/>
      <c r="J678" s="209"/>
      <c r="K678" s="209"/>
      <c r="L678" s="214"/>
      <c r="M678" s="215"/>
      <c r="N678" s="216"/>
      <c r="O678" s="216"/>
      <c r="P678" s="216"/>
      <c r="Q678" s="216"/>
      <c r="R678" s="216"/>
      <c r="S678" s="216"/>
      <c r="T678" s="217"/>
      <c r="AT678" s="218" t="s">
        <v>134</v>
      </c>
      <c r="AU678" s="218" t="s">
        <v>83</v>
      </c>
      <c r="AV678" s="14" t="s">
        <v>83</v>
      </c>
      <c r="AW678" s="14" t="s">
        <v>33</v>
      </c>
      <c r="AX678" s="14" t="s">
        <v>76</v>
      </c>
      <c r="AY678" s="218" t="s">
        <v>125</v>
      </c>
    </row>
    <row r="679" spans="1:65" s="14" customFormat="1" ht="11.25">
      <c r="B679" s="208"/>
      <c r="C679" s="209"/>
      <c r="D679" s="199" t="s">
        <v>134</v>
      </c>
      <c r="E679" s="210" t="s">
        <v>1</v>
      </c>
      <c r="F679" s="211" t="s">
        <v>697</v>
      </c>
      <c r="G679" s="209"/>
      <c r="H679" s="212">
        <v>5</v>
      </c>
      <c r="I679" s="213"/>
      <c r="J679" s="209"/>
      <c r="K679" s="209"/>
      <c r="L679" s="214"/>
      <c r="M679" s="215"/>
      <c r="N679" s="216"/>
      <c r="O679" s="216"/>
      <c r="P679" s="216"/>
      <c r="Q679" s="216"/>
      <c r="R679" s="216"/>
      <c r="S679" s="216"/>
      <c r="T679" s="217"/>
      <c r="AT679" s="218" t="s">
        <v>134</v>
      </c>
      <c r="AU679" s="218" t="s">
        <v>83</v>
      </c>
      <c r="AV679" s="14" t="s">
        <v>83</v>
      </c>
      <c r="AW679" s="14" t="s">
        <v>33</v>
      </c>
      <c r="AX679" s="14" t="s">
        <v>76</v>
      </c>
      <c r="AY679" s="218" t="s">
        <v>125</v>
      </c>
    </row>
    <row r="680" spans="1:65" s="14" customFormat="1" ht="11.25">
      <c r="B680" s="208"/>
      <c r="C680" s="209"/>
      <c r="D680" s="199" t="s">
        <v>134</v>
      </c>
      <c r="E680" s="210" t="s">
        <v>1</v>
      </c>
      <c r="F680" s="211" t="s">
        <v>698</v>
      </c>
      <c r="G680" s="209"/>
      <c r="H680" s="212">
        <v>4</v>
      </c>
      <c r="I680" s="213"/>
      <c r="J680" s="209"/>
      <c r="K680" s="209"/>
      <c r="L680" s="214"/>
      <c r="M680" s="215"/>
      <c r="N680" s="216"/>
      <c r="O680" s="216"/>
      <c r="P680" s="216"/>
      <c r="Q680" s="216"/>
      <c r="R680" s="216"/>
      <c r="S680" s="216"/>
      <c r="T680" s="217"/>
      <c r="AT680" s="218" t="s">
        <v>134</v>
      </c>
      <c r="AU680" s="218" t="s">
        <v>83</v>
      </c>
      <c r="AV680" s="14" t="s">
        <v>83</v>
      </c>
      <c r="AW680" s="14" t="s">
        <v>33</v>
      </c>
      <c r="AX680" s="14" t="s">
        <v>76</v>
      </c>
      <c r="AY680" s="218" t="s">
        <v>125</v>
      </c>
    </row>
    <row r="681" spans="1:65" s="14" customFormat="1" ht="11.25">
      <c r="B681" s="208"/>
      <c r="C681" s="209"/>
      <c r="D681" s="199" t="s">
        <v>134</v>
      </c>
      <c r="E681" s="210" t="s">
        <v>1</v>
      </c>
      <c r="F681" s="211" t="s">
        <v>699</v>
      </c>
      <c r="G681" s="209"/>
      <c r="H681" s="212">
        <v>6</v>
      </c>
      <c r="I681" s="213"/>
      <c r="J681" s="209"/>
      <c r="K681" s="209"/>
      <c r="L681" s="214"/>
      <c r="M681" s="215"/>
      <c r="N681" s="216"/>
      <c r="O681" s="216"/>
      <c r="P681" s="216"/>
      <c r="Q681" s="216"/>
      <c r="R681" s="216"/>
      <c r="S681" s="216"/>
      <c r="T681" s="217"/>
      <c r="AT681" s="218" t="s">
        <v>134</v>
      </c>
      <c r="AU681" s="218" t="s">
        <v>83</v>
      </c>
      <c r="AV681" s="14" t="s">
        <v>83</v>
      </c>
      <c r="AW681" s="14" t="s">
        <v>33</v>
      </c>
      <c r="AX681" s="14" t="s">
        <v>76</v>
      </c>
      <c r="AY681" s="218" t="s">
        <v>125</v>
      </c>
    </row>
    <row r="682" spans="1:65" s="14" customFormat="1" ht="11.25">
      <c r="B682" s="208"/>
      <c r="C682" s="209"/>
      <c r="D682" s="199" t="s">
        <v>134</v>
      </c>
      <c r="E682" s="210" t="s">
        <v>1</v>
      </c>
      <c r="F682" s="211" t="s">
        <v>700</v>
      </c>
      <c r="G682" s="209"/>
      <c r="H682" s="212">
        <v>6</v>
      </c>
      <c r="I682" s="213"/>
      <c r="J682" s="209"/>
      <c r="K682" s="209"/>
      <c r="L682" s="214"/>
      <c r="M682" s="215"/>
      <c r="N682" s="216"/>
      <c r="O682" s="216"/>
      <c r="P682" s="216"/>
      <c r="Q682" s="216"/>
      <c r="R682" s="216"/>
      <c r="S682" s="216"/>
      <c r="T682" s="217"/>
      <c r="AT682" s="218" t="s">
        <v>134</v>
      </c>
      <c r="AU682" s="218" t="s">
        <v>83</v>
      </c>
      <c r="AV682" s="14" t="s">
        <v>83</v>
      </c>
      <c r="AW682" s="14" t="s">
        <v>33</v>
      </c>
      <c r="AX682" s="14" t="s">
        <v>76</v>
      </c>
      <c r="AY682" s="218" t="s">
        <v>125</v>
      </c>
    </row>
    <row r="683" spans="1:65" s="14" customFormat="1" ht="11.25">
      <c r="B683" s="208"/>
      <c r="C683" s="209"/>
      <c r="D683" s="199" t="s">
        <v>134</v>
      </c>
      <c r="E683" s="210" t="s">
        <v>1</v>
      </c>
      <c r="F683" s="211" t="s">
        <v>701</v>
      </c>
      <c r="G683" s="209"/>
      <c r="H683" s="212">
        <v>2</v>
      </c>
      <c r="I683" s="213"/>
      <c r="J683" s="209"/>
      <c r="K683" s="209"/>
      <c r="L683" s="214"/>
      <c r="M683" s="215"/>
      <c r="N683" s="216"/>
      <c r="O683" s="216"/>
      <c r="P683" s="216"/>
      <c r="Q683" s="216"/>
      <c r="R683" s="216"/>
      <c r="S683" s="216"/>
      <c r="T683" s="217"/>
      <c r="AT683" s="218" t="s">
        <v>134</v>
      </c>
      <c r="AU683" s="218" t="s">
        <v>83</v>
      </c>
      <c r="AV683" s="14" t="s">
        <v>83</v>
      </c>
      <c r="AW683" s="14" t="s">
        <v>33</v>
      </c>
      <c r="AX683" s="14" t="s">
        <v>76</v>
      </c>
      <c r="AY683" s="218" t="s">
        <v>125</v>
      </c>
    </row>
    <row r="684" spans="1:65" s="14" customFormat="1" ht="11.25">
      <c r="B684" s="208"/>
      <c r="C684" s="209"/>
      <c r="D684" s="199" t="s">
        <v>134</v>
      </c>
      <c r="E684" s="210" t="s">
        <v>1</v>
      </c>
      <c r="F684" s="211" t="s">
        <v>702</v>
      </c>
      <c r="G684" s="209"/>
      <c r="H684" s="212">
        <v>5</v>
      </c>
      <c r="I684" s="213"/>
      <c r="J684" s="209"/>
      <c r="K684" s="209"/>
      <c r="L684" s="214"/>
      <c r="M684" s="215"/>
      <c r="N684" s="216"/>
      <c r="O684" s="216"/>
      <c r="P684" s="216"/>
      <c r="Q684" s="216"/>
      <c r="R684" s="216"/>
      <c r="S684" s="216"/>
      <c r="T684" s="217"/>
      <c r="AT684" s="218" t="s">
        <v>134</v>
      </c>
      <c r="AU684" s="218" t="s">
        <v>83</v>
      </c>
      <c r="AV684" s="14" t="s">
        <v>83</v>
      </c>
      <c r="AW684" s="14" t="s">
        <v>33</v>
      </c>
      <c r="AX684" s="14" t="s">
        <v>76</v>
      </c>
      <c r="AY684" s="218" t="s">
        <v>125</v>
      </c>
    </row>
    <row r="685" spans="1:65" s="16" customFormat="1" ht="11.25">
      <c r="B685" s="230"/>
      <c r="C685" s="231"/>
      <c r="D685" s="199" t="s">
        <v>134</v>
      </c>
      <c r="E685" s="232" t="s">
        <v>1</v>
      </c>
      <c r="F685" s="233" t="s">
        <v>146</v>
      </c>
      <c r="G685" s="231"/>
      <c r="H685" s="234">
        <v>80</v>
      </c>
      <c r="I685" s="235"/>
      <c r="J685" s="231"/>
      <c r="K685" s="231"/>
      <c r="L685" s="236"/>
      <c r="M685" s="237"/>
      <c r="N685" s="238"/>
      <c r="O685" s="238"/>
      <c r="P685" s="238"/>
      <c r="Q685" s="238"/>
      <c r="R685" s="238"/>
      <c r="S685" s="238"/>
      <c r="T685" s="239"/>
      <c r="AT685" s="240" t="s">
        <v>134</v>
      </c>
      <c r="AU685" s="240" t="s">
        <v>83</v>
      </c>
      <c r="AV685" s="16" t="s">
        <v>132</v>
      </c>
      <c r="AW685" s="16" t="s">
        <v>33</v>
      </c>
      <c r="AX685" s="16" t="s">
        <v>81</v>
      </c>
      <c r="AY685" s="240" t="s">
        <v>125</v>
      </c>
    </row>
    <row r="686" spans="1:65" s="2" customFormat="1" ht="24.2" customHeight="1">
      <c r="A686" s="35"/>
      <c r="B686" s="36"/>
      <c r="C686" s="241" t="s">
        <v>703</v>
      </c>
      <c r="D686" s="241" t="s">
        <v>218</v>
      </c>
      <c r="E686" s="242" t="s">
        <v>704</v>
      </c>
      <c r="F686" s="243" t="s">
        <v>705</v>
      </c>
      <c r="G686" s="244" t="s">
        <v>201</v>
      </c>
      <c r="H686" s="245">
        <v>183.66</v>
      </c>
      <c r="I686" s="246"/>
      <c r="J686" s="247">
        <f>ROUND(I686*H686,2)</f>
        <v>0</v>
      </c>
      <c r="K686" s="248"/>
      <c r="L686" s="249"/>
      <c r="M686" s="250" t="s">
        <v>1</v>
      </c>
      <c r="N686" s="251" t="s">
        <v>41</v>
      </c>
      <c r="O686" s="72"/>
      <c r="P686" s="193">
        <f>O686*H686</f>
        <v>0</v>
      </c>
      <c r="Q686" s="193">
        <v>4.0000000000000001E-3</v>
      </c>
      <c r="R686" s="193">
        <f>Q686*H686</f>
        <v>0.73463999999999996</v>
      </c>
      <c r="S686" s="193">
        <v>0</v>
      </c>
      <c r="T686" s="194">
        <f>S686*H686</f>
        <v>0</v>
      </c>
      <c r="U686" s="35"/>
      <c r="V686" s="35"/>
      <c r="W686" s="35"/>
      <c r="X686" s="35"/>
      <c r="Y686" s="35"/>
      <c r="Z686" s="35"/>
      <c r="AA686" s="35"/>
      <c r="AB686" s="35"/>
      <c r="AC686" s="35"/>
      <c r="AD686" s="35"/>
      <c r="AE686" s="35"/>
      <c r="AR686" s="195" t="s">
        <v>415</v>
      </c>
      <c r="AT686" s="195" t="s">
        <v>218</v>
      </c>
      <c r="AU686" s="195" t="s">
        <v>83</v>
      </c>
      <c r="AY686" s="18" t="s">
        <v>125</v>
      </c>
      <c r="BE686" s="196">
        <f>IF(N686="základní",J686,0)</f>
        <v>0</v>
      </c>
      <c r="BF686" s="196">
        <f>IF(N686="snížená",J686,0)</f>
        <v>0</v>
      </c>
      <c r="BG686" s="196">
        <f>IF(N686="zákl. přenesená",J686,0)</f>
        <v>0</v>
      </c>
      <c r="BH686" s="196">
        <f>IF(N686="sníž. přenesená",J686,0)</f>
        <v>0</v>
      </c>
      <c r="BI686" s="196">
        <f>IF(N686="nulová",J686,0)</f>
        <v>0</v>
      </c>
      <c r="BJ686" s="18" t="s">
        <v>81</v>
      </c>
      <c r="BK686" s="196">
        <f>ROUND(I686*H686,2)</f>
        <v>0</v>
      </c>
      <c r="BL686" s="18" t="s">
        <v>289</v>
      </c>
      <c r="BM686" s="195" t="s">
        <v>706</v>
      </c>
    </row>
    <row r="687" spans="1:65" s="2" customFormat="1" ht="55.5" customHeight="1">
      <c r="A687" s="35"/>
      <c r="B687" s="36"/>
      <c r="C687" s="183" t="s">
        <v>707</v>
      </c>
      <c r="D687" s="183" t="s">
        <v>128</v>
      </c>
      <c r="E687" s="184" t="s">
        <v>708</v>
      </c>
      <c r="F687" s="185" t="s">
        <v>709</v>
      </c>
      <c r="G687" s="186" t="s">
        <v>453</v>
      </c>
      <c r="H687" s="187">
        <v>3.3460000000000001</v>
      </c>
      <c r="I687" s="188"/>
      <c r="J687" s="189">
        <f>ROUND(I687*H687,2)</f>
        <v>0</v>
      </c>
      <c r="K687" s="190"/>
      <c r="L687" s="40"/>
      <c r="M687" s="191" t="s">
        <v>1</v>
      </c>
      <c r="N687" s="192" t="s">
        <v>41</v>
      </c>
      <c r="O687" s="72"/>
      <c r="P687" s="193">
        <f>O687*H687</f>
        <v>0</v>
      </c>
      <c r="Q687" s="193">
        <v>0</v>
      </c>
      <c r="R687" s="193">
        <f>Q687*H687</f>
        <v>0</v>
      </c>
      <c r="S687" s="193">
        <v>0</v>
      </c>
      <c r="T687" s="194">
        <f>S687*H687</f>
        <v>0</v>
      </c>
      <c r="U687" s="35"/>
      <c r="V687" s="35"/>
      <c r="W687" s="35"/>
      <c r="X687" s="35"/>
      <c r="Y687" s="35"/>
      <c r="Z687" s="35"/>
      <c r="AA687" s="35"/>
      <c r="AB687" s="35"/>
      <c r="AC687" s="35"/>
      <c r="AD687" s="35"/>
      <c r="AE687" s="35"/>
      <c r="AR687" s="195" t="s">
        <v>289</v>
      </c>
      <c r="AT687" s="195" t="s">
        <v>128</v>
      </c>
      <c r="AU687" s="195" t="s">
        <v>83</v>
      </c>
      <c r="AY687" s="18" t="s">
        <v>125</v>
      </c>
      <c r="BE687" s="196">
        <f>IF(N687="základní",J687,0)</f>
        <v>0</v>
      </c>
      <c r="BF687" s="196">
        <f>IF(N687="snížená",J687,0)</f>
        <v>0</v>
      </c>
      <c r="BG687" s="196">
        <f>IF(N687="zákl. přenesená",J687,0)</f>
        <v>0</v>
      </c>
      <c r="BH687" s="196">
        <f>IF(N687="sníž. přenesená",J687,0)</f>
        <v>0</v>
      </c>
      <c r="BI687" s="196">
        <f>IF(N687="nulová",J687,0)</f>
        <v>0</v>
      </c>
      <c r="BJ687" s="18" t="s">
        <v>81</v>
      </c>
      <c r="BK687" s="196">
        <f>ROUND(I687*H687,2)</f>
        <v>0</v>
      </c>
      <c r="BL687" s="18" t="s">
        <v>289</v>
      </c>
      <c r="BM687" s="195" t="s">
        <v>710</v>
      </c>
    </row>
    <row r="688" spans="1:65" s="12" customFormat="1" ht="22.9" customHeight="1">
      <c r="B688" s="167"/>
      <c r="C688" s="168"/>
      <c r="D688" s="169" t="s">
        <v>75</v>
      </c>
      <c r="E688" s="181" t="s">
        <v>711</v>
      </c>
      <c r="F688" s="181" t="s">
        <v>712</v>
      </c>
      <c r="G688" s="168"/>
      <c r="H688" s="168"/>
      <c r="I688" s="171"/>
      <c r="J688" s="182">
        <f>BK688</f>
        <v>0</v>
      </c>
      <c r="K688" s="168"/>
      <c r="L688" s="173"/>
      <c r="M688" s="174"/>
      <c r="N688" s="175"/>
      <c r="O688" s="175"/>
      <c r="P688" s="176">
        <f>SUM(P689:P736)</f>
        <v>0</v>
      </c>
      <c r="Q688" s="175"/>
      <c r="R688" s="176">
        <f>SUM(R689:R736)</f>
        <v>5.1786753799999996</v>
      </c>
      <c r="S688" s="175"/>
      <c r="T688" s="177">
        <f>SUM(T689:T736)</f>
        <v>5.6753599999999995</v>
      </c>
      <c r="AR688" s="178" t="s">
        <v>83</v>
      </c>
      <c r="AT688" s="179" t="s">
        <v>75</v>
      </c>
      <c r="AU688" s="179" t="s">
        <v>81</v>
      </c>
      <c r="AY688" s="178" t="s">
        <v>125</v>
      </c>
      <c r="BK688" s="180">
        <f>SUM(BK689:BK736)</f>
        <v>0</v>
      </c>
    </row>
    <row r="689" spans="1:65" s="2" customFormat="1" ht="24.2" customHeight="1">
      <c r="A689" s="35"/>
      <c r="B689" s="36"/>
      <c r="C689" s="183" t="s">
        <v>713</v>
      </c>
      <c r="D689" s="183" t="s">
        <v>128</v>
      </c>
      <c r="E689" s="184" t="s">
        <v>714</v>
      </c>
      <c r="F689" s="185" t="s">
        <v>715</v>
      </c>
      <c r="G689" s="186" t="s">
        <v>201</v>
      </c>
      <c r="H689" s="187">
        <v>173.96</v>
      </c>
      <c r="I689" s="188"/>
      <c r="J689" s="189">
        <f>ROUND(I689*H689,2)</f>
        <v>0</v>
      </c>
      <c r="K689" s="190"/>
      <c r="L689" s="40"/>
      <c r="M689" s="191" t="s">
        <v>1</v>
      </c>
      <c r="N689" s="192" t="s">
        <v>41</v>
      </c>
      <c r="O689" s="72"/>
      <c r="P689" s="193">
        <f>O689*H689</f>
        <v>0</v>
      </c>
      <c r="Q689" s="193">
        <v>0</v>
      </c>
      <c r="R689" s="193">
        <f>Q689*H689</f>
        <v>0</v>
      </c>
      <c r="S689" s="193">
        <v>0</v>
      </c>
      <c r="T689" s="194">
        <f>S689*H689</f>
        <v>0</v>
      </c>
      <c r="U689" s="35"/>
      <c r="V689" s="35"/>
      <c r="W689" s="35"/>
      <c r="X689" s="35"/>
      <c r="Y689" s="35"/>
      <c r="Z689" s="35"/>
      <c r="AA689" s="35"/>
      <c r="AB689" s="35"/>
      <c r="AC689" s="35"/>
      <c r="AD689" s="35"/>
      <c r="AE689" s="35"/>
      <c r="AR689" s="195" t="s">
        <v>289</v>
      </c>
      <c r="AT689" s="195" t="s">
        <v>128</v>
      </c>
      <c r="AU689" s="195" t="s">
        <v>83</v>
      </c>
      <c r="AY689" s="18" t="s">
        <v>125</v>
      </c>
      <c r="BE689" s="196">
        <f>IF(N689="základní",J689,0)</f>
        <v>0</v>
      </c>
      <c r="BF689" s="196">
        <f>IF(N689="snížená",J689,0)</f>
        <v>0</v>
      </c>
      <c r="BG689" s="196">
        <f>IF(N689="zákl. přenesená",J689,0)</f>
        <v>0</v>
      </c>
      <c r="BH689" s="196">
        <f>IF(N689="sníž. přenesená",J689,0)</f>
        <v>0</v>
      </c>
      <c r="BI689" s="196">
        <f>IF(N689="nulová",J689,0)</f>
        <v>0</v>
      </c>
      <c r="BJ689" s="18" t="s">
        <v>81</v>
      </c>
      <c r="BK689" s="196">
        <f>ROUND(I689*H689,2)</f>
        <v>0</v>
      </c>
      <c r="BL689" s="18" t="s">
        <v>289</v>
      </c>
      <c r="BM689" s="195" t="s">
        <v>716</v>
      </c>
    </row>
    <row r="690" spans="1:65" s="14" customFormat="1" ht="11.25">
      <c r="B690" s="208"/>
      <c r="C690" s="209"/>
      <c r="D690" s="199" t="s">
        <v>134</v>
      </c>
      <c r="E690" s="210" t="s">
        <v>1</v>
      </c>
      <c r="F690" s="211" t="s">
        <v>717</v>
      </c>
      <c r="G690" s="209"/>
      <c r="H690" s="212">
        <v>84.72</v>
      </c>
      <c r="I690" s="213"/>
      <c r="J690" s="209"/>
      <c r="K690" s="209"/>
      <c r="L690" s="214"/>
      <c r="M690" s="215"/>
      <c r="N690" s="216"/>
      <c r="O690" s="216"/>
      <c r="P690" s="216"/>
      <c r="Q690" s="216"/>
      <c r="R690" s="216"/>
      <c r="S690" s="216"/>
      <c r="T690" s="217"/>
      <c r="AT690" s="218" t="s">
        <v>134</v>
      </c>
      <c r="AU690" s="218" t="s">
        <v>83</v>
      </c>
      <c r="AV690" s="14" t="s">
        <v>83</v>
      </c>
      <c r="AW690" s="14" t="s">
        <v>33</v>
      </c>
      <c r="AX690" s="14" t="s">
        <v>76</v>
      </c>
      <c r="AY690" s="218" t="s">
        <v>125</v>
      </c>
    </row>
    <row r="691" spans="1:65" s="14" customFormat="1" ht="11.25">
      <c r="B691" s="208"/>
      <c r="C691" s="209"/>
      <c r="D691" s="199" t="s">
        <v>134</v>
      </c>
      <c r="E691" s="210" t="s">
        <v>1</v>
      </c>
      <c r="F691" s="211" t="s">
        <v>718</v>
      </c>
      <c r="G691" s="209"/>
      <c r="H691" s="212">
        <v>46.67</v>
      </c>
      <c r="I691" s="213"/>
      <c r="J691" s="209"/>
      <c r="K691" s="209"/>
      <c r="L691" s="214"/>
      <c r="M691" s="215"/>
      <c r="N691" s="216"/>
      <c r="O691" s="216"/>
      <c r="P691" s="216"/>
      <c r="Q691" s="216"/>
      <c r="R691" s="216"/>
      <c r="S691" s="216"/>
      <c r="T691" s="217"/>
      <c r="AT691" s="218" t="s">
        <v>134</v>
      </c>
      <c r="AU691" s="218" t="s">
        <v>83</v>
      </c>
      <c r="AV691" s="14" t="s">
        <v>83</v>
      </c>
      <c r="AW691" s="14" t="s">
        <v>33</v>
      </c>
      <c r="AX691" s="14" t="s">
        <v>76</v>
      </c>
      <c r="AY691" s="218" t="s">
        <v>125</v>
      </c>
    </row>
    <row r="692" spans="1:65" s="14" customFormat="1" ht="11.25">
      <c r="B692" s="208"/>
      <c r="C692" s="209"/>
      <c r="D692" s="199" t="s">
        <v>134</v>
      </c>
      <c r="E692" s="210" t="s">
        <v>1</v>
      </c>
      <c r="F692" s="211" t="s">
        <v>719</v>
      </c>
      <c r="G692" s="209"/>
      <c r="H692" s="212">
        <v>42.57</v>
      </c>
      <c r="I692" s="213"/>
      <c r="J692" s="209"/>
      <c r="K692" s="209"/>
      <c r="L692" s="214"/>
      <c r="M692" s="215"/>
      <c r="N692" s="216"/>
      <c r="O692" s="216"/>
      <c r="P692" s="216"/>
      <c r="Q692" s="216"/>
      <c r="R692" s="216"/>
      <c r="S692" s="216"/>
      <c r="T692" s="217"/>
      <c r="AT692" s="218" t="s">
        <v>134</v>
      </c>
      <c r="AU692" s="218" t="s">
        <v>83</v>
      </c>
      <c r="AV692" s="14" t="s">
        <v>83</v>
      </c>
      <c r="AW692" s="14" t="s">
        <v>33</v>
      </c>
      <c r="AX692" s="14" t="s">
        <v>76</v>
      </c>
      <c r="AY692" s="218" t="s">
        <v>125</v>
      </c>
    </row>
    <row r="693" spans="1:65" s="16" customFormat="1" ht="11.25">
      <c r="B693" s="230"/>
      <c r="C693" s="231"/>
      <c r="D693" s="199" t="s">
        <v>134</v>
      </c>
      <c r="E693" s="232" t="s">
        <v>1</v>
      </c>
      <c r="F693" s="233" t="s">
        <v>146</v>
      </c>
      <c r="G693" s="231"/>
      <c r="H693" s="234">
        <v>173.95999999999998</v>
      </c>
      <c r="I693" s="235"/>
      <c r="J693" s="231"/>
      <c r="K693" s="231"/>
      <c r="L693" s="236"/>
      <c r="M693" s="237"/>
      <c r="N693" s="238"/>
      <c r="O693" s="238"/>
      <c r="P693" s="238"/>
      <c r="Q693" s="238"/>
      <c r="R693" s="238"/>
      <c r="S693" s="238"/>
      <c r="T693" s="239"/>
      <c r="AT693" s="240" t="s">
        <v>134</v>
      </c>
      <c r="AU693" s="240" t="s">
        <v>83</v>
      </c>
      <c r="AV693" s="16" t="s">
        <v>132</v>
      </c>
      <c r="AW693" s="16" t="s">
        <v>33</v>
      </c>
      <c r="AX693" s="16" t="s">
        <v>81</v>
      </c>
      <c r="AY693" s="240" t="s">
        <v>125</v>
      </c>
    </row>
    <row r="694" spans="1:65" s="2" customFormat="1" ht="37.9" customHeight="1">
      <c r="A694" s="35"/>
      <c r="B694" s="36"/>
      <c r="C694" s="183" t="s">
        <v>720</v>
      </c>
      <c r="D694" s="183" t="s">
        <v>128</v>
      </c>
      <c r="E694" s="184" t="s">
        <v>721</v>
      </c>
      <c r="F694" s="185" t="s">
        <v>722</v>
      </c>
      <c r="G694" s="186" t="s">
        <v>131</v>
      </c>
      <c r="H694" s="187">
        <v>4.84</v>
      </c>
      <c r="I694" s="188"/>
      <c r="J694" s="189">
        <f>ROUND(I694*H694,2)</f>
        <v>0</v>
      </c>
      <c r="K694" s="190"/>
      <c r="L694" s="40"/>
      <c r="M694" s="191" t="s">
        <v>1</v>
      </c>
      <c r="N694" s="192" t="s">
        <v>41</v>
      </c>
      <c r="O694" s="72"/>
      <c r="P694" s="193">
        <f>O694*H694</f>
        <v>0</v>
      </c>
      <c r="Q694" s="193">
        <v>2.4000000000000001E-4</v>
      </c>
      <c r="R694" s="193">
        <f>Q694*H694</f>
        <v>1.1616E-3</v>
      </c>
      <c r="S694" s="193">
        <v>0</v>
      </c>
      <c r="T694" s="194">
        <f>S694*H694</f>
        <v>0</v>
      </c>
      <c r="U694" s="35"/>
      <c r="V694" s="35"/>
      <c r="W694" s="35"/>
      <c r="X694" s="35"/>
      <c r="Y694" s="35"/>
      <c r="Z694" s="35"/>
      <c r="AA694" s="35"/>
      <c r="AB694" s="35"/>
      <c r="AC694" s="35"/>
      <c r="AD694" s="35"/>
      <c r="AE694" s="35"/>
      <c r="AR694" s="195" t="s">
        <v>289</v>
      </c>
      <c r="AT694" s="195" t="s">
        <v>128</v>
      </c>
      <c r="AU694" s="195" t="s">
        <v>83</v>
      </c>
      <c r="AY694" s="18" t="s">
        <v>125</v>
      </c>
      <c r="BE694" s="196">
        <f>IF(N694="základní",J694,0)</f>
        <v>0</v>
      </c>
      <c r="BF694" s="196">
        <f>IF(N694="snížená",J694,0)</f>
        <v>0</v>
      </c>
      <c r="BG694" s="196">
        <f>IF(N694="zákl. přenesená",J694,0)</f>
        <v>0</v>
      </c>
      <c r="BH694" s="196">
        <f>IF(N694="sníž. přenesená",J694,0)</f>
        <v>0</v>
      </c>
      <c r="BI694" s="196">
        <f>IF(N694="nulová",J694,0)</f>
        <v>0</v>
      </c>
      <c r="BJ694" s="18" t="s">
        <v>81</v>
      </c>
      <c r="BK694" s="196">
        <f>ROUND(I694*H694,2)</f>
        <v>0</v>
      </c>
      <c r="BL694" s="18" t="s">
        <v>289</v>
      </c>
      <c r="BM694" s="195" t="s">
        <v>723</v>
      </c>
    </row>
    <row r="695" spans="1:65" s="14" customFormat="1" ht="11.25">
      <c r="B695" s="208"/>
      <c r="C695" s="209"/>
      <c r="D695" s="199" t="s">
        <v>134</v>
      </c>
      <c r="E695" s="210" t="s">
        <v>1</v>
      </c>
      <c r="F695" s="211" t="s">
        <v>724</v>
      </c>
      <c r="G695" s="209"/>
      <c r="H695" s="212">
        <v>4.84</v>
      </c>
      <c r="I695" s="213"/>
      <c r="J695" s="209"/>
      <c r="K695" s="209"/>
      <c r="L695" s="214"/>
      <c r="M695" s="215"/>
      <c r="N695" s="216"/>
      <c r="O695" s="216"/>
      <c r="P695" s="216"/>
      <c r="Q695" s="216"/>
      <c r="R695" s="216"/>
      <c r="S695" s="216"/>
      <c r="T695" s="217"/>
      <c r="AT695" s="218" t="s">
        <v>134</v>
      </c>
      <c r="AU695" s="218" t="s">
        <v>83</v>
      </c>
      <c r="AV695" s="14" t="s">
        <v>83</v>
      </c>
      <c r="AW695" s="14" t="s">
        <v>33</v>
      </c>
      <c r="AX695" s="14" t="s">
        <v>81</v>
      </c>
      <c r="AY695" s="218" t="s">
        <v>125</v>
      </c>
    </row>
    <row r="696" spans="1:65" s="2" customFormat="1" ht="16.5" customHeight="1">
      <c r="A696" s="35"/>
      <c r="B696" s="36"/>
      <c r="C696" s="241" t="s">
        <v>725</v>
      </c>
      <c r="D696" s="241" t="s">
        <v>218</v>
      </c>
      <c r="E696" s="242" t="s">
        <v>726</v>
      </c>
      <c r="F696" s="243" t="s">
        <v>727</v>
      </c>
      <c r="G696" s="244" t="s">
        <v>149</v>
      </c>
      <c r="H696" s="245">
        <v>1</v>
      </c>
      <c r="I696" s="246"/>
      <c r="J696" s="247">
        <f>ROUND(I696*H696,2)</f>
        <v>0</v>
      </c>
      <c r="K696" s="248"/>
      <c r="L696" s="249"/>
      <c r="M696" s="250" t="s">
        <v>1</v>
      </c>
      <c r="N696" s="251" t="s">
        <v>41</v>
      </c>
      <c r="O696" s="72"/>
      <c r="P696" s="193">
        <f>O696*H696</f>
        <v>0</v>
      </c>
      <c r="Q696" s="193">
        <v>0</v>
      </c>
      <c r="R696" s="193">
        <f>Q696*H696</f>
        <v>0</v>
      </c>
      <c r="S696" s="193">
        <v>0</v>
      </c>
      <c r="T696" s="194">
        <f>S696*H696</f>
        <v>0</v>
      </c>
      <c r="U696" s="35"/>
      <c r="V696" s="35"/>
      <c r="W696" s="35"/>
      <c r="X696" s="35"/>
      <c r="Y696" s="35"/>
      <c r="Z696" s="35"/>
      <c r="AA696" s="35"/>
      <c r="AB696" s="35"/>
      <c r="AC696" s="35"/>
      <c r="AD696" s="35"/>
      <c r="AE696" s="35"/>
      <c r="AR696" s="195" t="s">
        <v>415</v>
      </c>
      <c r="AT696" s="195" t="s">
        <v>218</v>
      </c>
      <c r="AU696" s="195" t="s">
        <v>83</v>
      </c>
      <c r="AY696" s="18" t="s">
        <v>125</v>
      </c>
      <c r="BE696" s="196">
        <f>IF(N696="základní",J696,0)</f>
        <v>0</v>
      </c>
      <c r="BF696" s="196">
        <f>IF(N696="snížená",J696,0)</f>
        <v>0</v>
      </c>
      <c r="BG696" s="196">
        <f>IF(N696="zákl. přenesená",J696,0)</f>
        <v>0</v>
      </c>
      <c r="BH696" s="196">
        <f>IF(N696="sníž. přenesená",J696,0)</f>
        <v>0</v>
      </c>
      <c r="BI696" s="196">
        <f>IF(N696="nulová",J696,0)</f>
        <v>0</v>
      </c>
      <c r="BJ696" s="18" t="s">
        <v>81</v>
      </c>
      <c r="BK696" s="196">
        <f>ROUND(I696*H696,2)</f>
        <v>0</v>
      </c>
      <c r="BL696" s="18" t="s">
        <v>289</v>
      </c>
      <c r="BM696" s="195" t="s">
        <v>728</v>
      </c>
    </row>
    <row r="697" spans="1:65" s="13" customFormat="1" ht="11.25">
      <c r="B697" s="197"/>
      <c r="C697" s="198"/>
      <c r="D697" s="199" t="s">
        <v>134</v>
      </c>
      <c r="E697" s="200" t="s">
        <v>1</v>
      </c>
      <c r="F697" s="201" t="s">
        <v>729</v>
      </c>
      <c r="G697" s="198"/>
      <c r="H697" s="200" t="s">
        <v>1</v>
      </c>
      <c r="I697" s="202"/>
      <c r="J697" s="198"/>
      <c r="K697" s="198"/>
      <c r="L697" s="203"/>
      <c r="M697" s="204"/>
      <c r="N697" s="205"/>
      <c r="O697" s="205"/>
      <c r="P697" s="205"/>
      <c r="Q697" s="205"/>
      <c r="R697" s="205"/>
      <c r="S697" s="205"/>
      <c r="T697" s="206"/>
      <c r="AT697" s="207" t="s">
        <v>134</v>
      </c>
      <c r="AU697" s="207" t="s">
        <v>83</v>
      </c>
      <c r="AV697" s="13" t="s">
        <v>81</v>
      </c>
      <c r="AW697" s="13" t="s">
        <v>33</v>
      </c>
      <c r="AX697" s="13" t="s">
        <v>76</v>
      </c>
      <c r="AY697" s="207" t="s">
        <v>125</v>
      </c>
    </row>
    <row r="698" spans="1:65" s="13" customFormat="1" ht="11.25">
      <c r="B698" s="197"/>
      <c r="C698" s="198"/>
      <c r="D698" s="199" t="s">
        <v>134</v>
      </c>
      <c r="E698" s="200" t="s">
        <v>1</v>
      </c>
      <c r="F698" s="201" t="s">
        <v>730</v>
      </c>
      <c r="G698" s="198"/>
      <c r="H698" s="200" t="s">
        <v>1</v>
      </c>
      <c r="I698" s="202"/>
      <c r="J698" s="198"/>
      <c r="K698" s="198"/>
      <c r="L698" s="203"/>
      <c r="M698" s="204"/>
      <c r="N698" s="205"/>
      <c r="O698" s="205"/>
      <c r="P698" s="205"/>
      <c r="Q698" s="205"/>
      <c r="R698" s="205"/>
      <c r="S698" s="205"/>
      <c r="T698" s="206"/>
      <c r="AT698" s="207" t="s">
        <v>134</v>
      </c>
      <c r="AU698" s="207" t="s">
        <v>83</v>
      </c>
      <c r="AV698" s="13" t="s">
        <v>81</v>
      </c>
      <c r="AW698" s="13" t="s">
        <v>33</v>
      </c>
      <c r="AX698" s="13" t="s">
        <v>76</v>
      </c>
      <c r="AY698" s="207" t="s">
        <v>125</v>
      </c>
    </row>
    <row r="699" spans="1:65" s="13" customFormat="1" ht="11.25">
      <c r="B699" s="197"/>
      <c r="C699" s="198"/>
      <c r="D699" s="199" t="s">
        <v>134</v>
      </c>
      <c r="E699" s="200" t="s">
        <v>1</v>
      </c>
      <c r="F699" s="201" t="s">
        <v>731</v>
      </c>
      <c r="G699" s="198"/>
      <c r="H699" s="200" t="s">
        <v>1</v>
      </c>
      <c r="I699" s="202"/>
      <c r="J699" s="198"/>
      <c r="K699" s="198"/>
      <c r="L699" s="203"/>
      <c r="M699" s="204"/>
      <c r="N699" s="205"/>
      <c r="O699" s="205"/>
      <c r="P699" s="205"/>
      <c r="Q699" s="205"/>
      <c r="R699" s="205"/>
      <c r="S699" s="205"/>
      <c r="T699" s="206"/>
      <c r="AT699" s="207" t="s">
        <v>134</v>
      </c>
      <c r="AU699" s="207" t="s">
        <v>83</v>
      </c>
      <c r="AV699" s="13" t="s">
        <v>81</v>
      </c>
      <c r="AW699" s="13" t="s">
        <v>33</v>
      </c>
      <c r="AX699" s="13" t="s">
        <v>76</v>
      </c>
      <c r="AY699" s="207" t="s">
        <v>125</v>
      </c>
    </row>
    <row r="700" spans="1:65" s="13" customFormat="1" ht="11.25">
      <c r="B700" s="197"/>
      <c r="C700" s="198"/>
      <c r="D700" s="199" t="s">
        <v>134</v>
      </c>
      <c r="E700" s="200" t="s">
        <v>1</v>
      </c>
      <c r="F700" s="201" t="s">
        <v>732</v>
      </c>
      <c r="G700" s="198"/>
      <c r="H700" s="200" t="s">
        <v>1</v>
      </c>
      <c r="I700" s="202"/>
      <c r="J700" s="198"/>
      <c r="K700" s="198"/>
      <c r="L700" s="203"/>
      <c r="M700" s="204"/>
      <c r="N700" s="205"/>
      <c r="O700" s="205"/>
      <c r="P700" s="205"/>
      <c r="Q700" s="205"/>
      <c r="R700" s="205"/>
      <c r="S700" s="205"/>
      <c r="T700" s="206"/>
      <c r="AT700" s="207" t="s">
        <v>134</v>
      </c>
      <c r="AU700" s="207" t="s">
        <v>83</v>
      </c>
      <c r="AV700" s="13" t="s">
        <v>81</v>
      </c>
      <c r="AW700" s="13" t="s">
        <v>33</v>
      </c>
      <c r="AX700" s="13" t="s">
        <v>76</v>
      </c>
      <c r="AY700" s="207" t="s">
        <v>125</v>
      </c>
    </row>
    <row r="701" spans="1:65" s="13" customFormat="1" ht="11.25">
      <c r="B701" s="197"/>
      <c r="C701" s="198"/>
      <c r="D701" s="199" t="s">
        <v>134</v>
      </c>
      <c r="E701" s="200" t="s">
        <v>1</v>
      </c>
      <c r="F701" s="201" t="s">
        <v>733</v>
      </c>
      <c r="G701" s="198"/>
      <c r="H701" s="200" t="s">
        <v>1</v>
      </c>
      <c r="I701" s="202"/>
      <c r="J701" s="198"/>
      <c r="K701" s="198"/>
      <c r="L701" s="203"/>
      <c r="M701" s="204"/>
      <c r="N701" s="205"/>
      <c r="O701" s="205"/>
      <c r="P701" s="205"/>
      <c r="Q701" s="205"/>
      <c r="R701" s="205"/>
      <c r="S701" s="205"/>
      <c r="T701" s="206"/>
      <c r="AT701" s="207" t="s">
        <v>134</v>
      </c>
      <c r="AU701" s="207" t="s">
        <v>83</v>
      </c>
      <c r="AV701" s="13" t="s">
        <v>81</v>
      </c>
      <c r="AW701" s="13" t="s">
        <v>33</v>
      </c>
      <c r="AX701" s="13" t="s">
        <v>76</v>
      </c>
      <c r="AY701" s="207" t="s">
        <v>125</v>
      </c>
    </row>
    <row r="702" spans="1:65" s="13" customFormat="1" ht="11.25">
      <c r="B702" s="197"/>
      <c r="C702" s="198"/>
      <c r="D702" s="199" t="s">
        <v>134</v>
      </c>
      <c r="E702" s="200" t="s">
        <v>1</v>
      </c>
      <c r="F702" s="201" t="s">
        <v>734</v>
      </c>
      <c r="G702" s="198"/>
      <c r="H702" s="200" t="s">
        <v>1</v>
      </c>
      <c r="I702" s="202"/>
      <c r="J702" s="198"/>
      <c r="K702" s="198"/>
      <c r="L702" s="203"/>
      <c r="M702" s="204"/>
      <c r="N702" s="205"/>
      <c r="O702" s="205"/>
      <c r="P702" s="205"/>
      <c r="Q702" s="205"/>
      <c r="R702" s="205"/>
      <c r="S702" s="205"/>
      <c r="T702" s="206"/>
      <c r="AT702" s="207" t="s">
        <v>134</v>
      </c>
      <c r="AU702" s="207" t="s">
        <v>83</v>
      </c>
      <c r="AV702" s="13" t="s">
        <v>81</v>
      </c>
      <c r="AW702" s="13" t="s">
        <v>33</v>
      </c>
      <c r="AX702" s="13" t="s">
        <v>76</v>
      </c>
      <c r="AY702" s="207" t="s">
        <v>125</v>
      </c>
    </row>
    <row r="703" spans="1:65" s="13" customFormat="1" ht="11.25">
      <c r="B703" s="197"/>
      <c r="C703" s="198"/>
      <c r="D703" s="199" t="s">
        <v>134</v>
      </c>
      <c r="E703" s="200" t="s">
        <v>1</v>
      </c>
      <c r="F703" s="201" t="s">
        <v>735</v>
      </c>
      <c r="G703" s="198"/>
      <c r="H703" s="200" t="s">
        <v>1</v>
      </c>
      <c r="I703" s="202"/>
      <c r="J703" s="198"/>
      <c r="K703" s="198"/>
      <c r="L703" s="203"/>
      <c r="M703" s="204"/>
      <c r="N703" s="205"/>
      <c r="O703" s="205"/>
      <c r="P703" s="205"/>
      <c r="Q703" s="205"/>
      <c r="R703" s="205"/>
      <c r="S703" s="205"/>
      <c r="T703" s="206"/>
      <c r="AT703" s="207" t="s">
        <v>134</v>
      </c>
      <c r="AU703" s="207" t="s">
        <v>83</v>
      </c>
      <c r="AV703" s="13" t="s">
        <v>81</v>
      </c>
      <c r="AW703" s="13" t="s">
        <v>33</v>
      </c>
      <c r="AX703" s="13" t="s">
        <v>76</v>
      </c>
      <c r="AY703" s="207" t="s">
        <v>125</v>
      </c>
    </row>
    <row r="704" spans="1:65" s="13" customFormat="1" ht="11.25">
      <c r="B704" s="197"/>
      <c r="C704" s="198"/>
      <c r="D704" s="199" t="s">
        <v>134</v>
      </c>
      <c r="E704" s="200" t="s">
        <v>1</v>
      </c>
      <c r="F704" s="201" t="s">
        <v>736</v>
      </c>
      <c r="G704" s="198"/>
      <c r="H704" s="200" t="s">
        <v>1</v>
      </c>
      <c r="I704" s="202"/>
      <c r="J704" s="198"/>
      <c r="K704" s="198"/>
      <c r="L704" s="203"/>
      <c r="M704" s="204"/>
      <c r="N704" s="205"/>
      <c r="O704" s="205"/>
      <c r="P704" s="205"/>
      <c r="Q704" s="205"/>
      <c r="R704" s="205"/>
      <c r="S704" s="205"/>
      <c r="T704" s="206"/>
      <c r="AT704" s="207" t="s">
        <v>134</v>
      </c>
      <c r="AU704" s="207" t="s">
        <v>83</v>
      </c>
      <c r="AV704" s="13" t="s">
        <v>81</v>
      </c>
      <c r="AW704" s="13" t="s">
        <v>33</v>
      </c>
      <c r="AX704" s="13" t="s">
        <v>76</v>
      </c>
      <c r="AY704" s="207" t="s">
        <v>125</v>
      </c>
    </row>
    <row r="705" spans="1:65" s="14" customFormat="1" ht="11.25">
      <c r="B705" s="208"/>
      <c r="C705" s="209"/>
      <c r="D705" s="199" t="s">
        <v>134</v>
      </c>
      <c r="E705" s="210" t="s">
        <v>1</v>
      </c>
      <c r="F705" s="211" t="s">
        <v>662</v>
      </c>
      <c r="G705" s="209"/>
      <c r="H705" s="212">
        <v>1</v>
      </c>
      <c r="I705" s="213"/>
      <c r="J705" s="209"/>
      <c r="K705" s="209"/>
      <c r="L705" s="214"/>
      <c r="M705" s="215"/>
      <c r="N705" s="216"/>
      <c r="O705" s="216"/>
      <c r="P705" s="216"/>
      <c r="Q705" s="216"/>
      <c r="R705" s="216"/>
      <c r="S705" s="216"/>
      <c r="T705" s="217"/>
      <c r="AT705" s="218" t="s">
        <v>134</v>
      </c>
      <c r="AU705" s="218" t="s">
        <v>83</v>
      </c>
      <c r="AV705" s="14" t="s">
        <v>83</v>
      </c>
      <c r="AW705" s="14" t="s">
        <v>33</v>
      </c>
      <c r="AX705" s="14" t="s">
        <v>81</v>
      </c>
      <c r="AY705" s="218" t="s">
        <v>125</v>
      </c>
    </row>
    <row r="706" spans="1:65" s="2" customFormat="1" ht="37.9" customHeight="1">
      <c r="A706" s="35"/>
      <c r="B706" s="36"/>
      <c r="C706" s="183" t="s">
        <v>737</v>
      </c>
      <c r="D706" s="183" t="s">
        <v>128</v>
      </c>
      <c r="E706" s="184" t="s">
        <v>738</v>
      </c>
      <c r="F706" s="185" t="s">
        <v>739</v>
      </c>
      <c r="G706" s="186" t="s">
        <v>131</v>
      </c>
      <c r="H706" s="187">
        <v>131.018</v>
      </c>
      <c r="I706" s="188"/>
      <c r="J706" s="189">
        <f>ROUND(I706*H706,2)</f>
        <v>0</v>
      </c>
      <c r="K706" s="190"/>
      <c r="L706" s="40"/>
      <c r="M706" s="191" t="s">
        <v>1</v>
      </c>
      <c r="N706" s="192" t="s">
        <v>41</v>
      </c>
      <c r="O706" s="72"/>
      <c r="P706" s="193">
        <f>O706*H706</f>
        <v>0</v>
      </c>
      <c r="Q706" s="193">
        <v>2.1000000000000001E-4</v>
      </c>
      <c r="R706" s="193">
        <f>Q706*H706</f>
        <v>2.7513780000000002E-2</v>
      </c>
      <c r="S706" s="193">
        <v>0</v>
      </c>
      <c r="T706" s="194">
        <f>S706*H706</f>
        <v>0</v>
      </c>
      <c r="U706" s="35"/>
      <c r="V706" s="35"/>
      <c r="W706" s="35"/>
      <c r="X706" s="35"/>
      <c r="Y706" s="35"/>
      <c r="Z706" s="35"/>
      <c r="AA706" s="35"/>
      <c r="AB706" s="35"/>
      <c r="AC706" s="35"/>
      <c r="AD706" s="35"/>
      <c r="AE706" s="35"/>
      <c r="AR706" s="195" t="s">
        <v>289</v>
      </c>
      <c r="AT706" s="195" t="s">
        <v>128</v>
      </c>
      <c r="AU706" s="195" t="s">
        <v>83</v>
      </c>
      <c r="AY706" s="18" t="s">
        <v>125</v>
      </c>
      <c r="BE706" s="196">
        <f>IF(N706="základní",J706,0)</f>
        <v>0</v>
      </c>
      <c r="BF706" s="196">
        <f>IF(N706="snížená",J706,0)</f>
        <v>0</v>
      </c>
      <c r="BG706" s="196">
        <f>IF(N706="zákl. přenesená",J706,0)</f>
        <v>0</v>
      </c>
      <c r="BH706" s="196">
        <f>IF(N706="sníž. přenesená",J706,0)</f>
        <v>0</v>
      </c>
      <c r="BI706" s="196">
        <f>IF(N706="nulová",J706,0)</f>
        <v>0</v>
      </c>
      <c r="BJ706" s="18" t="s">
        <v>81</v>
      </c>
      <c r="BK706" s="196">
        <f>ROUND(I706*H706,2)</f>
        <v>0</v>
      </c>
      <c r="BL706" s="18" t="s">
        <v>289</v>
      </c>
      <c r="BM706" s="195" t="s">
        <v>740</v>
      </c>
    </row>
    <row r="707" spans="1:65" s="13" customFormat="1" ht="11.25">
      <c r="B707" s="197"/>
      <c r="C707" s="198"/>
      <c r="D707" s="199" t="s">
        <v>134</v>
      </c>
      <c r="E707" s="200" t="s">
        <v>1</v>
      </c>
      <c r="F707" s="201" t="s">
        <v>741</v>
      </c>
      <c r="G707" s="198"/>
      <c r="H707" s="200" t="s">
        <v>1</v>
      </c>
      <c r="I707" s="202"/>
      <c r="J707" s="198"/>
      <c r="K707" s="198"/>
      <c r="L707" s="203"/>
      <c r="M707" s="204"/>
      <c r="N707" s="205"/>
      <c r="O707" s="205"/>
      <c r="P707" s="205"/>
      <c r="Q707" s="205"/>
      <c r="R707" s="205"/>
      <c r="S707" s="205"/>
      <c r="T707" s="206"/>
      <c r="AT707" s="207" t="s">
        <v>134</v>
      </c>
      <c r="AU707" s="207" t="s">
        <v>83</v>
      </c>
      <c r="AV707" s="13" t="s">
        <v>81</v>
      </c>
      <c r="AW707" s="13" t="s">
        <v>33</v>
      </c>
      <c r="AX707" s="13" t="s">
        <v>76</v>
      </c>
      <c r="AY707" s="207" t="s">
        <v>125</v>
      </c>
    </row>
    <row r="708" spans="1:65" s="14" customFormat="1" ht="11.25">
      <c r="B708" s="208"/>
      <c r="C708" s="209"/>
      <c r="D708" s="199" t="s">
        <v>134</v>
      </c>
      <c r="E708" s="210" t="s">
        <v>1</v>
      </c>
      <c r="F708" s="211" t="s">
        <v>742</v>
      </c>
      <c r="G708" s="209"/>
      <c r="H708" s="212">
        <v>15.737</v>
      </c>
      <c r="I708" s="213"/>
      <c r="J708" s="209"/>
      <c r="K708" s="209"/>
      <c r="L708" s="214"/>
      <c r="M708" s="215"/>
      <c r="N708" s="216"/>
      <c r="O708" s="216"/>
      <c r="P708" s="216"/>
      <c r="Q708" s="216"/>
      <c r="R708" s="216"/>
      <c r="S708" s="216"/>
      <c r="T708" s="217"/>
      <c r="AT708" s="218" t="s">
        <v>134</v>
      </c>
      <c r="AU708" s="218" t="s">
        <v>83</v>
      </c>
      <c r="AV708" s="14" t="s">
        <v>83</v>
      </c>
      <c r="AW708" s="14" t="s">
        <v>33</v>
      </c>
      <c r="AX708" s="14" t="s">
        <v>76</v>
      </c>
      <c r="AY708" s="218" t="s">
        <v>125</v>
      </c>
    </row>
    <row r="709" spans="1:65" s="13" customFormat="1" ht="11.25">
      <c r="B709" s="197"/>
      <c r="C709" s="198"/>
      <c r="D709" s="199" t="s">
        <v>134</v>
      </c>
      <c r="E709" s="200" t="s">
        <v>1</v>
      </c>
      <c r="F709" s="201" t="s">
        <v>743</v>
      </c>
      <c r="G709" s="198"/>
      <c r="H709" s="200" t="s">
        <v>1</v>
      </c>
      <c r="I709" s="202"/>
      <c r="J709" s="198"/>
      <c r="K709" s="198"/>
      <c r="L709" s="203"/>
      <c r="M709" s="204"/>
      <c r="N709" s="205"/>
      <c r="O709" s="205"/>
      <c r="P709" s="205"/>
      <c r="Q709" s="205"/>
      <c r="R709" s="205"/>
      <c r="S709" s="205"/>
      <c r="T709" s="206"/>
      <c r="AT709" s="207" t="s">
        <v>134</v>
      </c>
      <c r="AU709" s="207" t="s">
        <v>83</v>
      </c>
      <c r="AV709" s="13" t="s">
        <v>81</v>
      </c>
      <c r="AW709" s="13" t="s">
        <v>33</v>
      </c>
      <c r="AX709" s="13" t="s">
        <v>76</v>
      </c>
      <c r="AY709" s="207" t="s">
        <v>125</v>
      </c>
    </row>
    <row r="710" spans="1:65" s="14" customFormat="1" ht="11.25">
      <c r="B710" s="208"/>
      <c r="C710" s="209"/>
      <c r="D710" s="199" t="s">
        <v>134</v>
      </c>
      <c r="E710" s="210" t="s">
        <v>1</v>
      </c>
      <c r="F710" s="211" t="s">
        <v>744</v>
      </c>
      <c r="G710" s="209"/>
      <c r="H710" s="212">
        <v>115.28100000000001</v>
      </c>
      <c r="I710" s="213"/>
      <c r="J710" s="209"/>
      <c r="K710" s="209"/>
      <c r="L710" s="214"/>
      <c r="M710" s="215"/>
      <c r="N710" s="216"/>
      <c r="O710" s="216"/>
      <c r="P710" s="216"/>
      <c r="Q710" s="216"/>
      <c r="R710" s="216"/>
      <c r="S710" s="216"/>
      <c r="T710" s="217"/>
      <c r="AT710" s="218" t="s">
        <v>134</v>
      </c>
      <c r="AU710" s="218" t="s">
        <v>83</v>
      </c>
      <c r="AV710" s="14" t="s">
        <v>83</v>
      </c>
      <c r="AW710" s="14" t="s">
        <v>33</v>
      </c>
      <c r="AX710" s="14" t="s">
        <v>76</v>
      </c>
      <c r="AY710" s="218" t="s">
        <v>125</v>
      </c>
    </row>
    <row r="711" spans="1:65" s="16" customFormat="1" ht="11.25">
      <c r="B711" s="230"/>
      <c r="C711" s="231"/>
      <c r="D711" s="199" t="s">
        <v>134</v>
      </c>
      <c r="E711" s="232" t="s">
        <v>1</v>
      </c>
      <c r="F711" s="233" t="s">
        <v>146</v>
      </c>
      <c r="G711" s="231"/>
      <c r="H711" s="234">
        <v>131.018</v>
      </c>
      <c r="I711" s="235"/>
      <c r="J711" s="231"/>
      <c r="K711" s="231"/>
      <c r="L711" s="236"/>
      <c r="M711" s="237"/>
      <c r="N711" s="238"/>
      <c r="O711" s="238"/>
      <c r="P711" s="238"/>
      <c r="Q711" s="238"/>
      <c r="R711" s="238"/>
      <c r="S711" s="238"/>
      <c r="T711" s="239"/>
      <c r="AT711" s="240" t="s">
        <v>134</v>
      </c>
      <c r="AU711" s="240" t="s">
        <v>83</v>
      </c>
      <c r="AV711" s="16" t="s">
        <v>132</v>
      </c>
      <c r="AW711" s="16" t="s">
        <v>33</v>
      </c>
      <c r="AX711" s="16" t="s">
        <v>81</v>
      </c>
      <c r="AY711" s="240" t="s">
        <v>125</v>
      </c>
    </row>
    <row r="712" spans="1:65" s="2" customFormat="1" ht="16.5" customHeight="1">
      <c r="A712" s="35"/>
      <c r="B712" s="36"/>
      <c r="C712" s="241" t="s">
        <v>745</v>
      </c>
      <c r="D712" s="241" t="s">
        <v>218</v>
      </c>
      <c r="E712" s="242" t="s">
        <v>746</v>
      </c>
      <c r="F712" s="243" t="s">
        <v>727</v>
      </c>
      <c r="G712" s="244" t="s">
        <v>149</v>
      </c>
      <c r="H712" s="245">
        <v>1</v>
      </c>
      <c r="I712" s="246"/>
      <c r="J712" s="247">
        <f>ROUND(I712*H712,2)</f>
        <v>0</v>
      </c>
      <c r="K712" s="248"/>
      <c r="L712" s="249"/>
      <c r="M712" s="250" t="s">
        <v>1</v>
      </c>
      <c r="N712" s="251" t="s">
        <v>41</v>
      </c>
      <c r="O712" s="72"/>
      <c r="P712" s="193">
        <f>O712*H712</f>
        <v>0</v>
      </c>
      <c r="Q712" s="193">
        <v>0.35</v>
      </c>
      <c r="R712" s="193">
        <f>Q712*H712</f>
        <v>0.35</v>
      </c>
      <c r="S712" s="193">
        <v>0</v>
      </c>
      <c r="T712" s="194">
        <f>S712*H712</f>
        <v>0</v>
      </c>
      <c r="U712" s="35"/>
      <c r="V712" s="35"/>
      <c r="W712" s="35"/>
      <c r="X712" s="35"/>
      <c r="Y712" s="35"/>
      <c r="Z712" s="35"/>
      <c r="AA712" s="35"/>
      <c r="AB712" s="35"/>
      <c r="AC712" s="35"/>
      <c r="AD712" s="35"/>
      <c r="AE712" s="35"/>
      <c r="AR712" s="195" t="s">
        <v>415</v>
      </c>
      <c r="AT712" s="195" t="s">
        <v>218</v>
      </c>
      <c r="AU712" s="195" t="s">
        <v>83</v>
      </c>
      <c r="AY712" s="18" t="s">
        <v>125</v>
      </c>
      <c r="BE712" s="196">
        <f>IF(N712="základní",J712,0)</f>
        <v>0</v>
      </c>
      <c r="BF712" s="196">
        <f>IF(N712="snížená",J712,0)</f>
        <v>0</v>
      </c>
      <c r="BG712" s="196">
        <f>IF(N712="zákl. přenesená",J712,0)</f>
        <v>0</v>
      </c>
      <c r="BH712" s="196">
        <f>IF(N712="sníž. přenesená",J712,0)</f>
        <v>0</v>
      </c>
      <c r="BI712" s="196">
        <f>IF(N712="nulová",J712,0)</f>
        <v>0</v>
      </c>
      <c r="BJ712" s="18" t="s">
        <v>81</v>
      </c>
      <c r="BK712" s="196">
        <f>ROUND(I712*H712,2)</f>
        <v>0</v>
      </c>
      <c r="BL712" s="18" t="s">
        <v>289</v>
      </c>
      <c r="BM712" s="195" t="s">
        <v>747</v>
      </c>
    </row>
    <row r="713" spans="1:65" s="13" customFormat="1" ht="11.25">
      <c r="B713" s="197"/>
      <c r="C713" s="198"/>
      <c r="D713" s="199" t="s">
        <v>134</v>
      </c>
      <c r="E713" s="200" t="s">
        <v>1</v>
      </c>
      <c r="F713" s="201" t="s">
        <v>748</v>
      </c>
      <c r="G713" s="198"/>
      <c r="H713" s="200" t="s">
        <v>1</v>
      </c>
      <c r="I713" s="202"/>
      <c r="J713" s="198"/>
      <c r="K713" s="198"/>
      <c r="L713" s="203"/>
      <c r="M713" s="204"/>
      <c r="N713" s="205"/>
      <c r="O713" s="205"/>
      <c r="P713" s="205"/>
      <c r="Q713" s="205"/>
      <c r="R713" s="205"/>
      <c r="S713" s="205"/>
      <c r="T713" s="206"/>
      <c r="AT713" s="207" t="s">
        <v>134</v>
      </c>
      <c r="AU713" s="207" t="s">
        <v>83</v>
      </c>
      <c r="AV713" s="13" t="s">
        <v>81</v>
      </c>
      <c r="AW713" s="13" t="s">
        <v>33</v>
      </c>
      <c r="AX713" s="13" t="s">
        <v>76</v>
      </c>
      <c r="AY713" s="207" t="s">
        <v>125</v>
      </c>
    </row>
    <row r="714" spans="1:65" s="13" customFormat="1" ht="11.25">
      <c r="B714" s="197"/>
      <c r="C714" s="198"/>
      <c r="D714" s="199" t="s">
        <v>134</v>
      </c>
      <c r="E714" s="200" t="s">
        <v>1</v>
      </c>
      <c r="F714" s="201" t="s">
        <v>730</v>
      </c>
      <c r="G714" s="198"/>
      <c r="H714" s="200" t="s">
        <v>1</v>
      </c>
      <c r="I714" s="202"/>
      <c r="J714" s="198"/>
      <c r="K714" s="198"/>
      <c r="L714" s="203"/>
      <c r="M714" s="204"/>
      <c r="N714" s="205"/>
      <c r="O714" s="205"/>
      <c r="P714" s="205"/>
      <c r="Q714" s="205"/>
      <c r="R714" s="205"/>
      <c r="S714" s="205"/>
      <c r="T714" s="206"/>
      <c r="AT714" s="207" t="s">
        <v>134</v>
      </c>
      <c r="AU714" s="207" t="s">
        <v>83</v>
      </c>
      <c r="AV714" s="13" t="s">
        <v>81</v>
      </c>
      <c r="AW714" s="13" t="s">
        <v>33</v>
      </c>
      <c r="AX714" s="13" t="s">
        <v>76</v>
      </c>
      <c r="AY714" s="207" t="s">
        <v>125</v>
      </c>
    </row>
    <row r="715" spans="1:65" s="13" customFormat="1" ht="11.25">
      <c r="B715" s="197"/>
      <c r="C715" s="198"/>
      <c r="D715" s="199" t="s">
        <v>134</v>
      </c>
      <c r="E715" s="200" t="s">
        <v>1</v>
      </c>
      <c r="F715" s="201" t="s">
        <v>731</v>
      </c>
      <c r="G715" s="198"/>
      <c r="H715" s="200" t="s">
        <v>1</v>
      </c>
      <c r="I715" s="202"/>
      <c r="J715" s="198"/>
      <c r="K715" s="198"/>
      <c r="L715" s="203"/>
      <c r="M715" s="204"/>
      <c r="N715" s="205"/>
      <c r="O715" s="205"/>
      <c r="P715" s="205"/>
      <c r="Q715" s="205"/>
      <c r="R715" s="205"/>
      <c r="S715" s="205"/>
      <c r="T715" s="206"/>
      <c r="AT715" s="207" t="s">
        <v>134</v>
      </c>
      <c r="AU715" s="207" t="s">
        <v>83</v>
      </c>
      <c r="AV715" s="13" t="s">
        <v>81</v>
      </c>
      <c r="AW715" s="13" t="s">
        <v>33</v>
      </c>
      <c r="AX715" s="13" t="s">
        <v>76</v>
      </c>
      <c r="AY715" s="207" t="s">
        <v>125</v>
      </c>
    </row>
    <row r="716" spans="1:65" s="13" customFormat="1" ht="33.75">
      <c r="B716" s="197"/>
      <c r="C716" s="198"/>
      <c r="D716" s="199" t="s">
        <v>134</v>
      </c>
      <c r="E716" s="200" t="s">
        <v>1</v>
      </c>
      <c r="F716" s="201" t="s">
        <v>749</v>
      </c>
      <c r="G716" s="198"/>
      <c r="H716" s="200" t="s">
        <v>1</v>
      </c>
      <c r="I716" s="202"/>
      <c r="J716" s="198"/>
      <c r="K716" s="198"/>
      <c r="L716" s="203"/>
      <c r="M716" s="204"/>
      <c r="N716" s="205"/>
      <c r="O716" s="205"/>
      <c r="P716" s="205"/>
      <c r="Q716" s="205"/>
      <c r="R716" s="205"/>
      <c r="S716" s="205"/>
      <c r="T716" s="206"/>
      <c r="AT716" s="207" t="s">
        <v>134</v>
      </c>
      <c r="AU716" s="207" t="s">
        <v>83</v>
      </c>
      <c r="AV716" s="13" t="s">
        <v>81</v>
      </c>
      <c r="AW716" s="13" t="s">
        <v>33</v>
      </c>
      <c r="AX716" s="13" t="s">
        <v>76</v>
      </c>
      <c r="AY716" s="207" t="s">
        <v>125</v>
      </c>
    </row>
    <row r="717" spans="1:65" s="13" customFormat="1" ht="11.25">
      <c r="B717" s="197"/>
      <c r="C717" s="198"/>
      <c r="D717" s="199" t="s">
        <v>134</v>
      </c>
      <c r="E717" s="200" t="s">
        <v>1</v>
      </c>
      <c r="F717" s="201" t="s">
        <v>750</v>
      </c>
      <c r="G717" s="198"/>
      <c r="H717" s="200" t="s">
        <v>1</v>
      </c>
      <c r="I717" s="202"/>
      <c r="J717" s="198"/>
      <c r="K717" s="198"/>
      <c r="L717" s="203"/>
      <c r="M717" s="204"/>
      <c r="N717" s="205"/>
      <c r="O717" s="205"/>
      <c r="P717" s="205"/>
      <c r="Q717" s="205"/>
      <c r="R717" s="205"/>
      <c r="S717" s="205"/>
      <c r="T717" s="206"/>
      <c r="AT717" s="207" t="s">
        <v>134</v>
      </c>
      <c r="AU717" s="207" t="s">
        <v>83</v>
      </c>
      <c r="AV717" s="13" t="s">
        <v>81</v>
      </c>
      <c r="AW717" s="13" t="s">
        <v>33</v>
      </c>
      <c r="AX717" s="13" t="s">
        <v>76</v>
      </c>
      <c r="AY717" s="207" t="s">
        <v>125</v>
      </c>
    </row>
    <row r="718" spans="1:65" s="13" customFormat="1" ht="11.25">
      <c r="B718" s="197"/>
      <c r="C718" s="198"/>
      <c r="D718" s="199" t="s">
        <v>134</v>
      </c>
      <c r="E718" s="200" t="s">
        <v>1</v>
      </c>
      <c r="F718" s="201" t="s">
        <v>732</v>
      </c>
      <c r="G718" s="198"/>
      <c r="H718" s="200" t="s">
        <v>1</v>
      </c>
      <c r="I718" s="202"/>
      <c r="J718" s="198"/>
      <c r="K718" s="198"/>
      <c r="L718" s="203"/>
      <c r="M718" s="204"/>
      <c r="N718" s="205"/>
      <c r="O718" s="205"/>
      <c r="P718" s="205"/>
      <c r="Q718" s="205"/>
      <c r="R718" s="205"/>
      <c r="S718" s="205"/>
      <c r="T718" s="206"/>
      <c r="AT718" s="207" t="s">
        <v>134</v>
      </c>
      <c r="AU718" s="207" t="s">
        <v>83</v>
      </c>
      <c r="AV718" s="13" t="s">
        <v>81</v>
      </c>
      <c r="AW718" s="13" t="s">
        <v>33</v>
      </c>
      <c r="AX718" s="13" t="s">
        <v>76</v>
      </c>
      <c r="AY718" s="207" t="s">
        <v>125</v>
      </c>
    </row>
    <row r="719" spans="1:65" s="13" customFormat="1" ht="11.25">
      <c r="B719" s="197"/>
      <c r="C719" s="198"/>
      <c r="D719" s="199" t="s">
        <v>134</v>
      </c>
      <c r="E719" s="200" t="s">
        <v>1</v>
      </c>
      <c r="F719" s="201" t="s">
        <v>733</v>
      </c>
      <c r="G719" s="198"/>
      <c r="H719" s="200" t="s">
        <v>1</v>
      </c>
      <c r="I719" s="202"/>
      <c r="J719" s="198"/>
      <c r="K719" s="198"/>
      <c r="L719" s="203"/>
      <c r="M719" s="204"/>
      <c r="N719" s="205"/>
      <c r="O719" s="205"/>
      <c r="P719" s="205"/>
      <c r="Q719" s="205"/>
      <c r="R719" s="205"/>
      <c r="S719" s="205"/>
      <c r="T719" s="206"/>
      <c r="AT719" s="207" t="s">
        <v>134</v>
      </c>
      <c r="AU719" s="207" t="s">
        <v>83</v>
      </c>
      <c r="AV719" s="13" t="s">
        <v>81</v>
      </c>
      <c r="AW719" s="13" t="s">
        <v>33</v>
      </c>
      <c r="AX719" s="13" t="s">
        <v>76</v>
      </c>
      <c r="AY719" s="207" t="s">
        <v>125</v>
      </c>
    </row>
    <row r="720" spans="1:65" s="13" customFormat="1" ht="11.25">
      <c r="B720" s="197"/>
      <c r="C720" s="198"/>
      <c r="D720" s="199" t="s">
        <v>134</v>
      </c>
      <c r="E720" s="200" t="s">
        <v>1</v>
      </c>
      <c r="F720" s="201" t="s">
        <v>734</v>
      </c>
      <c r="G720" s="198"/>
      <c r="H720" s="200" t="s">
        <v>1</v>
      </c>
      <c r="I720" s="202"/>
      <c r="J720" s="198"/>
      <c r="K720" s="198"/>
      <c r="L720" s="203"/>
      <c r="M720" s="204"/>
      <c r="N720" s="205"/>
      <c r="O720" s="205"/>
      <c r="P720" s="205"/>
      <c r="Q720" s="205"/>
      <c r="R720" s="205"/>
      <c r="S720" s="205"/>
      <c r="T720" s="206"/>
      <c r="AT720" s="207" t="s">
        <v>134</v>
      </c>
      <c r="AU720" s="207" t="s">
        <v>83</v>
      </c>
      <c r="AV720" s="13" t="s">
        <v>81</v>
      </c>
      <c r="AW720" s="13" t="s">
        <v>33</v>
      </c>
      <c r="AX720" s="13" t="s">
        <v>76</v>
      </c>
      <c r="AY720" s="207" t="s">
        <v>125</v>
      </c>
    </row>
    <row r="721" spans="1:65" s="13" customFormat="1" ht="11.25">
      <c r="B721" s="197"/>
      <c r="C721" s="198"/>
      <c r="D721" s="199" t="s">
        <v>134</v>
      </c>
      <c r="E721" s="200" t="s">
        <v>1</v>
      </c>
      <c r="F721" s="201" t="s">
        <v>735</v>
      </c>
      <c r="G721" s="198"/>
      <c r="H721" s="200" t="s">
        <v>1</v>
      </c>
      <c r="I721" s="202"/>
      <c r="J721" s="198"/>
      <c r="K721" s="198"/>
      <c r="L721" s="203"/>
      <c r="M721" s="204"/>
      <c r="N721" s="205"/>
      <c r="O721" s="205"/>
      <c r="P721" s="205"/>
      <c r="Q721" s="205"/>
      <c r="R721" s="205"/>
      <c r="S721" s="205"/>
      <c r="T721" s="206"/>
      <c r="AT721" s="207" t="s">
        <v>134</v>
      </c>
      <c r="AU721" s="207" t="s">
        <v>83</v>
      </c>
      <c r="AV721" s="13" t="s">
        <v>81</v>
      </c>
      <c r="AW721" s="13" t="s">
        <v>33</v>
      </c>
      <c r="AX721" s="13" t="s">
        <v>76</v>
      </c>
      <c r="AY721" s="207" t="s">
        <v>125</v>
      </c>
    </row>
    <row r="722" spans="1:65" s="13" customFormat="1" ht="11.25">
      <c r="B722" s="197"/>
      <c r="C722" s="198"/>
      <c r="D722" s="199" t="s">
        <v>134</v>
      </c>
      <c r="E722" s="200" t="s">
        <v>1</v>
      </c>
      <c r="F722" s="201" t="s">
        <v>736</v>
      </c>
      <c r="G722" s="198"/>
      <c r="H722" s="200" t="s">
        <v>1</v>
      </c>
      <c r="I722" s="202"/>
      <c r="J722" s="198"/>
      <c r="K722" s="198"/>
      <c r="L722" s="203"/>
      <c r="M722" s="204"/>
      <c r="N722" s="205"/>
      <c r="O722" s="205"/>
      <c r="P722" s="205"/>
      <c r="Q722" s="205"/>
      <c r="R722" s="205"/>
      <c r="S722" s="205"/>
      <c r="T722" s="206"/>
      <c r="AT722" s="207" t="s">
        <v>134</v>
      </c>
      <c r="AU722" s="207" t="s">
        <v>83</v>
      </c>
      <c r="AV722" s="13" t="s">
        <v>81</v>
      </c>
      <c r="AW722" s="13" t="s">
        <v>33</v>
      </c>
      <c r="AX722" s="13" t="s">
        <v>76</v>
      </c>
      <c r="AY722" s="207" t="s">
        <v>125</v>
      </c>
    </row>
    <row r="723" spans="1:65" s="14" customFormat="1" ht="11.25">
      <c r="B723" s="208"/>
      <c r="C723" s="209"/>
      <c r="D723" s="199" t="s">
        <v>134</v>
      </c>
      <c r="E723" s="210" t="s">
        <v>1</v>
      </c>
      <c r="F723" s="211" t="s">
        <v>662</v>
      </c>
      <c r="G723" s="209"/>
      <c r="H723" s="212">
        <v>1</v>
      </c>
      <c r="I723" s="213"/>
      <c r="J723" s="209"/>
      <c r="K723" s="209"/>
      <c r="L723" s="214"/>
      <c r="M723" s="215"/>
      <c r="N723" s="216"/>
      <c r="O723" s="216"/>
      <c r="P723" s="216"/>
      <c r="Q723" s="216"/>
      <c r="R723" s="216"/>
      <c r="S723" s="216"/>
      <c r="T723" s="217"/>
      <c r="AT723" s="218" t="s">
        <v>134</v>
      </c>
      <c r="AU723" s="218" t="s">
        <v>83</v>
      </c>
      <c r="AV723" s="14" t="s">
        <v>83</v>
      </c>
      <c r="AW723" s="14" t="s">
        <v>33</v>
      </c>
      <c r="AX723" s="14" t="s">
        <v>81</v>
      </c>
      <c r="AY723" s="218" t="s">
        <v>125</v>
      </c>
    </row>
    <row r="724" spans="1:65" s="2" customFormat="1" ht="16.5" customHeight="1">
      <c r="A724" s="35"/>
      <c r="B724" s="36"/>
      <c r="C724" s="241" t="s">
        <v>751</v>
      </c>
      <c r="D724" s="241" t="s">
        <v>218</v>
      </c>
      <c r="E724" s="242" t="s">
        <v>752</v>
      </c>
      <c r="F724" s="243" t="s">
        <v>727</v>
      </c>
      <c r="G724" s="244" t="s">
        <v>149</v>
      </c>
      <c r="H724" s="245">
        <v>1</v>
      </c>
      <c r="I724" s="246"/>
      <c r="J724" s="247">
        <f>ROUND(I724*H724,2)</f>
        <v>0</v>
      </c>
      <c r="K724" s="248"/>
      <c r="L724" s="249"/>
      <c r="M724" s="250" t="s">
        <v>1</v>
      </c>
      <c r="N724" s="251" t="s">
        <v>41</v>
      </c>
      <c r="O724" s="72"/>
      <c r="P724" s="193">
        <f>O724*H724</f>
        <v>0</v>
      </c>
      <c r="Q724" s="193">
        <v>4.8</v>
      </c>
      <c r="R724" s="193">
        <f>Q724*H724</f>
        <v>4.8</v>
      </c>
      <c r="S724" s="193">
        <v>0</v>
      </c>
      <c r="T724" s="194">
        <f>S724*H724</f>
        <v>0</v>
      </c>
      <c r="U724" s="35"/>
      <c r="V724" s="35"/>
      <c r="W724" s="35"/>
      <c r="X724" s="35"/>
      <c r="Y724" s="35"/>
      <c r="Z724" s="35"/>
      <c r="AA724" s="35"/>
      <c r="AB724" s="35"/>
      <c r="AC724" s="35"/>
      <c r="AD724" s="35"/>
      <c r="AE724" s="35"/>
      <c r="AR724" s="195" t="s">
        <v>415</v>
      </c>
      <c r="AT724" s="195" t="s">
        <v>218</v>
      </c>
      <c r="AU724" s="195" t="s">
        <v>83</v>
      </c>
      <c r="AY724" s="18" t="s">
        <v>125</v>
      </c>
      <c r="BE724" s="196">
        <f>IF(N724="základní",J724,0)</f>
        <v>0</v>
      </c>
      <c r="BF724" s="196">
        <f>IF(N724="snížená",J724,0)</f>
        <v>0</v>
      </c>
      <c r="BG724" s="196">
        <f>IF(N724="zákl. přenesená",J724,0)</f>
        <v>0</v>
      </c>
      <c r="BH724" s="196">
        <f>IF(N724="sníž. přenesená",J724,0)</f>
        <v>0</v>
      </c>
      <c r="BI724" s="196">
        <f>IF(N724="nulová",J724,0)</f>
        <v>0</v>
      </c>
      <c r="BJ724" s="18" t="s">
        <v>81</v>
      </c>
      <c r="BK724" s="196">
        <f>ROUND(I724*H724,2)</f>
        <v>0</v>
      </c>
      <c r="BL724" s="18" t="s">
        <v>289</v>
      </c>
      <c r="BM724" s="195" t="s">
        <v>753</v>
      </c>
    </row>
    <row r="725" spans="1:65" s="14" customFormat="1" ht="11.25">
      <c r="B725" s="208"/>
      <c r="C725" s="209"/>
      <c r="D725" s="199" t="s">
        <v>134</v>
      </c>
      <c r="E725" s="210" t="s">
        <v>1</v>
      </c>
      <c r="F725" s="211" t="s">
        <v>662</v>
      </c>
      <c r="G725" s="209"/>
      <c r="H725" s="212">
        <v>1</v>
      </c>
      <c r="I725" s="213"/>
      <c r="J725" s="209"/>
      <c r="K725" s="209"/>
      <c r="L725" s="214"/>
      <c r="M725" s="215"/>
      <c r="N725" s="216"/>
      <c r="O725" s="216"/>
      <c r="P725" s="216"/>
      <c r="Q725" s="216"/>
      <c r="R725" s="216"/>
      <c r="S725" s="216"/>
      <c r="T725" s="217"/>
      <c r="AT725" s="218" t="s">
        <v>134</v>
      </c>
      <c r="AU725" s="218" t="s">
        <v>83</v>
      </c>
      <c r="AV725" s="14" t="s">
        <v>83</v>
      </c>
      <c r="AW725" s="14" t="s">
        <v>33</v>
      </c>
      <c r="AX725" s="14" t="s">
        <v>81</v>
      </c>
      <c r="AY725" s="218" t="s">
        <v>125</v>
      </c>
    </row>
    <row r="726" spans="1:65" s="2" customFormat="1" ht="24.2" customHeight="1">
      <c r="A726" s="35"/>
      <c r="B726" s="36"/>
      <c r="C726" s="183" t="s">
        <v>754</v>
      </c>
      <c r="D726" s="183" t="s">
        <v>128</v>
      </c>
      <c r="E726" s="184" t="s">
        <v>755</v>
      </c>
      <c r="F726" s="185" t="s">
        <v>756</v>
      </c>
      <c r="G726" s="186" t="s">
        <v>757</v>
      </c>
      <c r="H726" s="187">
        <v>5675.36</v>
      </c>
      <c r="I726" s="188"/>
      <c r="J726" s="189">
        <f>ROUND(I726*H726,2)</f>
        <v>0</v>
      </c>
      <c r="K726" s="190"/>
      <c r="L726" s="40"/>
      <c r="M726" s="191" t="s">
        <v>1</v>
      </c>
      <c r="N726" s="192" t="s">
        <v>41</v>
      </c>
      <c r="O726" s="72"/>
      <c r="P726" s="193">
        <f>O726*H726</f>
        <v>0</v>
      </c>
      <c r="Q726" s="193">
        <v>0</v>
      </c>
      <c r="R726" s="193">
        <f>Q726*H726</f>
        <v>0</v>
      </c>
      <c r="S726" s="193">
        <v>1E-3</v>
      </c>
      <c r="T726" s="194">
        <f>S726*H726</f>
        <v>5.6753599999999995</v>
      </c>
      <c r="U726" s="35"/>
      <c r="V726" s="35"/>
      <c r="W726" s="35"/>
      <c r="X726" s="35"/>
      <c r="Y726" s="35"/>
      <c r="Z726" s="35"/>
      <c r="AA726" s="35"/>
      <c r="AB726" s="35"/>
      <c r="AC726" s="35"/>
      <c r="AD726" s="35"/>
      <c r="AE726" s="35"/>
      <c r="AR726" s="195" t="s">
        <v>289</v>
      </c>
      <c r="AT726" s="195" t="s">
        <v>128</v>
      </c>
      <c r="AU726" s="195" t="s">
        <v>83</v>
      </c>
      <c r="AY726" s="18" t="s">
        <v>125</v>
      </c>
      <c r="BE726" s="196">
        <f>IF(N726="základní",J726,0)</f>
        <v>0</v>
      </c>
      <c r="BF726" s="196">
        <f>IF(N726="snížená",J726,0)</f>
        <v>0</v>
      </c>
      <c r="BG726" s="196">
        <f>IF(N726="zákl. přenesená",J726,0)</f>
        <v>0</v>
      </c>
      <c r="BH726" s="196">
        <f>IF(N726="sníž. přenesená",J726,0)</f>
        <v>0</v>
      </c>
      <c r="BI726" s="196">
        <f>IF(N726="nulová",J726,0)</f>
        <v>0</v>
      </c>
      <c r="BJ726" s="18" t="s">
        <v>81</v>
      </c>
      <c r="BK726" s="196">
        <f>ROUND(I726*H726,2)</f>
        <v>0</v>
      </c>
      <c r="BL726" s="18" t="s">
        <v>289</v>
      </c>
      <c r="BM726" s="195" t="s">
        <v>758</v>
      </c>
    </row>
    <row r="727" spans="1:65" s="13" customFormat="1" ht="11.25">
      <c r="B727" s="197"/>
      <c r="C727" s="198"/>
      <c r="D727" s="199" t="s">
        <v>134</v>
      </c>
      <c r="E727" s="200" t="s">
        <v>1</v>
      </c>
      <c r="F727" s="201" t="s">
        <v>759</v>
      </c>
      <c r="G727" s="198"/>
      <c r="H727" s="200" t="s">
        <v>1</v>
      </c>
      <c r="I727" s="202"/>
      <c r="J727" s="198"/>
      <c r="K727" s="198"/>
      <c r="L727" s="203"/>
      <c r="M727" s="204"/>
      <c r="N727" s="205"/>
      <c r="O727" s="205"/>
      <c r="P727" s="205"/>
      <c r="Q727" s="205"/>
      <c r="R727" s="205"/>
      <c r="S727" s="205"/>
      <c r="T727" s="206"/>
      <c r="AT727" s="207" t="s">
        <v>134</v>
      </c>
      <c r="AU727" s="207" t="s">
        <v>83</v>
      </c>
      <c r="AV727" s="13" t="s">
        <v>81</v>
      </c>
      <c r="AW727" s="13" t="s">
        <v>33</v>
      </c>
      <c r="AX727" s="13" t="s">
        <v>76</v>
      </c>
      <c r="AY727" s="207" t="s">
        <v>125</v>
      </c>
    </row>
    <row r="728" spans="1:65" s="13" customFormat="1" ht="11.25">
      <c r="B728" s="197"/>
      <c r="C728" s="198"/>
      <c r="D728" s="199" t="s">
        <v>134</v>
      </c>
      <c r="E728" s="200" t="s">
        <v>1</v>
      </c>
      <c r="F728" s="201" t="s">
        <v>348</v>
      </c>
      <c r="G728" s="198"/>
      <c r="H728" s="200" t="s">
        <v>1</v>
      </c>
      <c r="I728" s="202"/>
      <c r="J728" s="198"/>
      <c r="K728" s="198"/>
      <c r="L728" s="203"/>
      <c r="M728" s="204"/>
      <c r="N728" s="205"/>
      <c r="O728" s="205"/>
      <c r="P728" s="205"/>
      <c r="Q728" s="205"/>
      <c r="R728" s="205"/>
      <c r="S728" s="205"/>
      <c r="T728" s="206"/>
      <c r="AT728" s="207" t="s">
        <v>134</v>
      </c>
      <c r="AU728" s="207" t="s">
        <v>83</v>
      </c>
      <c r="AV728" s="13" t="s">
        <v>81</v>
      </c>
      <c r="AW728" s="13" t="s">
        <v>33</v>
      </c>
      <c r="AX728" s="13" t="s">
        <v>76</v>
      </c>
      <c r="AY728" s="207" t="s">
        <v>125</v>
      </c>
    </row>
    <row r="729" spans="1:65" s="14" customFormat="1" ht="11.25">
      <c r="B729" s="208"/>
      <c r="C729" s="209"/>
      <c r="D729" s="199" t="s">
        <v>134</v>
      </c>
      <c r="E729" s="210" t="s">
        <v>1</v>
      </c>
      <c r="F729" s="211" t="s">
        <v>760</v>
      </c>
      <c r="G729" s="209"/>
      <c r="H729" s="212">
        <v>2283.2040000000002</v>
      </c>
      <c r="I729" s="213"/>
      <c r="J729" s="209"/>
      <c r="K729" s="209"/>
      <c r="L729" s="214"/>
      <c r="M729" s="215"/>
      <c r="N729" s="216"/>
      <c r="O729" s="216"/>
      <c r="P729" s="216"/>
      <c r="Q729" s="216"/>
      <c r="R729" s="216"/>
      <c r="S729" s="216"/>
      <c r="T729" s="217"/>
      <c r="AT729" s="218" t="s">
        <v>134</v>
      </c>
      <c r="AU729" s="218" t="s">
        <v>83</v>
      </c>
      <c r="AV729" s="14" t="s">
        <v>83</v>
      </c>
      <c r="AW729" s="14" t="s">
        <v>33</v>
      </c>
      <c r="AX729" s="14" t="s">
        <v>76</v>
      </c>
      <c r="AY729" s="218" t="s">
        <v>125</v>
      </c>
    </row>
    <row r="730" spans="1:65" s="14" customFormat="1" ht="11.25">
      <c r="B730" s="208"/>
      <c r="C730" s="209"/>
      <c r="D730" s="199" t="s">
        <v>134</v>
      </c>
      <c r="E730" s="210" t="s">
        <v>1</v>
      </c>
      <c r="F730" s="211" t="s">
        <v>761</v>
      </c>
      <c r="G730" s="209"/>
      <c r="H730" s="212">
        <v>1257.7570000000001</v>
      </c>
      <c r="I730" s="213"/>
      <c r="J730" s="209"/>
      <c r="K730" s="209"/>
      <c r="L730" s="214"/>
      <c r="M730" s="215"/>
      <c r="N730" s="216"/>
      <c r="O730" s="216"/>
      <c r="P730" s="216"/>
      <c r="Q730" s="216"/>
      <c r="R730" s="216"/>
      <c r="S730" s="216"/>
      <c r="T730" s="217"/>
      <c r="AT730" s="218" t="s">
        <v>134</v>
      </c>
      <c r="AU730" s="218" t="s">
        <v>83</v>
      </c>
      <c r="AV730" s="14" t="s">
        <v>83</v>
      </c>
      <c r="AW730" s="14" t="s">
        <v>33</v>
      </c>
      <c r="AX730" s="14" t="s">
        <v>76</v>
      </c>
      <c r="AY730" s="218" t="s">
        <v>125</v>
      </c>
    </row>
    <row r="731" spans="1:65" s="14" customFormat="1" ht="11.25">
      <c r="B731" s="208"/>
      <c r="C731" s="209"/>
      <c r="D731" s="199" t="s">
        <v>134</v>
      </c>
      <c r="E731" s="210" t="s">
        <v>1</v>
      </c>
      <c r="F731" s="211" t="s">
        <v>762</v>
      </c>
      <c r="G731" s="209"/>
      <c r="H731" s="212">
        <v>1147.2619999999999</v>
      </c>
      <c r="I731" s="213"/>
      <c r="J731" s="209"/>
      <c r="K731" s="209"/>
      <c r="L731" s="214"/>
      <c r="M731" s="215"/>
      <c r="N731" s="216"/>
      <c r="O731" s="216"/>
      <c r="P731" s="216"/>
      <c r="Q731" s="216"/>
      <c r="R731" s="216"/>
      <c r="S731" s="216"/>
      <c r="T731" s="217"/>
      <c r="AT731" s="218" t="s">
        <v>134</v>
      </c>
      <c r="AU731" s="218" t="s">
        <v>83</v>
      </c>
      <c r="AV731" s="14" t="s">
        <v>83</v>
      </c>
      <c r="AW731" s="14" t="s">
        <v>33</v>
      </c>
      <c r="AX731" s="14" t="s">
        <v>76</v>
      </c>
      <c r="AY731" s="218" t="s">
        <v>125</v>
      </c>
    </row>
    <row r="732" spans="1:65" s="13" customFormat="1" ht="11.25">
      <c r="B732" s="197"/>
      <c r="C732" s="198"/>
      <c r="D732" s="199" t="s">
        <v>134</v>
      </c>
      <c r="E732" s="200" t="s">
        <v>1</v>
      </c>
      <c r="F732" s="201" t="s">
        <v>763</v>
      </c>
      <c r="G732" s="198"/>
      <c r="H732" s="200" t="s">
        <v>1</v>
      </c>
      <c r="I732" s="202"/>
      <c r="J732" s="198"/>
      <c r="K732" s="198"/>
      <c r="L732" s="203"/>
      <c r="M732" s="204"/>
      <c r="N732" s="205"/>
      <c r="O732" s="205"/>
      <c r="P732" s="205"/>
      <c r="Q732" s="205"/>
      <c r="R732" s="205"/>
      <c r="S732" s="205"/>
      <c r="T732" s="206"/>
      <c r="AT732" s="207" t="s">
        <v>134</v>
      </c>
      <c r="AU732" s="207" t="s">
        <v>83</v>
      </c>
      <c r="AV732" s="13" t="s">
        <v>81</v>
      </c>
      <c r="AW732" s="13" t="s">
        <v>33</v>
      </c>
      <c r="AX732" s="13" t="s">
        <v>76</v>
      </c>
      <c r="AY732" s="207" t="s">
        <v>125</v>
      </c>
    </row>
    <row r="733" spans="1:65" s="13" customFormat="1" ht="11.25">
      <c r="B733" s="197"/>
      <c r="C733" s="198"/>
      <c r="D733" s="199" t="s">
        <v>134</v>
      </c>
      <c r="E733" s="200" t="s">
        <v>1</v>
      </c>
      <c r="F733" s="201" t="s">
        <v>361</v>
      </c>
      <c r="G733" s="198"/>
      <c r="H733" s="200" t="s">
        <v>1</v>
      </c>
      <c r="I733" s="202"/>
      <c r="J733" s="198"/>
      <c r="K733" s="198"/>
      <c r="L733" s="203"/>
      <c r="M733" s="204"/>
      <c r="N733" s="205"/>
      <c r="O733" s="205"/>
      <c r="P733" s="205"/>
      <c r="Q733" s="205"/>
      <c r="R733" s="205"/>
      <c r="S733" s="205"/>
      <c r="T733" s="206"/>
      <c r="AT733" s="207" t="s">
        <v>134</v>
      </c>
      <c r="AU733" s="207" t="s">
        <v>83</v>
      </c>
      <c r="AV733" s="13" t="s">
        <v>81</v>
      </c>
      <c r="AW733" s="13" t="s">
        <v>33</v>
      </c>
      <c r="AX733" s="13" t="s">
        <v>76</v>
      </c>
      <c r="AY733" s="207" t="s">
        <v>125</v>
      </c>
    </row>
    <row r="734" spans="1:65" s="14" customFormat="1" ht="33.75">
      <c r="B734" s="208"/>
      <c r="C734" s="209"/>
      <c r="D734" s="199" t="s">
        <v>134</v>
      </c>
      <c r="E734" s="210" t="s">
        <v>1</v>
      </c>
      <c r="F734" s="211" t="s">
        <v>764</v>
      </c>
      <c r="G734" s="209"/>
      <c r="H734" s="212">
        <v>987.13699999999994</v>
      </c>
      <c r="I734" s="213"/>
      <c r="J734" s="209"/>
      <c r="K734" s="209"/>
      <c r="L734" s="214"/>
      <c r="M734" s="215"/>
      <c r="N734" s="216"/>
      <c r="O734" s="216"/>
      <c r="P734" s="216"/>
      <c r="Q734" s="216"/>
      <c r="R734" s="216"/>
      <c r="S734" s="216"/>
      <c r="T734" s="217"/>
      <c r="AT734" s="218" t="s">
        <v>134</v>
      </c>
      <c r="AU734" s="218" t="s">
        <v>83</v>
      </c>
      <c r="AV734" s="14" t="s">
        <v>83</v>
      </c>
      <c r="AW734" s="14" t="s">
        <v>33</v>
      </c>
      <c r="AX734" s="14" t="s">
        <v>76</v>
      </c>
      <c r="AY734" s="218" t="s">
        <v>125</v>
      </c>
    </row>
    <row r="735" spans="1:65" s="16" customFormat="1" ht="11.25">
      <c r="B735" s="230"/>
      <c r="C735" s="231"/>
      <c r="D735" s="199" t="s">
        <v>134</v>
      </c>
      <c r="E735" s="232" t="s">
        <v>1</v>
      </c>
      <c r="F735" s="233" t="s">
        <v>146</v>
      </c>
      <c r="G735" s="231"/>
      <c r="H735" s="234">
        <v>5675.36</v>
      </c>
      <c r="I735" s="235"/>
      <c r="J735" s="231"/>
      <c r="K735" s="231"/>
      <c r="L735" s="236"/>
      <c r="M735" s="237"/>
      <c r="N735" s="238"/>
      <c r="O735" s="238"/>
      <c r="P735" s="238"/>
      <c r="Q735" s="238"/>
      <c r="R735" s="238"/>
      <c r="S735" s="238"/>
      <c r="T735" s="239"/>
      <c r="AT735" s="240" t="s">
        <v>134</v>
      </c>
      <c r="AU735" s="240" t="s">
        <v>83</v>
      </c>
      <c r="AV735" s="16" t="s">
        <v>132</v>
      </c>
      <c r="AW735" s="16" t="s">
        <v>33</v>
      </c>
      <c r="AX735" s="16" t="s">
        <v>81</v>
      </c>
      <c r="AY735" s="240" t="s">
        <v>125</v>
      </c>
    </row>
    <row r="736" spans="1:65" s="2" customFormat="1" ht="55.5" customHeight="1">
      <c r="A736" s="35"/>
      <c r="B736" s="36"/>
      <c r="C736" s="183" t="s">
        <v>765</v>
      </c>
      <c r="D736" s="183" t="s">
        <v>128</v>
      </c>
      <c r="E736" s="184" t="s">
        <v>766</v>
      </c>
      <c r="F736" s="185" t="s">
        <v>767</v>
      </c>
      <c r="G736" s="186" t="s">
        <v>453</v>
      </c>
      <c r="H736" s="187">
        <v>5.1790000000000003</v>
      </c>
      <c r="I736" s="188"/>
      <c r="J736" s="189">
        <f>ROUND(I736*H736,2)</f>
        <v>0</v>
      </c>
      <c r="K736" s="190"/>
      <c r="L736" s="40"/>
      <c r="M736" s="191" t="s">
        <v>1</v>
      </c>
      <c r="N736" s="192" t="s">
        <v>41</v>
      </c>
      <c r="O736" s="72"/>
      <c r="P736" s="193">
        <f>O736*H736</f>
        <v>0</v>
      </c>
      <c r="Q736" s="193">
        <v>0</v>
      </c>
      <c r="R736" s="193">
        <f>Q736*H736</f>
        <v>0</v>
      </c>
      <c r="S736" s="193">
        <v>0</v>
      </c>
      <c r="T736" s="194">
        <f>S736*H736</f>
        <v>0</v>
      </c>
      <c r="U736" s="35"/>
      <c r="V736" s="35"/>
      <c r="W736" s="35"/>
      <c r="X736" s="35"/>
      <c r="Y736" s="35"/>
      <c r="Z736" s="35"/>
      <c r="AA736" s="35"/>
      <c r="AB736" s="35"/>
      <c r="AC736" s="35"/>
      <c r="AD736" s="35"/>
      <c r="AE736" s="35"/>
      <c r="AR736" s="195" t="s">
        <v>289</v>
      </c>
      <c r="AT736" s="195" t="s">
        <v>128</v>
      </c>
      <c r="AU736" s="195" t="s">
        <v>83</v>
      </c>
      <c r="AY736" s="18" t="s">
        <v>125</v>
      </c>
      <c r="BE736" s="196">
        <f>IF(N736="základní",J736,0)</f>
        <v>0</v>
      </c>
      <c r="BF736" s="196">
        <f>IF(N736="snížená",J736,0)</f>
        <v>0</v>
      </c>
      <c r="BG736" s="196">
        <f>IF(N736="zákl. přenesená",J736,0)</f>
        <v>0</v>
      </c>
      <c r="BH736" s="196">
        <f>IF(N736="sníž. přenesená",J736,0)</f>
        <v>0</v>
      </c>
      <c r="BI736" s="196">
        <f>IF(N736="nulová",J736,0)</f>
        <v>0</v>
      </c>
      <c r="BJ736" s="18" t="s">
        <v>81</v>
      </c>
      <c r="BK736" s="196">
        <f>ROUND(I736*H736,2)</f>
        <v>0</v>
      </c>
      <c r="BL736" s="18" t="s">
        <v>289</v>
      </c>
      <c r="BM736" s="195" t="s">
        <v>768</v>
      </c>
    </row>
    <row r="737" spans="1:65" s="12" customFormat="1" ht="22.9" customHeight="1">
      <c r="B737" s="167"/>
      <c r="C737" s="168"/>
      <c r="D737" s="169" t="s">
        <v>75</v>
      </c>
      <c r="E737" s="181" t="s">
        <v>769</v>
      </c>
      <c r="F737" s="181" t="s">
        <v>770</v>
      </c>
      <c r="G737" s="168"/>
      <c r="H737" s="168"/>
      <c r="I737" s="171"/>
      <c r="J737" s="182">
        <f>BK737</f>
        <v>0</v>
      </c>
      <c r="K737" s="168"/>
      <c r="L737" s="173"/>
      <c r="M737" s="174"/>
      <c r="N737" s="175"/>
      <c r="O737" s="175"/>
      <c r="P737" s="176">
        <f>SUM(P738:P748)</f>
        <v>0</v>
      </c>
      <c r="Q737" s="175"/>
      <c r="R737" s="176">
        <f>SUM(R738:R748)</f>
        <v>0.28607039999999995</v>
      </c>
      <c r="S737" s="175"/>
      <c r="T737" s="177">
        <f>SUM(T738:T748)</f>
        <v>7.1933399999999995E-2</v>
      </c>
      <c r="AR737" s="178" t="s">
        <v>83</v>
      </c>
      <c r="AT737" s="179" t="s">
        <v>75</v>
      </c>
      <c r="AU737" s="179" t="s">
        <v>81</v>
      </c>
      <c r="AY737" s="178" t="s">
        <v>125</v>
      </c>
      <c r="BK737" s="180">
        <f>SUM(BK738:BK748)</f>
        <v>0</v>
      </c>
    </row>
    <row r="738" spans="1:65" s="2" customFormat="1" ht="24.2" customHeight="1">
      <c r="A738" s="35"/>
      <c r="B738" s="36"/>
      <c r="C738" s="183" t="s">
        <v>771</v>
      </c>
      <c r="D738" s="183" t="s">
        <v>128</v>
      </c>
      <c r="E738" s="184" t="s">
        <v>772</v>
      </c>
      <c r="F738" s="185" t="s">
        <v>773</v>
      </c>
      <c r="G738" s="186" t="s">
        <v>131</v>
      </c>
      <c r="H738" s="187">
        <v>10.395</v>
      </c>
      <c r="I738" s="188"/>
      <c r="J738" s="189">
        <f>ROUND(I738*H738,2)</f>
        <v>0</v>
      </c>
      <c r="K738" s="190"/>
      <c r="L738" s="40"/>
      <c r="M738" s="191" t="s">
        <v>1</v>
      </c>
      <c r="N738" s="192" t="s">
        <v>41</v>
      </c>
      <c r="O738" s="72"/>
      <c r="P738" s="193">
        <f>O738*H738</f>
        <v>0</v>
      </c>
      <c r="Q738" s="193">
        <v>0</v>
      </c>
      <c r="R738" s="193">
        <f>Q738*H738</f>
        <v>0</v>
      </c>
      <c r="S738" s="193">
        <v>0</v>
      </c>
      <c r="T738" s="194">
        <f>S738*H738</f>
        <v>0</v>
      </c>
      <c r="U738" s="35"/>
      <c r="V738" s="35"/>
      <c r="W738" s="35"/>
      <c r="X738" s="35"/>
      <c r="Y738" s="35"/>
      <c r="Z738" s="35"/>
      <c r="AA738" s="35"/>
      <c r="AB738" s="35"/>
      <c r="AC738" s="35"/>
      <c r="AD738" s="35"/>
      <c r="AE738" s="35"/>
      <c r="AR738" s="195" t="s">
        <v>289</v>
      </c>
      <c r="AT738" s="195" t="s">
        <v>128</v>
      </c>
      <c r="AU738" s="195" t="s">
        <v>83</v>
      </c>
      <c r="AY738" s="18" t="s">
        <v>125</v>
      </c>
      <c r="BE738" s="196">
        <f>IF(N738="základní",J738,0)</f>
        <v>0</v>
      </c>
      <c r="BF738" s="196">
        <f>IF(N738="snížená",J738,0)</f>
        <v>0</v>
      </c>
      <c r="BG738" s="196">
        <f>IF(N738="zákl. přenesená",J738,0)</f>
        <v>0</v>
      </c>
      <c r="BH738" s="196">
        <f>IF(N738="sníž. přenesená",J738,0)</f>
        <v>0</v>
      </c>
      <c r="BI738" s="196">
        <f>IF(N738="nulová",J738,0)</f>
        <v>0</v>
      </c>
      <c r="BJ738" s="18" t="s">
        <v>81</v>
      </c>
      <c r="BK738" s="196">
        <f>ROUND(I738*H738,2)</f>
        <v>0</v>
      </c>
      <c r="BL738" s="18" t="s">
        <v>289</v>
      </c>
      <c r="BM738" s="195" t="s">
        <v>774</v>
      </c>
    </row>
    <row r="739" spans="1:65" s="13" customFormat="1" ht="11.25">
      <c r="B739" s="197"/>
      <c r="C739" s="198"/>
      <c r="D739" s="199" t="s">
        <v>134</v>
      </c>
      <c r="E739" s="200" t="s">
        <v>1</v>
      </c>
      <c r="F739" s="201" t="s">
        <v>775</v>
      </c>
      <c r="G739" s="198"/>
      <c r="H739" s="200" t="s">
        <v>1</v>
      </c>
      <c r="I739" s="202"/>
      <c r="J739" s="198"/>
      <c r="K739" s="198"/>
      <c r="L739" s="203"/>
      <c r="M739" s="204"/>
      <c r="N739" s="205"/>
      <c r="O739" s="205"/>
      <c r="P739" s="205"/>
      <c r="Q739" s="205"/>
      <c r="R739" s="205"/>
      <c r="S739" s="205"/>
      <c r="T739" s="206"/>
      <c r="AT739" s="207" t="s">
        <v>134</v>
      </c>
      <c r="AU739" s="207" t="s">
        <v>83</v>
      </c>
      <c r="AV739" s="13" t="s">
        <v>81</v>
      </c>
      <c r="AW739" s="13" t="s">
        <v>33</v>
      </c>
      <c r="AX739" s="13" t="s">
        <v>76</v>
      </c>
      <c r="AY739" s="207" t="s">
        <v>125</v>
      </c>
    </row>
    <row r="740" spans="1:65" s="14" customFormat="1" ht="11.25">
      <c r="B740" s="208"/>
      <c r="C740" s="209"/>
      <c r="D740" s="199" t="s">
        <v>134</v>
      </c>
      <c r="E740" s="210" t="s">
        <v>1</v>
      </c>
      <c r="F740" s="211" t="s">
        <v>776</v>
      </c>
      <c r="G740" s="209"/>
      <c r="H740" s="212">
        <v>10.395</v>
      </c>
      <c r="I740" s="213"/>
      <c r="J740" s="209"/>
      <c r="K740" s="209"/>
      <c r="L740" s="214"/>
      <c r="M740" s="215"/>
      <c r="N740" s="216"/>
      <c r="O740" s="216"/>
      <c r="P740" s="216"/>
      <c r="Q740" s="216"/>
      <c r="R740" s="216"/>
      <c r="S740" s="216"/>
      <c r="T740" s="217"/>
      <c r="AT740" s="218" t="s">
        <v>134</v>
      </c>
      <c r="AU740" s="218" t="s">
        <v>83</v>
      </c>
      <c r="AV740" s="14" t="s">
        <v>83</v>
      </c>
      <c r="AW740" s="14" t="s">
        <v>33</v>
      </c>
      <c r="AX740" s="14" t="s">
        <v>81</v>
      </c>
      <c r="AY740" s="218" t="s">
        <v>125</v>
      </c>
    </row>
    <row r="741" spans="1:65" s="2" customFormat="1" ht="24.2" customHeight="1">
      <c r="A741" s="35"/>
      <c r="B741" s="36"/>
      <c r="C741" s="183" t="s">
        <v>777</v>
      </c>
      <c r="D741" s="183" t="s">
        <v>128</v>
      </c>
      <c r="E741" s="184" t="s">
        <v>778</v>
      </c>
      <c r="F741" s="185" t="s">
        <v>779</v>
      </c>
      <c r="G741" s="186" t="s">
        <v>131</v>
      </c>
      <c r="H741" s="187">
        <v>10.395</v>
      </c>
      <c r="I741" s="188"/>
      <c r="J741" s="189">
        <f>ROUND(I741*H741,2)</f>
        <v>0</v>
      </c>
      <c r="K741" s="190"/>
      <c r="L741" s="40"/>
      <c r="M741" s="191" t="s">
        <v>1</v>
      </c>
      <c r="N741" s="192" t="s">
        <v>41</v>
      </c>
      <c r="O741" s="72"/>
      <c r="P741" s="193">
        <f>O741*H741</f>
        <v>0</v>
      </c>
      <c r="Q741" s="193">
        <v>2.9999999999999997E-4</v>
      </c>
      <c r="R741" s="193">
        <f>Q741*H741</f>
        <v>3.1184999999999997E-3</v>
      </c>
      <c r="S741" s="193">
        <v>0</v>
      </c>
      <c r="T741" s="194">
        <f>S741*H741</f>
        <v>0</v>
      </c>
      <c r="U741" s="35"/>
      <c r="V741" s="35"/>
      <c r="W741" s="35"/>
      <c r="X741" s="35"/>
      <c r="Y741" s="35"/>
      <c r="Z741" s="35"/>
      <c r="AA741" s="35"/>
      <c r="AB741" s="35"/>
      <c r="AC741" s="35"/>
      <c r="AD741" s="35"/>
      <c r="AE741" s="35"/>
      <c r="AR741" s="195" t="s">
        <v>289</v>
      </c>
      <c r="AT741" s="195" t="s">
        <v>128</v>
      </c>
      <c r="AU741" s="195" t="s">
        <v>83</v>
      </c>
      <c r="AY741" s="18" t="s">
        <v>125</v>
      </c>
      <c r="BE741" s="196">
        <f>IF(N741="základní",J741,0)</f>
        <v>0</v>
      </c>
      <c r="BF741" s="196">
        <f>IF(N741="snížená",J741,0)</f>
        <v>0</v>
      </c>
      <c r="BG741" s="196">
        <f>IF(N741="zákl. přenesená",J741,0)</f>
        <v>0</v>
      </c>
      <c r="BH741" s="196">
        <f>IF(N741="sníž. přenesená",J741,0)</f>
        <v>0</v>
      </c>
      <c r="BI741" s="196">
        <f>IF(N741="nulová",J741,0)</f>
        <v>0</v>
      </c>
      <c r="BJ741" s="18" t="s">
        <v>81</v>
      </c>
      <c r="BK741" s="196">
        <f>ROUND(I741*H741,2)</f>
        <v>0</v>
      </c>
      <c r="BL741" s="18" t="s">
        <v>289</v>
      </c>
      <c r="BM741" s="195" t="s">
        <v>780</v>
      </c>
    </row>
    <row r="742" spans="1:65" s="14" customFormat="1" ht="11.25">
      <c r="B742" s="208"/>
      <c r="C742" s="209"/>
      <c r="D742" s="199" t="s">
        <v>134</v>
      </c>
      <c r="E742" s="210" t="s">
        <v>1</v>
      </c>
      <c r="F742" s="211" t="s">
        <v>781</v>
      </c>
      <c r="G742" s="209"/>
      <c r="H742" s="212">
        <v>10.395</v>
      </c>
      <c r="I742" s="213"/>
      <c r="J742" s="209"/>
      <c r="K742" s="209"/>
      <c r="L742" s="214"/>
      <c r="M742" s="215"/>
      <c r="N742" s="216"/>
      <c r="O742" s="216"/>
      <c r="P742" s="216"/>
      <c r="Q742" s="216"/>
      <c r="R742" s="216"/>
      <c r="S742" s="216"/>
      <c r="T742" s="217"/>
      <c r="AT742" s="218" t="s">
        <v>134</v>
      </c>
      <c r="AU742" s="218" t="s">
        <v>83</v>
      </c>
      <c r="AV742" s="14" t="s">
        <v>83</v>
      </c>
      <c r="AW742" s="14" t="s">
        <v>33</v>
      </c>
      <c r="AX742" s="14" t="s">
        <v>81</v>
      </c>
      <c r="AY742" s="218" t="s">
        <v>125</v>
      </c>
    </row>
    <row r="743" spans="1:65" s="2" customFormat="1" ht="37.9" customHeight="1">
      <c r="A743" s="35"/>
      <c r="B743" s="36"/>
      <c r="C743" s="183" t="s">
        <v>782</v>
      </c>
      <c r="D743" s="183" t="s">
        <v>128</v>
      </c>
      <c r="E743" s="184" t="s">
        <v>783</v>
      </c>
      <c r="F743" s="185" t="s">
        <v>784</v>
      </c>
      <c r="G743" s="186" t="s">
        <v>131</v>
      </c>
      <c r="H743" s="187">
        <v>10.395</v>
      </c>
      <c r="I743" s="188"/>
      <c r="J743" s="189">
        <f>ROUND(I743*H743,2)</f>
        <v>0</v>
      </c>
      <c r="K743" s="190"/>
      <c r="L743" s="40"/>
      <c r="M743" s="191" t="s">
        <v>1</v>
      </c>
      <c r="N743" s="192" t="s">
        <v>41</v>
      </c>
      <c r="O743" s="72"/>
      <c r="P743" s="193">
        <f>O743*H743</f>
        <v>0</v>
      </c>
      <c r="Q743" s="193">
        <v>4.5500000000000002E-3</v>
      </c>
      <c r="R743" s="193">
        <f>Q743*H743</f>
        <v>4.7297249999999999E-2</v>
      </c>
      <c r="S743" s="193">
        <v>0</v>
      </c>
      <c r="T743" s="194">
        <f>S743*H743</f>
        <v>0</v>
      </c>
      <c r="U743" s="35"/>
      <c r="V743" s="35"/>
      <c r="W743" s="35"/>
      <c r="X743" s="35"/>
      <c r="Y743" s="35"/>
      <c r="Z743" s="35"/>
      <c r="AA743" s="35"/>
      <c r="AB743" s="35"/>
      <c r="AC743" s="35"/>
      <c r="AD743" s="35"/>
      <c r="AE743" s="35"/>
      <c r="AR743" s="195" t="s">
        <v>289</v>
      </c>
      <c r="AT743" s="195" t="s">
        <v>128</v>
      </c>
      <c r="AU743" s="195" t="s">
        <v>83</v>
      </c>
      <c r="AY743" s="18" t="s">
        <v>125</v>
      </c>
      <c r="BE743" s="196">
        <f>IF(N743="základní",J743,0)</f>
        <v>0</v>
      </c>
      <c r="BF743" s="196">
        <f>IF(N743="snížená",J743,0)</f>
        <v>0</v>
      </c>
      <c r="BG743" s="196">
        <f>IF(N743="zákl. přenesená",J743,0)</f>
        <v>0</v>
      </c>
      <c r="BH743" s="196">
        <f>IF(N743="sníž. přenesená",J743,0)</f>
        <v>0</v>
      </c>
      <c r="BI743" s="196">
        <f>IF(N743="nulová",J743,0)</f>
        <v>0</v>
      </c>
      <c r="BJ743" s="18" t="s">
        <v>81</v>
      </c>
      <c r="BK743" s="196">
        <f>ROUND(I743*H743,2)</f>
        <v>0</v>
      </c>
      <c r="BL743" s="18" t="s">
        <v>289</v>
      </c>
      <c r="BM743" s="195" t="s">
        <v>785</v>
      </c>
    </row>
    <row r="744" spans="1:65" s="14" customFormat="1" ht="11.25">
      <c r="B744" s="208"/>
      <c r="C744" s="209"/>
      <c r="D744" s="199" t="s">
        <v>134</v>
      </c>
      <c r="E744" s="210" t="s">
        <v>1</v>
      </c>
      <c r="F744" s="211" t="s">
        <v>781</v>
      </c>
      <c r="G744" s="209"/>
      <c r="H744" s="212">
        <v>10.395</v>
      </c>
      <c r="I744" s="213"/>
      <c r="J744" s="209"/>
      <c r="K744" s="209"/>
      <c r="L744" s="214"/>
      <c r="M744" s="215"/>
      <c r="N744" s="216"/>
      <c r="O744" s="216"/>
      <c r="P744" s="216"/>
      <c r="Q744" s="216"/>
      <c r="R744" s="216"/>
      <c r="S744" s="216"/>
      <c r="T744" s="217"/>
      <c r="AT744" s="218" t="s">
        <v>134</v>
      </c>
      <c r="AU744" s="218" t="s">
        <v>83</v>
      </c>
      <c r="AV744" s="14" t="s">
        <v>83</v>
      </c>
      <c r="AW744" s="14" t="s">
        <v>33</v>
      </c>
      <c r="AX744" s="14" t="s">
        <v>81</v>
      </c>
      <c r="AY744" s="218" t="s">
        <v>125</v>
      </c>
    </row>
    <row r="745" spans="1:65" s="2" customFormat="1" ht="24.2" customHeight="1">
      <c r="A745" s="35"/>
      <c r="B745" s="36"/>
      <c r="C745" s="183" t="s">
        <v>786</v>
      </c>
      <c r="D745" s="183" t="s">
        <v>128</v>
      </c>
      <c r="E745" s="184" t="s">
        <v>787</v>
      </c>
      <c r="F745" s="185" t="s">
        <v>788</v>
      </c>
      <c r="G745" s="186" t="s">
        <v>149</v>
      </c>
      <c r="H745" s="187">
        <v>10.395</v>
      </c>
      <c r="I745" s="188"/>
      <c r="J745" s="189">
        <f>ROUND(I745*H745,2)</f>
        <v>0</v>
      </c>
      <c r="K745" s="190"/>
      <c r="L745" s="40"/>
      <c r="M745" s="191" t="s">
        <v>1</v>
      </c>
      <c r="N745" s="192" t="s">
        <v>41</v>
      </c>
      <c r="O745" s="72"/>
      <c r="P745" s="193">
        <f>O745*H745</f>
        <v>0</v>
      </c>
      <c r="Q745" s="193">
        <v>6.7000000000000002E-4</v>
      </c>
      <c r="R745" s="193">
        <f>Q745*H745</f>
        <v>6.9646500000000002E-3</v>
      </c>
      <c r="S745" s="193">
        <v>6.9199999999999999E-3</v>
      </c>
      <c r="T745" s="194">
        <f>S745*H745</f>
        <v>7.1933399999999995E-2</v>
      </c>
      <c r="U745" s="35"/>
      <c r="V745" s="35"/>
      <c r="W745" s="35"/>
      <c r="X745" s="35"/>
      <c r="Y745" s="35"/>
      <c r="Z745" s="35"/>
      <c r="AA745" s="35"/>
      <c r="AB745" s="35"/>
      <c r="AC745" s="35"/>
      <c r="AD745" s="35"/>
      <c r="AE745" s="35"/>
      <c r="AR745" s="195" t="s">
        <v>289</v>
      </c>
      <c r="AT745" s="195" t="s">
        <v>128</v>
      </c>
      <c r="AU745" s="195" t="s">
        <v>83</v>
      </c>
      <c r="AY745" s="18" t="s">
        <v>125</v>
      </c>
      <c r="BE745" s="196">
        <f>IF(N745="základní",J745,0)</f>
        <v>0</v>
      </c>
      <c r="BF745" s="196">
        <f>IF(N745="snížená",J745,0)</f>
        <v>0</v>
      </c>
      <c r="BG745" s="196">
        <f>IF(N745="zákl. přenesená",J745,0)</f>
        <v>0</v>
      </c>
      <c r="BH745" s="196">
        <f>IF(N745="sníž. přenesená",J745,0)</f>
        <v>0</v>
      </c>
      <c r="BI745" s="196">
        <f>IF(N745="nulová",J745,0)</f>
        <v>0</v>
      </c>
      <c r="BJ745" s="18" t="s">
        <v>81</v>
      </c>
      <c r="BK745" s="196">
        <f>ROUND(I745*H745,2)</f>
        <v>0</v>
      </c>
      <c r="BL745" s="18" t="s">
        <v>289</v>
      </c>
      <c r="BM745" s="195" t="s">
        <v>789</v>
      </c>
    </row>
    <row r="746" spans="1:65" s="14" customFormat="1" ht="11.25">
      <c r="B746" s="208"/>
      <c r="C746" s="209"/>
      <c r="D746" s="199" t="s">
        <v>134</v>
      </c>
      <c r="E746" s="210" t="s">
        <v>1</v>
      </c>
      <c r="F746" s="211" t="s">
        <v>776</v>
      </c>
      <c r="G746" s="209"/>
      <c r="H746" s="212">
        <v>10.395</v>
      </c>
      <c r="I746" s="213"/>
      <c r="J746" s="209"/>
      <c r="K746" s="209"/>
      <c r="L746" s="214"/>
      <c r="M746" s="215"/>
      <c r="N746" s="216"/>
      <c r="O746" s="216"/>
      <c r="P746" s="216"/>
      <c r="Q746" s="216"/>
      <c r="R746" s="216"/>
      <c r="S746" s="216"/>
      <c r="T746" s="217"/>
      <c r="AT746" s="218" t="s">
        <v>134</v>
      </c>
      <c r="AU746" s="218" t="s">
        <v>83</v>
      </c>
      <c r="AV746" s="14" t="s">
        <v>83</v>
      </c>
      <c r="AW746" s="14" t="s">
        <v>33</v>
      </c>
      <c r="AX746" s="14" t="s">
        <v>81</v>
      </c>
      <c r="AY746" s="218" t="s">
        <v>125</v>
      </c>
    </row>
    <row r="747" spans="1:65" s="2" customFormat="1" ht="24.2" customHeight="1">
      <c r="A747" s="35"/>
      <c r="B747" s="36"/>
      <c r="C747" s="241" t="s">
        <v>790</v>
      </c>
      <c r="D747" s="241" t="s">
        <v>218</v>
      </c>
      <c r="E747" s="242" t="s">
        <v>791</v>
      </c>
      <c r="F747" s="243" t="s">
        <v>792</v>
      </c>
      <c r="G747" s="244" t="s">
        <v>131</v>
      </c>
      <c r="H747" s="245">
        <v>10.395</v>
      </c>
      <c r="I747" s="246"/>
      <c r="J747" s="247">
        <f>ROUND(I747*H747,2)</f>
        <v>0</v>
      </c>
      <c r="K747" s="248"/>
      <c r="L747" s="249"/>
      <c r="M747" s="250" t="s">
        <v>1</v>
      </c>
      <c r="N747" s="251" t="s">
        <v>41</v>
      </c>
      <c r="O747" s="72"/>
      <c r="P747" s="193">
        <f>O747*H747</f>
        <v>0</v>
      </c>
      <c r="Q747" s="193">
        <v>2.1999999999999999E-2</v>
      </c>
      <c r="R747" s="193">
        <f>Q747*H747</f>
        <v>0.22868999999999998</v>
      </c>
      <c r="S747" s="193">
        <v>0</v>
      </c>
      <c r="T747" s="194">
        <f>S747*H747</f>
        <v>0</v>
      </c>
      <c r="U747" s="35"/>
      <c r="V747" s="35"/>
      <c r="W747" s="35"/>
      <c r="X747" s="35"/>
      <c r="Y747" s="35"/>
      <c r="Z747" s="35"/>
      <c r="AA747" s="35"/>
      <c r="AB747" s="35"/>
      <c r="AC747" s="35"/>
      <c r="AD747" s="35"/>
      <c r="AE747" s="35"/>
      <c r="AR747" s="195" t="s">
        <v>415</v>
      </c>
      <c r="AT747" s="195" t="s">
        <v>218</v>
      </c>
      <c r="AU747" s="195" t="s">
        <v>83</v>
      </c>
      <c r="AY747" s="18" t="s">
        <v>125</v>
      </c>
      <c r="BE747" s="196">
        <f>IF(N747="základní",J747,0)</f>
        <v>0</v>
      </c>
      <c r="BF747" s="196">
        <f>IF(N747="snížená",J747,0)</f>
        <v>0</v>
      </c>
      <c r="BG747" s="196">
        <f>IF(N747="zákl. přenesená",J747,0)</f>
        <v>0</v>
      </c>
      <c r="BH747" s="196">
        <f>IF(N747="sníž. přenesená",J747,0)</f>
        <v>0</v>
      </c>
      <c r="BI747" s="196">
        <f>IF(N747="nulová",J747,0)</f>
        <v>0</v>
      </c>
      <c r="BJ747" s="18" t="s">
        <v>81</v>
      </c>
      <c r="BK747" s="196">
        <f>ROUND(I747*H747,2)</f>
        <v>0</v>
      </c>
      <c r="BL747" s="18" t="s">
        <v>289</v>
      </c>
      <c r="BM747" s="195" t="s">
        <v>793</v>
      </c>
    </row>
    <row r="748" spans="1:65" s="2" customFormat="1" ht="55.5" customHeight="1">
      <c r="A748" s="35"/>
      <c r="B748" s="36"/>
      <c r="C748" s="183" t="s">
        <v>794</v>
      </c>
      <c r="D748" s="183" t="s">
        <v>128</v>
      </c>
      <c r="E748" s="184" t="s">
        <v>795</v>
      </c>
      <c r="F748" s="185" t="s">
        <v>796</v>
      </c>
      <c r="G748" s="186" t="s">
        <v>453</v>
      </c>
      <c r="H748" s="187">
        <v>0.28599999999999998</v>
      </c>
      <c r="I748" s="188"/>
      <c r="J748" s="189">
        <f>ROUND(I748*H748,2)</f>
        <v>0</v>
      </c>
      <c r="K748" s="190"/>
      <c r="L748" s="40"/>
      <c r="M748" s="191" t="s">
        <v>1</v>
      </c>
      <c r="N748" s="192" t="s">
        <v>41</v>
      </c>
      <c r="O748" s="72"/>
      <c r="P748" s="193">
        <f>O748*H748</f>
        <v>0</v>
      </c>
      <c r="Q748" s="193">
        <v>0</v>
      </c>
      <c r="R748" s="193">
        <f>Q748*H748</f>
        <v>0</v>
      </c>
      <c r="S748" s="193">
        <v>0</v>
      </c>
      <c r="T748" s="194">
        <f>S748*H748</f>
        <v>0</v>
      </c>
      <c r="U748" s="35"/>
      <c r="V748" s="35"/>
      <c r="W748" s="35"/>
      <c r="X748" s="35"/>
      <c r="Y748" s="35"/>
      <c r="Z748" s="35"/>
      <c r="AA748" s="35"/>
      <c r="AB748" s="35"/>
      <c r="AC748" s="35"/>
      <c r="AD748" s="35"/>
      <c r="AE748" s="35"/>
      <c r="AR748" s="195" t="s">
        <v>289</v>
      </c>
      <c r="AT748" s="195" t="s">
        <v>128</v>
      </c>
      <c r="AU748" s="195" t="s">
        <v>83</v>
      </c>
      <c r="AY748" s="18" t="s">
        <v>125</v>
      </c>
      <c r="BE748" s="196">
        <f>IF(N748="základní",J748,0)</f>
        <v>0</v>
      </c>
      <c r="BF748" s="196">
        <f>IF(N748="snížená",J748,0)</f>
        <v>0</v>
      </c>
      <c r="BG748" s="196">
        <f>IF(N748="zákl. přenesená",J748,0)</f>
        <v>0</v>
      </c>
      <c r="BH748" s="196">
        <f>IF(N748="sníž. přenesená",J748,0)</f>
        <v>0</v>
      </c>
      <c r="BI748" s="196">
        <f>IF(N748="nulová",J748,0)</f>
        <v>0</v>
      </c>
      <c r="BJ748" s="18" t="s">
        <v>81</v>
      </c>
      <c r="BK748" s="196">
        <f>ROUND(I748*H748,2)</f>
        <v>0</v>
      </c>
      <c r="BL748" s="18" t="s">
        <v>289</v>
      </c>
      <c r="BM748" s="195" t="s">
        <v>797</v>
      </c>
    </row>
    <row r="749" spans="1:65" s="12" customFormat="1" ht="22.9" customHeight="1">
      <c r="B749" s="167"/>
      <c r="C749" s="168"/>
      <c r="D749" s="169" t="s">
        <v>75</v>
      </c>
      <c r="E749" s="181" t="s">
        <v>798</v>
      </c>
      <c r="F749" s="181" t="s">
        <v>799</v>
      </c>
      <c r="G749" s="168"/>
      <c r="H749" s="168"/>
      <c r="I749" s="171"/>
      <c r="J749" s="182">
        <f>BK749</f>
        <v>0</v>
      </c>
      <c r="K749" s="168"/>
      <c r="L749" s="173"/>
      <c r="M749" s="174"/>
      <c r="N749" s="175"/>
      <c r="O749" s="175"/>
      <c r="P749" s="176">
        <f>SUM(P750:P803)</f>
        <v>0</v>
      </c>
      <c r="Q749" s="175"/>
      <c r="R749" s="176">
        <f>SUM(R750:R803)</f>
        <v>0.67682014999999995</v>
      </c>
      <c r="S749" s="175"/>
      <c r="T749" s="177">
        <f>SUM(T750:T803)</f>
        <v>6.1859569999999996E-2</v>
      </c>
      <c r="AR749" s="178" t="s">
        <v>83</v>
      </c>
      <c r="AT749" s="179" t="s">
        <v>75</v>
      </c>
      <c r="AU749" s="179" t="s">
        <v>81</v>
      </c>
      <c r="AY749" s="178" t="s">
        <v>125</v>
      </c>
      <c r="BK749" s="180">
        <f>SUM(BK750:BK803)</f>
        <v>0</v>
      </c>
    </row>
    <row r="750" spans="1:65" s="2" customFormat="1" ht="24.2" customHeight="1">
      <c r="A750" s="35"/>
      <c r="B750" s="36"/>
      <c r="C750" s="183" t="s">
        <v>800</v>
      </c>
      <c r="D750" s="183" t="s">
        <v>128</v>
      </c>
      <c r="E750" s="184" t="s">
        <v>801</v>
      </c>
      <c r="F750" s="185" t="s">
        <v>802</v>
      </c>
      <c r="G750" s="186" t="s">
        <v>131</v>
      </c>
      <c r="H750" s="187">
        <v>782.41499999999996</v>
      </c>
      <c r="I750" s="188"/>
      <c r="J750" s="189">
        <f>ROUND(I750*H750,2)</f>
        <v>0</v>
      </c>
      <c r="K750" s="190"/>
      <c r="L750" s="40"/>
      <c r="M750" s="191" t="s">
        <v>1</v>
      </c>
      <c r="N750" s="192" t="s">
        <v>41</v>
      </c>
      <c r="O750" s="72"/>
      <c r="P750" s="193">
        <f>O750*H750</f>
        <v>0</v>
      </c>
      <c r="Q750" s="193">
        <v>0</v>
      </c>
      <c r="R750" s="193">
        <f>Q750*H750</f>
        <v>0</v>
      </c>
      <c r="S750" s="193">
        <v>0</v>
      </c>
      <c r="T750" s="194">
        <f>S750*H750</f>
        <v>0</v>
      </c>
      <c r="U750" s="35"/>
      <c r="V750" s="35"/>
      <c r="W750" s="35"/>
      <c r="X750" s="35"/>
      <c r="Y750" s="35"/>
      <c r="Z750" s="35"/>
      <c r="AA750" s="35"/>
      <c r="AB750" s="35"/>
      <c r="AC750" s="35"/>
      <c r="AD750" s="35"/>
      <c r="AE750" s="35"/>
      <c r="AR750" s="195" t="s">
        <v>289</v>
      </c>
      <c r="AT750" s="195" t="s">
        <v>128</v>
      </c>
      <c r="AU750" s="195" t="s">
        <v>83</v>
      </c>
      <c r="AY750" s="18" t="s">
        <v>125</v>
      </c>
      <c r="BE750" s="196">
        <f>IF(N750="základní",J750,0)</f>
        <v>0</v>
      </c>
      <c r="BF750" s="196">
        <f>IF(N750="snížená",J750,0)</f>
        <v>0</v>
      </c>
      <c r="BG750" s="196">
        <f>IF(N750="zákl. přenesená",J750,0)</f>
        <v>0</v>
      </c>
      <c r="BH750" s="196">
        <f>IF(N750="sníž. přenesená",J750,0)</f>
        <v>0</v>
      </c>
      <c r="BI750" s="196">
        <f>IF(N750="nulová",J750,0)</f>
        <v>0</v>
      </c>
      <c r="BJ750" s="18" t="s">
        <v>81</v>
      </c>
      <c r="BK750" s="196">
        <f>ROUND(I750*H750,2)</f>
        <v>0</v>
      </c>
      <c r="BL750" s="18" t="s">
        <v>289</v>
      </c>
      <c r="BM750" s="195" t="s">
        <v>803</v>
      </c>
    </row>
    <row r="751" spans="1:65" s="13" customFormat="1" ht="11.25">
      <c r="B751" s="197"/>
      <c r="C751" s="198"/>
      <c r="D751" s="199" t="s">
        <v>134</v>
      </c>
      <c r="E751" s="200" t="s">
        <v>1</v>
      </c>
      <c r="F751" s="201" t="s">
        <v>228</v>
      </c>
      <c r="G751" s="198"/>
      <c r="H751" s="200" t="s">
        <v>1</v>
      </c>
      <c r="I751" s="202"/>
      <c r="J751" s="198"/>
      <c r="K751" s="198"/>
      <c r="L751" s="203"/>
      <c r="M751" s="204"/>
      <c r="N751" s="205"/>
      <c r="O751" s="205"/>
      <c r="P751" s="205"/>
      <c r="Q751" s="205"/>
      <c r="R751" s="205"/>
      <c r="S751" s="205"/>
      <c r="T751" s="206"/>
      <c r="AT751" s="207" t="s">
        <v>134</v>
      </c>
      <c r="AU751" s="207" t="s">
        <v>83</v>
      </c>
      <c r="AV751" s="13" t="s">
        <v>81</v>
      </c>
      <c r="AW751" s="13" t="s">
        <v>33</v>
      </c>
      <c r="AX751" s="13" t="s">
        <v>76</v>
      </c>
      <c r="AY751" s="207" t="s">
        <v>125</v>
      </c>
    </row>
    <row r="752" spans="1:65" s="14" customFormat="1" ht="11.25">
      <c r="B752" s="208"/>
      <c r="C752" s="209"/>
      <c r="D752" s="199" t="s">
        <v>134</v>
      </c>
      <c r="E752" s="210" t="s">
        <v>1</v>
      </c>
      <c r="F752" s="211" t="s">
        <v>165</v>
      </c>
      <c r="G752" s="209"/>
      <c r="H752" s="212">
        <v>2.8919999999999999</v>
      </c>
      <c r="I752" s="213"/>
      <c r="J752" s="209"/>
      <c r="K752" s="209"/>
      <c r="L752" s="214"/>
      <c r="M752" s="215"/>
      <c r="N752" s="216"/>
      <c r="O752" s="216"/>
      <c r="P752" s="216"/>
      <c r="Q752" s="216"/>
      <c r="R752" s="216"/>
      <c r="S752" s="216"/>
      <c r="T752" s="217"/>
      <c r="AT752" s="218" t="s">
        <v>134</v>
      </c>
      <c r="AU752" s="218" t="s">
        <v>83</v>
      </c>
      <c r="AV752" s="14" t="s">
        <v>83</v>
      </c>
      <c r="AW752" s="14" t="s">
        <v>33</v>
      </c>
      <c r="AX752" s="14" t="s">
        <v>76</v>
      </c>
      <c r="AY752" s="218" t="s">
        <v>125</v>
      </c>
    </row>
    <row r="753" spans="2:51" s="14" customFormat="1" ht="11.25">
      <c r="B753" s="208"/>
      <c r="C753" s="209"/>
      <c r="D753" s="199" t="s">
        <v>134</v>
      </c>
      <c r="E753" s="210" t="s">
        <v>1</v>
      </c>
      <c r="F753" s="211" t="s">
        <v>166</v>
      </c>
      <c r="G753" s="209"/>
      <c r="H753" s="212">
        <v>14.46</v>
      </c>
      <c r="I753" s="213"/>
      <c r="J753" s="209"/>
      <c r="K753" s="209"/>
      <c r="L753" s="214"/>
      <c r="M753" s="215"/>
      <c r="N753" s="216"/>
      <c r="O753" s="216"/>
      <c r="P753" s="216"/>
      <c r="Q753" s="216"/>
      <c r="R753" s="216"/>
      <c r="S753" s="216"/>
      <c r="T753" s="217"/>
      <c r="AT753" s="218" t="s">
        <v>134</v>
      </c>
      <c r="AU753" s="218" t="s">
        <v>83</v>
      </c>
      <c r="AV753" s="14" t="s">
        <v>83</v>
      </c>
      <c r="AW753" s="14" t="s">
        <v>33</v>
      </c>
      <c r="AX753" s="14" t="s">
        <v>76</v>
      </c>
      <c r="AY753" s="218" t="s">
        <v>125</v>
      </c>
    </row>
    <row r="754" spans="2:51" s="14" customFormat="1" ht="11.25">
      <c r="B754" s="208"/>
      <c r="C754" s="209"/>
      <c r="D754" s="199" t="s">
        <v>134</v>
      </c>
      <c r="E754" s="210" t="s">
        <v>1</v>
      </c>
      <c r="F754" s="211" t="s">
        <v>167</v>
      </c>
      <c r="G754" s="209"/>
      <c r="H754" s="212">
        <v>2.1800000000000002</v>
      </c>
      <c r="I754" s="213"/>
      <c r="J754" s="209"/>
      <c r="K754" s="209"/>
      <c r="L754" s="214"/>
      <c r="M754" s="215"/>
      <c r="N754" s="216"/>
      <c r="O754" s="216"/>
      <c r="P754" s="216"/>
      <c r="Q754" s="216"/>
      <c r="R754" s="216"/>
      <c r="S754" s="216"/>
      <c r="T754" s="217"/>
      <c r="AT754" s="218" t="s">
        <v>134</v>
      </c>
      <c r="AU754" s="218" t="s">
        <v>83</v>
      </c>
      <c r="AV754" s="14" t="s">
        <v>83</v>
      </c>
      <c r="AW754" s="14" t="s">
        <v>33</v>
      </c>
      <c r="AX754" s="14" t="s">
        <v>76</v>
      </c>
      <c r="AY754" s="218" t="s">
        <v>125</v>
      </c>
    </row>
    <row r="755" spans="2:51" s="14" customFormat="1" ht="11.25">
      <c r="B755" s="208"/>
      <c r="C755" s="209"/>
      <c r="D755" s="199" t="s">
        <v>134</v>
      </c>
      <c r="E755" s="210" t="s">
        <v>1</v>
      </c>
      <c r="F755" s="211" t="s">
        <v>168</v>
      </c>
      <c r="G755" s="209"/>
      <c r="H755" s="212">
        <v>7.3079999999999998</v>
      </c>
      <c r="I755" s="213"/>
      <c r="J755" s="209"/>
      <c r="K755" s="209"/>
      <c r="L755" s="214"/>
      <c r="M755" s="215"/>
      <c r="N755" s="216"/>
      <c r="O755" s="216"/>
      <c r="P755" s="216"/>
      <c r="Q755" s="216"/>
      <c r="R755" s="216"/>
      <c r="S755" s="216"/>
      <c r="T755" s="217"/>
      <c r="AT755" s="218" t="s">
        <v>134</v>
      </c>
      <c r="AU755" s="218" t="s">
        <v>83</v>
      </c>
      <c r="AV755" s="14" t="s">
        <v>83</v>
      </c>
      <c r="AW755" s="14" t="s">
        <v>33</v>
      </c>
      <c r="AX755" s="14" t="s">
        <v>76</v>
      </c>
      <c r="AY755" s="218" t="s">
        <v>125</v>
      </c>
    </row>
    <row r="756" spans="2:51" s="14" customFormat="1" ht="11.25">
      <c r="B756" s="208"/>
      <c r="C756" s="209"/>
      <c r="D756" s="199" t="s">
        <v>134</v>
      </c>
      <c r="E756" s="210" t="s">
        <v>1</v>
      </c>
      <c r="F756" s="211" t="s">
        <v>169</v>
      </c>
      <c r="G756" s="209"/>
      <c r="H756" s="212">
        <v>3.4980000000000002</v>
      </c>
      <c r="I756" s="213"/>
      <c r="J756" s="209"/>
      <c r="K756" s="209"/>
      <c r="L756" s="214"/>
      <c r="M756" s="215"/>
      <c r="N756" s="216"/>
      <c r="O756" s="216"/>
      <c r="P756" s="216"/>
      <c r="Q756" s="216"/>
      <c r="R756" s="216"/>
      <c r="S756" s="216"/>
      <c r="T756" s="217"/>
      <c r="AT756" s="218" t="s">
        <v>134</v>
      </c>
      <c r="AU756" s="218" t="s">
        <v>83</v>
      </c>
      <c r="AV756" s="14" t="s">
        <v>83</v>
      </c>
      <c r="AW756" s="14" t="s">
        <v>33</v>
      </c>
      <c r="AX756" s="14" t="s">
        <v>76</v>
      </c>
      <c r="AY756" s="218" t="s">
        <v>125</v>
      </c>
    </row>
    <row r="757" spans="2:51" s="14" customFormat="1" ht="11.25">
      <c r="B757" s="208"/>
      <c r="C757" s="209"/>
      <c r="D757" s="199" t="s">
        <v>134</v>
      </c>
      <c r="E757" s="210" t="s">
        <v>1</v>
      </c>
      <c r="F757" s="211" t="s">
        <v>170</v>
      </c>
      <c r="G757" s="209"/>
      <c r="H757" s="212">
        <v>1.6459999999999999</v>
      </c>
      <c r="I757" s="213"/>
      <c r="J757" s="209"/>
      <c r="K757" s="209"/>
      <c r="L757" s="214"/>
      <c r="M757" s="215"/>
      <c r="N757" s="216"/>
      <c r="O757" s="216"/>
      <c r="P757" s="216"/>
      <c r="Q757" s="216"/>
      <c r="R757" s="216"/>
      <c r="S757" s="216"/>
      <c r="T757" s="217"/>
      <c r="AT757" s="218" t="s">
        <v>134</v>
      </c>
      <c r="AU757" s="218" t="s">
        <v>83</v>
      </c>
      <c r="AV757" s="14" t="s">
        <v>83</v>
      </c>
      <c r="AW757" s="14" t="s">
        <v>33</v>
      </c>
      <c r="AX757" s="14" t="s">
        <v>76</v>
      </c>
      <c r="AY757" s="218" t="s">
        <v>125</v>
      </c>
    </row>
    <row r="758" spans="2:51" s="14" customFormat="1" ht="11.25">
      <c r="B758" s="208"/>
      <c r="C758" s="209"/>
      <c r="D758" s="199" t="s">
        <v>134</v>
      </c>
      <c r="E758" s="210" t="s">
        <v>1</v>
      </c>
      <c r="F758" s="211" t="s">
        <v>171</v>
      </c>
      <c r="G758" s="209"/>
      <c r="H758" s="212">
        <v>4.88</v>
      </c>
      <c r="I758" s="213"/>
      <c r="J758" s="209"/>
      <c r="K758" s="209"/>
      <c r="L758" s="214"/>
      <c r="M758" s="215"/>
      <c r="N758" s="216"/>
      <c r="O758" s="216"/>
      <c r="P758" s="216"/>
      <c r="Q758" s="216"/>
      <c r="R758" s="216"/>
      <c r="S758" s="216"/>
      <c r="T758" s="217"/>
      <c r="AT758" s="218" t="s">
        <v>134</v>
      </c>
      <c r="AU758" s="218" t="s">
        <v>83</v>
      </c>
      <c r="AV758" s="14" t="s">
        <v>83</v>
      </c>
      <c r="AW758" s="14" t="s">
        <v>33</v>
      </c>
      <c r="AX758" s="14" t="s">
        <v>76</v>
      </c>
      <c r="AY758" s="218" t="s">
        <v>125</v>
      </c>
    </row>
    <row r="759" spans="2:51" s="14" customFormat="1" ht="11.25">
      <c r="B759" s="208"/>
      <c r="C759" s="209"/>
      <c r="D759" s="199" t="s">
        <v>134</v>
      </c>
      <c r="E759" s="210" t="s">
        <v>1</v>
      </c>
      <c r="F759" s="211" t="s">
        <v>172</v>
      </c>
      <c r="G759" s="209"/>
      <c r="H759" s="212">
        <v>1.734</v>
      </c>
      <c r="I759" s="213"/>
      <c r="J759" s="209"/>
      <c r="K759" s="209"/>
      <c r="L759" s="214"/>
      <c r="M759" s="215"/>
      <c r="N759" s="216"/>
      <c r="O759" s="216"/>
      <c r="P759" s="216"/>
      <c r="Q759" s="216"/>
      <c r="R759" s="216"/>
      <c r="S759" s="216"/>
      <c r="T759" s="217"/>
      <c r="AT759" s="218" t="s">
        <v>134</v>
      </c>
      <c r="AU759" s="218" t="s">
        <v>83</v>
      </c>
      <c r="AV759" s="14" t="s">
        <v>83</v>
      </c>
      <c r="AW759" s="14" t="s">
        <v>33</v>
      </c>
      <c r="AX759" s="14" t="s">
        <v>76</v>
      </c>
      <c r="AY759" s="218" t="s">
        <v>125</v>
      </c>
    </row>
    <row r="760" spans="2:51" s="14" customFormat="1" ht="11.25">
      <c r="B760" s="208"/>
      <c r="C760" s="209"/>
      <c r="D760" s="199" t="s">
        <v>134</v>
      </c>
      <c r="E760" s="210" t="s">
        <v>1</v>
      </c>
      <c r="F760" s="211" t="s">
        <v>173</v>
      </c>
      <c r="G760" s="209"/>
      <c r="H760" s="212">
        <v>2.1779999999999999</v>
      </c>
      <c r="I760" s="213"/>
      <c r="J760" s="209"/>
      <c r="K760" s="209"/>
      <c r="L760" s="214"/>
      <c r="M760" s="215"/>
      <c r="N760" s="216"/>
      <c r="O760" s="216"/>
      <c r="P760" s="216"/>
      <c r="Q760" s="216"/>
      <c r="R760" s="216"/>
      <c r="S760" s="216"/>
      <c r="T760" s="217"/>
      <c r="AT760" s="218" t="s">
        <v>134</v>
      </c>
      <c r="AU760" s="218" t="s">
        <v>83</v>
      </c>
      <c r="AV760" s="14" t="s">
        <v>83</v>
      </c>
      <c r="AW760" s="14" t="s">
        <v>33</v>
      </c>
      <c r="AX760" s="14" t="s">
        <v>76</v>
      </c>
      <c r="AY760" s="218" t="s">
        <v>125</v>
      </c>
    </row>
    <row r="761" spans="2:51" s="13" customFormat="1" ht="22.5">
      <c r="B761" s="197"/>
      <c r="C761" s="198"/>
      <c r="D761" s="199" t="s">
        <v>134</v>
      </c>
      <c r="E761" s="200" t="s">
        <v>1</v>
      </c>
      <c r="F761" s="201" t="s">
        <v>229</v>
      </c>
      <c r="G761" s="198"/>
      <c r="H761" s="200" t="s">
        <v>1</v>
      </c>
      <c r="I761" s="202"/>
      <c r="J761" s="198"/>
      <c r="K761" s="198"/>
      <c r="L761" s="203"/>
      <c r="M761" s="204"/>
      <c r="N761" s="205"/>
      <c r="O761" s="205"/>
      <c r="P761" s="205"/>
      <c r="Q761" s="205"/>
      <c r="R761" s="205"/>
      <c r="S761" s="205"/>
      <c r="T761" s="206"/>
      <c r="AT761" s="207" t="s">
        <v>134</v>
      </c>
      <c r="AU761" s="207" t="s">
        <v>83</v>
      </c>
      <c r="AV761" s="13" t="s">
        <v>81</v>
      </c>
      <c r="AW761" s="13" t="s">
        <v>33</v>
      </c>
      <c r="AX761" s="13" t="s">
        <v>76</v>
      </c>
      <c r="AY761" s="207" t="s">
        <v>125</v>
      </c>
    </row>
    <row r="762" spans="2:51" s="14" customFormat="1" ht="11.25">
      <c r="B762" s="208"/>
      <c r="C762" s="209"/>
      <c r="D762" s="199" t="s">
        <v>134</v>
      </c>
      <c r="E762" s="210" t="s">
        <v>1</v>
      </c>
      <c r="F762" s="211" t="s">
        <v>175</v>
      </c>
      <c r="G762" s="209"/>
      <c r="H762" s="212">
        <v>12.864000000000001</v>
      </c>
      <c r="I762" s="213"/>
      <c r="J762" s="209"/>
      <c r="K762" s="209"/>
      <c r="L762" s="214"/>
      <c r="M762" s="215"/>
      <c r="N762" s="216"/>
      <c r="O762" s="216"/>
      <c r="P762" s="216"/>
      <c r="Q762" s="216"/>
      <c r="R762" s="216"/>
      <c r="S762" s="216"/>
      <c r="T762" s="217"/>
      <c r="AT762" s="218" t="s">
        <v>134</v>
      </c>
      <c r="AU762" s="218" t="s">
        <v>83</v>
      </c>
      <c r="AV762" s="14" t="s">
        <v>83</v>
      </c>
      <c r="AW762" s="14" t="s">
        <v>33</v>
      </c>
      <c r="AX762" s="14" t="s">
        <v>76</v>
      </c>
      <c r="AY762" s="218" t="s">
        <v>125</v>
      </c>
    </row>
    <row r="763" spans="2:51" s="14" customFormat="1" ht="11.25">
      <c r="B763" s="208"/>
      <c r="C763" s="209"/>
      <c r="D763" s="199" t="s">
        <v>134</v>
      </c>
      <c r="E763" s="210" t="s">
        <v>1</v>
      </c>
      <c r="F763" s="211" t="s">
        <v>176</v>
      </c>
      <c r="G763" s="209"/>
      <c r="H763" s="212">
        <v>64.319999999999993</v>
      </c>
      <c r="I763" s="213"/>
      <c r="J763" s="209"/>
      <c r="K763" s="209"/>
      <c r="L763" s="214"/>
      <c r="M763" s="215"/>
      <c r="N763" s="216"/>
      <c r="O763" s="216"/>
      <c r="P763" s="216"/>
      <c r="Q763" s="216"/>
      <c r="R763" s="216"/>
      <c r="S763" s="216"/>
      <c r="T763" s="217"/>
      <c r="AT763" s="218" t="s">
        <v>134</v>
      </c>
      <c r="AU763" s="218" t="s">
        <v>83</v>
      </c>
      <c r="AV763" s="14" t="s">
        <v>83</v>
      </c>
      <c r="AW763" s="14" t="s">
        <v>33</v>
      </c>
      <c r="AX763" s="14" t="s">
        <v>76</v>
      </c>
      <c r="AY763" s="218" t="s">
        <v>125</v>
      </c>
    </row>
    <row r="764" spans="2:51" s="14" customFormat="1" ht="11.25">
      <c r="B764" s="208"/>
      <c r="C764" s="209"/>
      <c r="D764" s="199" t="s">
        <v>134</v>
      </c>
      <c r="E764" s="210" t="s">
        <v>1</v>
      </c>
      <c r="F764" s="211" t="s">
        <v>177</v>
      </c>
      <c r="G764" s="209"/>
      <c r="H764" s="212">
        <v>10.025</v>
      </c>
      <c r="I764" s="213"/>
      <c r="J764" s="209"/>
      <c r="K764" s="209"/>
      <c r="L764" s="214"/>
      <c r="M764" s="215"/>
      <c r="N764" s="216"/>
      <c r="O764" s="216"/>
      <c r="P764" s="216"/>
      <c r="Q764" s="216"/>
      <c r="R764" s="216"/>
      <c r="S764" s="216"/>
      <c r="T764" s="217"/>
      <c r="AT764" s="218" t="s">
        <v>134</v>
      </c>
      <c r="AU764" s="218" t="s">
        <v>83</v>
      </c>
      <c r="AV764" s="14" t="s">
        <v>83</v>
      </c>
      <c r="AW764" s="14" t="s">
        <v>33</v>
      </c>
      <c r="AX764" s="14" t="s">
        <v>76</v>
      </c>
      <c r="AY764" s="218" t="s">
        <v>125</v>
      </c>
    </row>
    <row r="765" spans="2:51" s="14" customFormat="1" ht="11.25">
      <c r="B765" s="208"/>
      <c r="C765" s="209"/>
      <c r="D765" s="199" t="s">
        <v>134</v>
      </c>
      <c r="E765" s="210" t="s">
        <v>1</v>
      </c>
      <c r="F765" s="211" t="s">
        <v>178</v>
      </c>
      <c r="G765" s="209"/>
      <c r="H765" s="212">
        <v>34.491</v>
      </c>
      <c r="I765" s="213"/>
      <c r="J765" s="209"/>
      <c r="K765" s="209"/>
      <c r="L765" s="214"/>
      <c r="M765" s="215"/>
      <c r="N765" s="216"/>
      <c r="O765" s="216"/>
      <c r="P765" s="216"/>
      <c r="Q765" s="216"/>
      <c r="R765" s="216"/>
      <c r="S765" s="216"/>
      <c r="T765" s="217"/>
      <c r="AT765" s="218" t="s">
        <v>134</v>
      </c>
      <c r="AU765" s="218" t="s">
        <v>83</v>
      </c>
      <c r="AV765" s="14" t="s">
        <v>83</v>
      </c>
      <c r="AW765" s="14" t="s">
        <v>33</v>
      </c>
      <c r="AX765" s="14" t="s">
        <v>76</v>
      </c>
      <c r="AY765" s="218" t="s">
        <v>125</v>
      </c>
    </row>
    <row r="766" spans="2:51" s="14" customFormat="1" ht="11.25">
      <c r="B766" s="208"/>
      <c r="C766" s="209"/>
      <c r="D766" s="199" t="s">
        <v>134</v>
      </c>
      <c r="E766" s="210" t="s">
        <v>1</v>
      </c>
      <c r="F766" s="211" t="s">
        <v>179</v>
      </c>
      <c r="G766" s="209"/>
      <c r="H766" s="212">
        <v>33.143999999999998</v>
      </c>
      <c r="I766" s="213"/>
      <c r="J766" s="209"/>
      <c r="K766" s="209"/>
      <c r="L766" s="214"/>
      <c r="M766" s="215"/>
      <c r="N766" s="216"/>
      <c r="O766" s="216"/>
      <c r="P766" s="216"/>
      <c r="Q766" s="216"/>
      <c r="R766" s="216"/>
      <c r="S766" s="216"/>
      <c r="T766" s="217"/>
      <c r="AT766" s="218" t="s">
        <v>134</v>
      </c>
      <c r="AU766" s="218" t="s">
        <v>83</v>
      </c>
      <c r="AV766" s="14" t="s">
        <v>83</v>
      </c>
      <c r="AW766" s="14" t="s">
        <v>33</v>
      </c>
      <c r="AX766" s="14" t="s">
        <v>76</v>
      </c>
      <c r="AY766" s="218" t="s">
        <v>125</v>
      </c>
    </row>
    <row r="767" spans="2:51" s="14" customFormat="1" ht="11.25">
      <c r="B767" s="208"/>
      <c r="C767" s="209"/>
      <c r="D767" s="199" t="s">
        <v>134</v>
      </c>
      <c r="E767" s="210" t="s">
        <v>1</v>
      </c>
      <c r="F767" s="211" t="s">
        <v>180</v>
      </c>
      <c r="G767" s="209"/>
      <c r="H767" s="212">
        <v>16.010999999999999</v>
      </c>
      <c r="I767" s="213"/>
      <c r="J767" s="209"/>
      <c r="K767" s="209"/>
      <c r="L767" s="214"/>
      <c r="M767" s="215"/>
      <c r="N767" s="216"/>
      <c r="O767" s="216"/>
      <c r="P767" s="216"/>
      <c r="Q767" s="216"/>
      <c r="R767" s="216"/>
      <c r="S767" s="216"/>
      <c r="T767" s="217"/>
      <c r="AT767" s="218" t="s">
        <v>134</v>
      </c>
      <c r="AU767" s="218" t="s">
        <v>83</v>
      </c>
      <c r="AV767" s="14" t="s">
        <v>83</v>
      </c>
      <c r="AW767" s="14" t="s">
        <v>33</v>
      </c>
      <c r="AX767" s="14" t="s">
        <v>76</v>
      </c>
      <c r="AY767" s="218" t="s">
        <v>125</v>
      </c>
    </row>
    <row r="768" spans="2:51" s="14" customFormat="1" ht="11.25">
      <c r="B768" s="208"/>
      <c r="C768" s="209"/>
      <c r="D768" s="199" t="s">
        <v>134</v>
      </c>
      <c r="E768" s="210" t="s">
        <v>1</v>
      </c>
      <c r="F768" s="211" t="s">
        <v>181</v>
      </c>
      <c r="G768" s="209"/>
      <c r="H768" s="212">
        <v>21.785</v>
      </c>
      <c r="I768" s="213"/>
      <c r="J768" s="209"/>
      <c r="K768" s="209"/>
      <c r="L768" s="214"/>
      <c r="M768" s="215"/>
      <c r="N768" s="216"/>
      <c r="O768" s="216"/>
      <c r="P768" s="216"/>
      <c r="Q768" s="216"/>
      <c r="R768" s="216"/>
      <c r="S768" s="216"/>
      <c r="T768" s="217"/>
      <c r="AT768" s="218" t="s">
        <v>134</v>
      </c>
      <c r="AU768" s="218" t="s">
        <v>83</v>
      </c>
      <c r="AV768" s="14" t="s">
        <v>83</v>
      </c>
      <c r="AW768" s="14" t="s">
        <v>33</v>
      </c>
      <c r="AX768" s="14" t="s">
        <v>76</v>
      </c>
      <c r="AY768" s="218" t="s">
        <v>125</v>
      </c>
    </row>
    <row r="769" spans="2:51" s="14" customFormat="1" ht="22.5">
      <c r="B769" s="208"/>
      <c r="C769" s="209"/>
      <c r="D769" s="199" t="s">
        <v>134</v>
      </c>
      <c r="E769" s="210" t="s">
        <v>1</v>
      </c>
      <c r="F769" s="211" t="s">
        <v>182</v>
      </c>
      <c r="G769" s="209"/>
      <c r="H769" s="212">
        <v>3.4670000000000001</v>
      </c>
      <c r="I769" s="213"/>
      <c r="J769" s="209"/>
      <c r="K769" s="209"/>
      <c r="L769" s="214"/>
      <c r="M769" s="215"/>
      <c r="N769" s="216"/>
      <c r="O769" s="216"/>
      <c r="P769" s="216"/>
      <c r="Q769" s="216"/>
      <c r="R769" s="216"/>
      <c r="S769" s="216"/>
      <c r="T769" s="217"/>
      <c r="AT769" s="218" t="s">
        <v>134</v>
      </c>
      <c r="AU769" s="218" t="s">
        <v>83</v>
      </c>
      <c r="AV769" s="14" t="s">
        <v>83</v>
      </c>
      <c r="AW769" s="14" t="s">
        <v>33</v>
      </c>
      <c r="AX769" s="14" t="s">
        <v>76</v>
      </c>
      <c r="AY769" s="218" t="s">
        <v>125</v>
      </c>
    </row>
    <row r="770" spans="2:51" s="14" customFormat="1" ht="11.25">
      <c r="B770" s="208"/>
      <c r="C770" s="209"/>
      <c r="D770" s="199" t="s">
        <v>134</v>
      </c>
      <c r="E770" s="210" t="s">
        <v>1</v>
      </c>
      <c r="F770" s="211" t="s">
        <v>183</v>
      </c>
      <c r="G770" s="209"/>
      <c r="H770" s="212">
        <v>3.44</v>
      </c>
      <c r="I770" s="213"/>
      <c r="J770" s="209"/>
      <c r="K770" s="209"/>
      <c r="L770" s="214"/>
      <c r="M770" s="215"/>
      <c r="N770" s="216"/>
      <c r="O770" s="216"/>
      <c r="P770" s="216"/>
      <c r="Q770" s="216"/>
      <c r="R770" s="216"/>
      <c r="S770" s="216"/>
      <c r="T770" s="217"/>
      <c r="AT770" s="218" t="s">
        <v>134</v>
      </c>
      <c r="AU770" s="218" t="s">
        <v>83</v>
      </c>
      <c r="AV770" s="14" t="s">
        <v>83</v>
      </c>
      <c r="AW770" s="14" t="s">
        <v>33</v>
      </c>
      <c r="AX770" s="14" t="s">
        <v>76</v>
      </c>
      <c r="AY770" s="218" t="s">
        <v>125</v>
      </c>
    </row>
    <row r="771" spans="2:51" s="13" customFormat="1" ht="11.25">
      <c r="B771" s="197"/>
      <c r="C771" s="198"/>
      <c r="D771" s="199" t="s">
        <v>134</v>
      </c>
      <c r="E771" s="200" t="s">
        <v>1</v>
      </c>
      <c r="F771" s="201" t="s">
        <v>230</v>
      </c>
      <c r="G771" s="198"/>
      <c r="H771" s="200" t="s">
        <v>1</v>
      </c>
      <c r="I771" s="202"/>
      <c r="J771" s="198"/>
      <c r="K771" s="198"/>
      <c r="L771" s="203"/>
      <c r="M771" s="204"/>
      <c r="N771" s="205"/>
      <c r="O771" s="205"/>
      <c r="P771" s="205"/>
      <c r="Q771" s="205"/>
      <c r="R771" s="205"/>
      <c r="S771" s="205"/>
      <c r="T771" s="206"/>
      <c r="AT771" s="207" t="s">
        <v>134</v>
      </c>
      <c r="AU771" s="207" t="s">
        <v>83</v>
      </c>
      <c r="AV771" s="13" t="s">
        <v>81</v>
      </c>
      <c r="AW771" s="13" t="s">
        <v>33</v>
      </c>
      <c r="AX771" s="13" t="s">
        <v>76</v>
      </c>
      <c r="AY771" s="207" t="s">
        <v>125</v>
      </c>
    </row>
    <row r="772" spans="2:51" s="13" customFormat="1" ht="11.25">
      <c r="B772" s="197"/>
      <c r="C772" s="198"/>
      <c r="D772" s="199" t="s">
        <v>134</v>
      </c>
      <c r="E772" s="200" t="s">
        <v>1</v>
      </c>
      <c r="F772" s="201" t="s">
        <v>135</v>
      </c>
      <c r="G772" s="198"/>
      <c r="H772" s="200" t="s">
        <v>1</v>
      </c>
      <c r="I772" s="202"/>
      <c r="J772" s="198"/>
      <c r="K772" s="198"/>
      <c r="L772" s="203"/>
      <c r="M772" s="204"/>
      <c r="N772" s="205"/>
      <c r="O772" s="205"/>
      <c r="P772" s="205"/>
      <c r="Q772" s="205"/>
      <c r="R772" s="205"/>
      <c r="S772" s="205"/>
      <c r="T772" s="206"/>
      <c r="AT772" s="207" t="s">
        <v>134</v>
      </c>
      <c r="AU772" s="207" t="s">
        <v>83</v>
      </c>
      <c r="AV772" s="13" t="s">
        <v>81</v>
      </c>
      <c r="AW772" s="13" t="s">
        <v>33</v>
      </c>
      <c r="AX772" s="13" t="s">
        <v>76</v>
      </c>
      <c r="AY772" s="207" t="s">
        <v>125</v>
      </c>
    </row>
    <row r="773" spans="2:51" s="14" customFormat="1" ht="11.25">
      <c r="B773" s="208"/>
      <c r="C773" s="209"/>
      <c r="D773" s="199" t="s">
        <v>134</v>
      </c>
      <c r="E773" s="210" t="s">
        <v>1</v>
      </c>
      <c r="F773" s="211" t="s">
        <v>136</v>
      </c>
      <c r="G773" s="209"/>
      <c r="H773" s="212">
        <v>80.483999999999995</v>
      </c>
      <c r="I773" s="213"/>
      <c r="J773" s="209"/>
      <c r="K773" s="209"/>
      <c r="L773" s="214"/>
      <c r="M773" s="215"/>
      <c r="N773" s="216"/>
      <c r="O773" s="216"/>
      <c r="P773" s="216"/>
      <c r="Q773" s="216"/>
      <c r="R773" s="216"/>
      <c r="S773" s="216"/>
      <c r="T773" s="217"/>
      <c r="AT773" s="218" t="s">
        <v>134</v>
      </c>
      <c r="AU773" s="218" t="s">
        <v>83</v>
      </c>
      <c r="AV773" s="14" t="s">
        <v>83</v>
      </c>
      <c r="AW773" s="14" t="s">
        <v>33</v>
      </c>
      <c r="AX773" s="14" t="s">
        <v>76</v>
      </c>
      <c r="AY773" s="218" t="s">
        <v>125</v>
      </c>
    </row>
    <row r="774" spans="2:51" s="14" customFormat="1" ht="11.25">
      <c r="B774" s="208"/>
      <c r="C774" s="209"/>
      <c r="D774" s="199" t="s">
        <v>134</v>
      </c>
      <c r="E774" s="210" t="s">
        <v>1</v>
      </c>
      <c r="F774" s="211" t="s">
        <v>231</v>
      </c>
      <c r="G774" s="209"/>
      <c r="H774" s="212">
        <v>36.96</v>
      </c>
      <c r="I774" s="213"/>
      <c r="J774" s="209"/>
      <c r="K774" s="209"/>
      <c r="L774" s="214"/>
      <c r="M774" s="215"/>
      <c r="N774" s="216"/>
      <c r="O774" s="216"/>
      <c r="P774" s="216"/>
      <c r="Q774" s="216"/>
      <c r="R774" s="216"/>
      <c r="S774" s="216"/>
      <c r="T774" s="217"/>
      <c r="AT774" s="218" t="s">
        <v>134</v>
      </c>
      <c r="AU774" s="218" t="s">
        <v>83</v>
      </c>
      <c r="AV774" s="14" t="s">
        <v>83</v>
      </c>
      <c r="AW774" s="14" t="s">
        <v>33</v>
      </c>
      <c r="AX774" s="14" t="s">
        <v>76</v>
      </c>
      <c r="AY774" s="218" t="s">
        <v>125</v>
      </c>
    </row>
    <row r="775" spans="2:51" s="13" customFormat="1" ht="11.25">
      <c r="B775" s="197"/>
      <c r="C775" s="198"/>
      <c r="D775" s="199" t="s">
        <v>134</v>
      </c>
      <c r="E775" s="200" t="s">
        <v>1</v>
      </c>
      <c r="F775" s="201" t="s">
        <v>139</v>
      </c>
      <c r="G775" s="198"/>
      <c r="H775" s="200" t="s">
        <v>1</v>
      </c>
      <c r="I775" s="202"/>
      <c r="J775" s="198"/>
      <c r="K775" s="198"/>
      <c r="L775" s="203"/>
      <c r="M775" s="204"/>
      <c r="N775" s="205"/>
      <c r="O775" s="205"/>
      <c r="P775" s="205"/>
      <c r="Q775" s="205"/>
      <c r="R775" s="205"/>
      <c r="S775" s="205"/>
      <c r="T775" s="206"/>
      <c r="AT775" s="207" t="s">
        <v>134</v>
      </c>
      <c r="AU775" s="207" t="s">
        <v>83</v>
      </c>
      <c r="AV775" s="13" t="s">
        <v>81</v>
      </c>
      <c r="AW775" s="13" t="s">
        <v>33</v>
      </c>
      <c r="AX775" s="13" t="s">
        <v>76</v>
      </c>
      <c r="AY775" s="207" t="s">
        <v>125</v>
      </c>
    </row>
    <row r="776" spans="2:51" s="14" customFormat="1" ht="11.25">
      <c r="B776" s="208"/>
      <c r="C776" s="209"/>
      <c r="D776" s="199" t="s">
        <v>134</v>
      </c>
      <c r="E776" s="210" t="s">
        <v>1</v>
      </c>
      <c r="F776" s="211" t="s">
        <v>140</v>
      </c>
      <c r="G776" s="209"/>
      <c r="H776" s="212">
        <v>44.356000000000002</v>
      </c>
      <c r="I776" s="213"/>
      <c r="J776" s="209"/>
      <c r="K776" s="209"/>
      <c r="L776" s="214"/>
      <c r="M776" s="215"/>
      <c r="N776" s="216"/>
      <c r="O776" s="216"/>
      <c r="P776" s="216"/>
      <c r="Q776" s="216"/>
      <c r="R776" s="216"/>
      <c r="S776" s="216"/>
      <c r="T776" s="217"/>
      <c r="AT776" s="218" t="s">
        <v>134</v>
      </c>
      <c r="AU776" s="218" t="s">
        <v>83</v>
      </c>
      <c r="AV776" s="14" t="s">
        <v>83</v>
      </c>
      <c r="AW776" s="14" t="s">
        <v>33</v>
      </c>
      <c r="AX776" s="14" t="s">
        <v>76</v>
      </c>
      <c r="AY776" s="218" t="s">
        <v>125</v>
      </c>
    </row>
    <row r="777" spans="2:51" s="14" customFormat="1" ht="11.25">
      <c r="B777" s="208"/>
      <c r="C777" s="209"/>
      <c r="D777" s="199" t="s">
        <v>134</v>
      </c>
      <c r="E777" s="210" t="s">
        <v>1</v>
      </c>
      <c r="F777" s="211" t="s">
        <v>232</v>
      </c>
      <c r="G777" s="209"/>
      <c r="H777" s="212">
        <v>29.574999999999999</v>
      </c>
      <c r="I777" s="213"/>
      <c r="J777" s="209"/>
      <c r="K777" s="209"/>
      <c r="L777" s="214"/>
      <c r="M777" s="215"/>
      <c r="N777" s="216"/>
      <c r="O777" s="216"/>
      <c r="P777" s="216"/>
      <c r="Q777" s="216"/>
      <c r="R777" s="216"/>
      <c r="S777" s="216"/>
      <c r="T777" s="217"/>
      <c r="AT777" s="218" t="s">
        <v>134</v>
      </c>
      <c r="AU777" s="218" t="s">
        <v>83</v>
      </c>
      <c r="AV777" s="14" t="s">
        <v>83</v>
      </c>
      <c r="AW777" s="14" t="s">
        <v>33</v>
      </c>
      <c r="AX777" s="14" t="s">
        <v>76</v>
      </c>
      <c r="AY777" s="218" t="s">
        <v>125</v>
      </c>
    </row>
    <row r="778" spans="2:51" s="14" customFormat="1" ht="11.25">
      <c r="B778" s="208"/>
      <c r="C778" s="209"/>
      <c r="D778" s="199" t="s">
        <v>134</v>
      </c>
      <c r="E778" s="210" t="s">
        <v>1</v>
      </c>
      <c r="F778" s="211" t="s">
        <v>142</v>
      </c>
      <c r="G778" s="209"/>
      <c r="H778" s="212">
        <v>1.75</v>
      </c>
      <c r="I778" s="213"/>
      <c r="J778" s="209"/>
      <c r="K778" s="209"/>
      <c r="L778" s="214"/>
      <c r="M778" s="215"/>
      <c r="N778" s="216"/>
      <c r="O778" s="216"/>
      <c r="P778" s="216"/>
      <c r="Q778" s="216"/>
      <c r="R778" s="216"/>
      <c r="S778" s="216"/>
      <c r="T778" s="217"/>
      <c r="AT778" s="218" t="s">
        <v>134</v>
      </c>
      <c r="AU778" s="218" t="s">
        <v>83</v>
      </c>
      <c r="AV778" s="14" t="s">
        <v>83</v>
      </c>
      <c r="AW778" s="14" t="s">
        <v>33</v>
      </c>
      <c r="AX778" s="14" t="s">
        <v>76</v>
      </c>
      <c r="AY778" s="218" t="s">
        <v>125</v>
      </c>
    </row>
    <row r="779" spans="2:51" s="13" customFormat="1" ht="11.25">
      <c r="B779" s="197"/>
      <c r="C779" s="198"/>
      <c r="D779" s="199" t="s">
        <v>134</v>
      </c>
      <c r="E779" s="200" t="s">
        <v>1</v>
      </c>
      <c r="F779" s="201" t="s">
        <v>143</v>
      </c>
      <c r="G779" s="198"/>
      <c r="H779" s="200" t="s">
        <v>1</v>
      </c>
      <c r="I779" s="202"/>
      <c r="J779" s="198"/>
      <c r="K779" s="198"/>
      <c r="L779" s="203"/>
      <c r="M779" s="204"/>
      <c r="N779" s="205"/>
      <c r="O779" s="205"/>
      <c r="P779" s="205"/>
      <c r="Q779" s="205"/>
      <c r="R779" s="205"/>
      <c r="S779" s="205"/>
      <c r="T779" s="206"/>
      <c r="AT779" s="207" t="s">
        <v>134</v>
      </c>
      <c r="AU779" s="207" t="s">
        <v>83</v>
      </c>
      <c r="AV779" s="13" t="s">
        <v>81</v>
      </c>
      <c r="AW779" s="13" t="s">
        <v>33</v>
      </c>
      <c r="AX779" s="13" t="s">
        <v>76</v>
      </c>
      <c r="AY779" s="207" t="s">
        <v>125</v>
      </c>
    </row>
    <row r="780" spans="2:51" s="14" customFormat="1" ht="11.25">
      <c r="B780" s="208"/>
      <c r="C780" s="209"/>
      <c r="D780" s="199" t="s">
        <v>134</v>
      </c>
      <c r="E780" s="210" t="s">
        <v>1</v>
      </c>
      <c r="F780" s="211" t="s">
        <v>144</v>
      </c>
      <c r="G780" s="209"/>
      <c r="H780" s="212">
        <v>40.442</v>
      </c>
      <c r="I780" s="213"/>
      <c r="J780" s="209"/>
      <c r="K780" s="209"/>
      <c r="L780" s="214"/>
      <c r="M780" s="215"/>
      <c r="N780" s="216"/>
      <c r="O780" s="216"/>
      <c r="P780" s="216"/>
      <c r="Q780" s="216"/>
      <c r="R780" s="216"/>
      <c r="S780" s="216"/>
      <c r="T780" s="217"/>
      <c r="AT780" s="218" t="s">
        <v>134</v>
      </c>
      <c r="AU780" s="218" t="s">
        <v>83</v>
      </c>
      <c r="AV780" s="14" t="s">
        <v>83</v>
      </c>
      <c r="AW780" s="14" t="s">
        <v>33</v>
      </c>
      <c r="AX780" s="14" t="s">
        <v>76</v>
      </c>
      <c r="AY780" s="218" t="s">
        <v>125</v>
      </c>
    </row>
    <row r="781" spans="2:51" s="14" customFormat="1" ht="11.25">
      <c r="B781" s="208"/>
      <c r="C781" s="209"/>
      <c r="D781" s="199" t="s">
        <v>134</v>
      </c>
      <c r="E781" s="210" t="s">
        <v>1</v>
      </c>
      <c r="F781" s="211" t="s">
        <v>233</v>
      </c>
      <c r="G781" s="209"/>
      <c r="H781" s="212">
        <v>25.024999999999999</v>
      </c>
      <c r="I781" s="213"/>
      <c r="J781" s="209"/>
      <c r="K781" s="209"/>
      <c r="L781" s="214"/>
      <c r="M781" s="215"/>
      <c r="N781" s="216"/>
      <c r="O781" s="216"/>
      <c r="P781" s="216"/>
      <c r="Q781" s="216"/>
      <c r="R781" s="216"/>
      <c r="S781" s="216"/>
      <c r="T781" s="217"/>
      <c r="AT781" s="218" t="s">
        <v>134</v>
      </c>
      <c r="AU781" s="218" t="s">
        <v>83</v>
      </c>
      <c r="AV781" s="14" t="s">
        <v>83</v>
      </c>
      <c r="AW781" s="14" t="s">
        <v>33</v>
      </c>
      <c r="AX781" s="14" t="s">
        <v>76</v>
      </c>
      <c r="AY781" s="218" t="s">
        <v>125</v>
      </c>
    </row>
    <row r="782" spans="2:51" s="14" customFormat="1" ht="11.25">
      <c r="B782" s="208"/>
      <c r="C782" s="209"/>
      <c r="D782" s="199" t="s">
        <v>134</v>
      </c>
      <c r="E782" s="210" t="s">
        <v>1</v>
      </c>
      <c r="F782" s="211" t="s">
        <v>142</v>
      </c>
      <c r="G782" s="209"/>
      <c r="H782" s="212">
        <v>1.75</v>
      </c>
      <c r="I782" s="213"/>
      <c r="J782" s="209"/>
      <c r="K782" s="209"/>
      <c r="L782" s="214"/>
      <c r="M782" s="215"/>
      <c r="N782" s="216"/>
      <c r="O782" s="216"/>
      <c r="P782" s="216"/>
      <c r="Q782" s="216"/>
      <c r="R782" s="216"/>
      <c r="S782" s="216"/>
      <c r="T782" s="217"/>
      <c r="AT782" s="218" t="s">
        <v>134</v>
      </c>
      <c r="AU782" s="218" t="s">
        <v>83</v>
      </c>
      <c r="AV782" s="14" t="s">
        <v>83</v>
      </c>
      <c r="AW782" s="14" t="s">
        <v>33</v>
      </c>
      <c r="AX782" s="14" t="s">
        <v>76</v>
      </c>
      <c r="AY782" s="218" t="s">
        <v>125</v>
      </c>
    </row>
    <row r="783" spans="2:51" s="13" customFormat="1" ht="11.25">
      <c r="B783" s="197"/>
      <c r="C783" s="198"/>
      <c r="D783" s="199" t="s">
        <v>134</v>
      </c>
      <c r="E783" s="200" t="s">
        <v>1</v>
      </c>
      <c r="F783" s="201" t="s">
        <v>234</v>
      </c>
      <c r="G783" s="198"/>
      <c r="H783" s="200" t="s">
        <v>1</v>
      </c>
      <c r="I783" s="202"/>
      <c r="J783" s="198"/>
      <c r="K783" s="198"/>
      <c r="L783" s="203"/>
      <c r="M783" s="204"/>
      <c r="N783" s="205"/>
      <c r="O783" s="205"/>
      <c r="P783" s="205"/>
      <c r="Q783" s="205"/>
      <c r="R783" s="205"/>
      <c r="S783" s="205"/>
      <c r="T783" s="206"/>
      <c r="AT783" s="207" t="s">
        <v>134</v>
      </c>
      <c r="AU783" s="207" t="s">
        <v>83</v>
      </c>
      <c r="AV783" s="13" t="s">
        <v>81</v>
      </c>
      <c r="AW783" s="13" t="s">
        <v>33</v>
      </c>
      <c r="AX783" s="13" t="s">
        <v>76</v>
      </c>
      <c r="AY783" s="207" t="s">
        <v>125</v>
      </c>
    </row>
    <row r="784" spans="2:51" s="14" customFormat="1" ht="11.25">
      <c r="B784" s="208"/>
      <c r="C784" s="209"/>
      <c r="D784" s="199" t="s">
        <v>134</v>
      </c>
      <c r="E784" s="210" t="s">
        <v>1</v>
      </c>
      <c r="F784" s="211" t="s">
        <v>204</v>
      </c>
      <c r="G784" s="209"/>
      <c r="H784" s="212">
        <v>138</v>
      </c>
      <c r="I784" s="213"/>
      <c r="J784" s="209"/>
      <c r="K784" s="209"/>
      <c r="L784" s="214"/>
      <c r="M784" s="215"/>
      <c r="N784" s="216"/>
      <c r="O784" s="216"/>
      <c r="P784" s="216"/>
      <c r="Q784" s="216"/>
      <c r="R784" s="216"/>
      <c r="S784" s="216"/>
      <c r="T784" s="217"/>
      <c r="AT784" s="218" t="s">
        <v>134</v>
      </c>
      <c r="AU784" s="218" t="s">
        <v>83</v>
      </c>
      <c r="AV784" s="14" t="s">
        <v>83</v>
      </c>
      <c r="AW784" s="14" t="s">
        <v>33</v>
      </c>
      <c r="AX784" s="14" t="s">
        <v>76</v>
      </c>
      <c r="AY784" s="218" t="s">
        <v>125</v>
      </c>
    </row>
    <row r="785" spans="1:65" s="14" customFormat="1" ht="11.25">
      <c r="B785" s="208"/>
      <c r="C785" s="209"/>
      <c r="D785" s="199" t="s">
        <v>134</v>
      </c>
      <c r="E785" s="210" t="s">
        <v>1</v>
      </c>
      <c r="F785" s="211" t="s">
        <v>208</v>
      </c>
      <c r="G785" s="209"/>
      <c r="H785" s="212">
        <v>74.75</v>
      </c>
      <c r="I785" s="213"/>
      <c r="J785" s="209"/>
      <c r="K785" s="209"/>
      <c r="L785" s="214"/>
      <c r="M785" s="215"/>
      <c r="N785" s="216"/>
      <c r="O785" s="216"/>
      <c r="P785" s="216"/>
      <c r="Q785" s="216"/>
      <c r="R785" s="216"/>
      <c r="S785" s="216"/>
      <c r="T785" s="217"/>
      <c r="AT785" s="218" t="s">
        <v>134</v>
      </c>
      <c r="AU785" s="218" t="s">
        <v>83</v>
      </c>
      <c r="AV785" s="14" t="s">
        <v>83</v>
      </c>
      <c r="AW785" s="14" t="s">
        <v>33</v>
      </c>
      <c r="AX785" s="14" t="s">
        <v>76</v>
      </c>
      <c r="AY785" s="218" t="s">
        <v>125</v>
      </c>
    </row>
    <row r="786" spans="1:65" s="14" customFormat="1" ht="11.25">
      <c r="B786" s="208"/>
      <c r="C786" s="209"/>
      <c r="D786" s="199" t="s">
        <v>134</v>
      </c>
      <c r="E786" s="210" t="s">
        <v>1</v>
      </c>
      <c r="F786" s="211" t="s">
        <v>209</v>
      </c>
      <c r="G786" s="209"/>
      <c r="H786" s="212">
        <v>69</v>
      </c>
      <c r="I786" s="213"/>
      <c r="J786" s="209"/>
      <c r="K786" s="209"/>
      <c r="L786" s="214"/>
      <c r="M786" s="215"/>
      <c r="N786" s="216"/>
      <c r="O786" s="216"/>
      <c r="P786" s="216"/>
      <c r="Q786" s="216"/>
      <c r="R786" s="216"/>
      <c r="S786" s="216"/>
      <c r="T786" s="217"/>
      <c r="AT786" s="218" t="s">
        <v>134</v>
      </c>
      <c r="AU786" s="218" t="s">
        <v>83</v>
      </c>
      <c r="AV786" s="14" t="s">
        <v>83</v>
      </c>
      <c r="AW786" s="14" t="s">
        <v>33</v>
      </c>
      <c r="AX786" s="14" t="s">
        <v>76</v>
      </c>
      <c r="AY786" s="218" t="s">
        <v>125</v>
      </c>
    </row>
    <row r="787" spans="1:65" s="16" customFormat="1" ht="11.25">
      <c r="B787" s="230"/>
      <c r="C787" s="231"/>
      <c r="D787" s="199" t="s">
        <v>134</v>
      </c>
      <c r="E787" s="232" t="s">
        <v>1</v>
      </c>
      <c r="F787" s="233" t="s">
        <v>146</v>
      </c>
      <c r="G787" s="231"/>
      <c r="H787" s="234">
        <v>782.41499999999996</v>
      </c>
      <c r="I787" s="235"/>
      <c r="J787" s="231"/>
      <c r="K787" s="231"/>
      <c r="L787" s="236"/>
      <c r="M787" s="237"/>
      <c r="N787" s="238"/>
      <c r="O787" s="238"/>
      <c r="P787" s="238"/>
      <c r="Q787" s="238"/>
      <c r="R787" s="238"/>
      <c r="S787" s="238"/>
      <c r="T787" s="239"/>
      <c r="AT787" s="240" t="s">
        <v>134</v>
      </c>
      <c r="AU787" s="240" t="s">
        <v>83</v>
      </c>
      <c r="AV787" s="16" t="s">
        <v>132</v>
      </c>
      <c r="AW787" s="16" t="s">
        <v>33</v>
      </c>
      <c r="AX787" s="16" t="s">
        <v>81</v>
      </c>
      <c r="AY787" s="240" t="s">
        <v>125</v>
      </c>
    </row>
    <row r="788" spans="1:65" s="2" customFormat="1" ht="16.5" customHeight="1">
      <c r="A788" s="35"/>
      <c r="B788" s="36"/>
      <c r="C788" s="183" t="s">
        <v>804</v>
      </c>
      <c r="D788" s="183" t="s">
        <v>128</v>
      </c>
      <c r="E788" s="184" t="s">
        <v>805</v>
      </c>
      <c r="F788" s="185" t="s">
        <v>806</v>
      </c>
      <c r="G788" s="186" t="s">
        <v>131</v>
      </c>
      <c r="H788" s="187">
        <v>199.547</v>
      </c>
      <c r="I788" s="188"/>
      <c r="J788" s="189">
        <f>ROUND(I788*H788,2)</f>
        <v>0</v>
      </c>
      <c r="K788" s="190"/>
      <c r="L788" s="40"/>
      <c r="M788" s="191" t="s">
        <v>1</v>
      </c>
      <c r="N788" s="192" t="s">
        <v>41</v>
      </c>
      <c r="O788" s="72"/>
      <c r="P788" s="193">
        <f>O788*H788</f>
        <v>0</v>
      </c>
      <c r="Q788" s="193">
        <v>1E-3</v>
      </c>
      <c r="R788" s="193">
        <f>Q788*H788</f>
        <v>0.199547</v>
      </c>
      <c r="S788" s="193">
        <v>3.1E-4</v>
      </c>
      <c r="T788" s="194">
        <f>S788*H788</f>
        <v>6.1859569999999996E-2</v>
      </c>
      <c r="U788" s="35"/>
      <c r="V788" s="35"/>
      <c r="W788" s="35"/>
      <c r="X788" s="35"/>
      <c r="Y788" s="35"/>
      <c r="Z788" s="35"/>
      <c r="AA788" s="35"/>
      <c r="AB788" s="35"/>
      <c r="AC788" s="35"/>
      <c r="AD788" s="35"/>
      <c r="AE788" s="35"/>
      <c r="AR788" s="195" t="s">
        <v>289</v>
      </c>
      <c r="AT788" s="195" t="s">
        <v>128</v>
      </c>
      <c r="AU788" s="195" t="s">
        <v>83</v>
      </c>
      <c r="AY788" s="18" t="s">
        <v>125</v>
      </c>
      <c r="BE788" s="196">
        <f>IF(N788="základní",J788,0)</f>
        <v>0</v>
      </c>
      <c r="BF788" s="196">
        <f>IF(N788="snížená",J788,0)</f>
        <v>0</v>
      </c>
      <c r="BG788" s="196">
        <f>IF(N788="zákl. přenesená",J788,0)</f>
        <v>0</v>
      </c>
      <c r="BH788" s="196">
        <f>IF(N788="sníž. přenesená",J788,0)</f>
        <v>0</v>
      </c>
      <c r="BI788" s="196">
        <f>IF(N788="nulová",J788,0)</f>
        <v>0</v>
      </c>
      <c r="BJ788" s="18" t="s">
        <v>81</v>
      </c>
      <c r="BK788" s="196">
        <f>ROUND(I788*H788,2)</f>
        <v>0</v>
      </c>
      <c r="BL788" s="18" t="s">
        <v>289</v>
      </c>
      <c r="BM788" s="195" t="s">
        <v>807</v>
      </c>
    </row>
    <row r="789" spans="1:65" s="13" customFormat="1" ht="22.5">
      <c r="B789" s="197"/>
      <c r="C789" s="198"/>
      <c r="D789" s="199" t="s">
        <v>134</v>
      </c>
      <c r="E789" s="200" t="s">
        <v>1</v>
      </c>
      <c r="F789" s="201" t="s">
        <v>229</v>
      </c>
      <c r="G789" s="198"/>
      <c r="H789" s="200" t="s">
        <v>1</v>
      </c>
      <c r="I789" s="202"/>
      <c r="J789" s="198"/>
      <c r="K789" s="198"/>
      <c r="L789" s="203"/>
      <c r="M789" s="204"/>
      <c r="N789" s="205"/>
      <c r="O789" s="205"/>
      <c r="P789" s="205"/>
      <c r="Q789" s="205"/>
      <c r="R789" s="205"/>
      <c r="S789" s="205"/>
      <c r="T789" s="206"/>
      <c r="AT789" s="207" t="s">
        <v>134</v>
      </c>
      <c r="AU789" s="207" t="s">
        <v>83</v>
      </c>
      <c r="AV789" s="13" t="s">
        <v>81</v>
      </c>
      <c r="AW789" s="13" t="s">
        <v>33</v>
      </c>
      <c r="AX789" s="13" t="s">
        <v>76</v>
      </c>
      <c r="AY789" s="207" t="s">
        <v>125</v>
      </c>
    </row>
    <row r="790" spans="1:65" s="14" customFormat="1" ht="11.25">
      <c r="B790" s="208"/>
      <c r="C790" s="209"/>
      <c r="D790" s="199" t="s">
        <v>134</v>
      </c>
      <c r="E790" s="210" t="s">
        <v>1</v>
      </c>
      <c r="F790" s="211" t="s">
        <v>175</v>
      </c>
      <c r="G790" s="209"/>
      <c r="H790" s="212">
        <v>12.864000000000001</v>
      </c>
      <c r="I790" s="213"/>
      <c r="J790" s="209"/>
      <c r="K790" s="209"/>
      <c r="L790" s="214"/>
      <c r="M790" s="215"/>
      <c r="N790" s="216"/>
      <c r="O790" s="216"/>
      <c r="P790" s="216"/>
      <c r="Q790" s="216"/>
      <c r="R790" s="216"/>
      <c r="S790" s="216"/>
      <c r="T790" s="217"/>
      <c r="AT790" s="218" t="s">
        <v>134</v>
      </c>
      <c r="AU790" s="218" t="s">
        <v>83</v>
      </c>
      <c r="AV790" s="14" t="s">
        <v>83</v>
      </c>
      <c r="AW790" s="14" t="s">
        <v>33</v>
      </c>
      <c r="AX790" s="14" t="s">
        <v>76</v>
      </c>
      <c r="AY790" s="218" t="s">
        <v>125</v>
      </c>
    </row>
    <row r="791" spans="1:65" s="14" customFormat="1" ht="11.25">
      <c r="B791" s="208"/>
      <c r="C791" s="209"/>
      <c r="D791" s="199" t="s">
        <v>134</v>
      </c>
      <c r="E791" s="210" t="s">
        <v>1</v>
      </c>
      <c r="F791" s="211" t="s">
        <v>176</v>
      </c>
      <c r="G791" s="209"/>
      <c r="H791" s="212">
        <v>64.319999999999993</v>
      </c>
      <c r="I791" s="213"/>
      <c r="J791" s="209"/>
      <c r="K791" s="209"/>
      <c r="L791" s="214"/>
      <c r="M791" s="215"/>
      <c r="N791" s="216"/>
      <c r="O791" s="216"/>
      <c r="P791" s="216"/>
      <c r="Q791" s="216"/>
      <c r="R791" s="216"/>
      <c r="S791" s="216"/>
      <c r="T791" s="217"/>
      <c r="AT791" s="218" t="s">
        <v>134</v>
      </c>
      <c r="AU791" s="218" t="s">
        <v>83</v>
      </c>
      <c r="AV791" s="14" t="s">
        <v>83</v>
      </c>
      <c r="AW791" s="14" t="s">
        <v>33</v>
      </c>
      <c r="AX791" s="14" t="s">
        <v>76</v>
      </c>
      <c r="AY791" s="218" t="s">
        <v>125</v>
      </c>
    </row>
    <row r="792" spans="1:65" s="14" customFormat="1" ht="11.25">
      <c r="B792" s="208"/>
      <c r="C792" s="209"/>
      <c r="D792" s="199" t="s">
        <v>134</v>
      </c>
      <c r="E792" s="210" t="s">
        <v>1</v>
      </c>
      <c r="F792" s="211" t="s">
        <v>177</v>
      </c>
      <c r="G792" s="209"/>
      <c r="H792" s="212">
        <v>10.025</v>
      </c>
      <c r="I792" s="213"/>
      <c r="J792" s="209"/>
      <c r="K792" s="209"/>
      <c r="L792" s="214"/>
      <c r="M792" s="215"/>
      <c r="N792" s="216"/>
      <c r="O792" s="216"/>
      <c r="P792" s="216"/>
      <c r="Q792" s="216"/>
      <c r="R792" s="216"/>
      <c r="S792" s="216"/>
      <c r="T792" s="217"/>
      <c r="AT792" s="218" t="s">
        <v>134</v>
      </c>
      <c r="AU792" s="218" t="s">
        <v>83</v>
      </c>
      <c r="AV792" s="14" t="s">
        <v>83</v>
      </c>
      <c r="AW792" s="14" t="s">
        <v>33</v>
      </c>
      <c r="AX792" s="14" t="s">
        <v>76</v>
      </c>
      <c r="AY792" s="218" t="s">
        <v>125</v>
      </c>
    </row>
    <row r="793" spans="1:65" s="14" customFormat="1" ht="11.25">
      <c r="B793" s="208"/>
      <c r="C793" s="209"/>
      <c r="D793" s="199" t="s">
        <v>134</v>
      </c>
      <c r="E793" s="210" t="s">
        <v>1</v>
      </c>
      <c r="F793" s="211" t="s">
        <v>178</v>
      </c>
      <c r="G793" s="209"/>
      <c r="H793" s="212">
        <v>34.491</v>
      </c>
      <c r="I793" s="213"/>
      <c r="J793" s="209"/>
      <c r="K793" s="209"/>
      <c r="L793" s="214"/>
      <c r="M793" s="215"/>
      <c r="N793" s="216"/>
      <c r="O793" s="216"/>
      <c r="P793" s="216"/>
      <c r="Q793" s="216"/>
      <c r="R793" s="216"/>
      <c r="S793" s="216"/>
      <c r="T793" s="217"/>
      <c r="AT793" s="218" t="s">
        <v>134</v>
      </c>
      <c r="AU793" s="218" t="s">
        <v>83</v>
      </c>
      <c r="AV793" s="14" t="s">
        <v>83</v>
      </c>
      <c r="AW793" s="14" t="s">
        <v>33</v>
      </c>
      <c r="AX793" s="14" t="s">
        <v>76</v>
      </c>
      <c r="AY793" s="218" t="s">
        <v>125</v>
      </c>
    </row>
    <row r="794" spans="1:65" s="14" customFormat="1" ht="11.25">
      <c r="B794" s="208"/>
      <c r="C794" s="209"/>
      <c r="D794" s="199" t="s">
        <v>134</v>
      </c>
      <c r="E794" s="210" t="s">
        <v>1</v>
      </c>
      <c r="F794" s="211" t="s">
        <v>179</v>
      </c>
      <c r="G794" s="209"/>
      <c r="H794" s="212">
        <v>33.143999999999998</v>
      </c>
      <c r="I794" s="213"/>
      <c r="J794" s="209"/>
      <c r="K794" s="209"/>
      <c r="L794" s="214"/>
      <c r="M794" s="215"/>
      <c r="N794" s="216"/>
      <c r="O794" s="216"/>
      <c r="P794" s="216"/>
      <c r="Q794" s="216"/>
      <c r="R794" s="216"/>
      <c r="S794" s="216"/>
      <c r="T794" s="217"/>
      <c r="AT794" s="218" t="s">
        <v>134</v>
      </c>
      <c r="AU794" s="218" t="s">
        <v>83</v>
      </c>
      <c r="AV794" s="14" t="s">
        <v>83</v>
      </c>
      <c r="AW794" s="14" t="s">
        <v>33</v>
      </c>
      <c r="AX794" s="14" t="s">
        <v>76</v>
      </c>
      <c r="AY794" s="218" t="s">
        <v>125</v>
      </c>
    </row>
    <row r="795" spans="1:65" s="14" customFormat="1" ht="11.25">
      <c r="B795" s="208"/>
      <c r="C795" s="209"/>
      <c r="D795" s="199" t="s">
        <v>134</v>
      </c>
      <c r="E795" s="210" t="s">
        <v>1</v>
      </c>
      <c r="F795" s="211" t="s">
        <v>180</v>
      </c>
      <c r="G795" s="209"/>
      <c r="H795" s="212">
        <v>16.010999999999999</v>
      </c>
      <c r="I795" s="213"/>
      <c r="J795" s="209"/>
      <c r="K795" s="209"/>
      <c r="L795" s="214"/>
      <c r="M795" s="215"/>
      <c r="N795" s="216"/>
      <c r="O795" s="216"/>
      <c r="P795" s="216"/>
      <c r="Q795" s="216"/>
      <c r="R795" s="216"/>
      <c r="S795" s="216"/>
      <c r="T795" s="217"/>
      <c r="AT795" s="218" t="s">
        <v>134</v>
      </c>
      <c r="AU795" s="218" t="s">
        <v>83</v>
      </c>
      <c r="AV795" s="14" t="s">
        <v>83</v>
      </c>
      <c r="AW795" s="14" t="s">
        <v>33</v>
      </c>
      <c r="AX795" s="14" t="s">
        <v>76</v>
      </c>
      <c r="AY795" s="218" t="s">
        <v>125</v>
      </c>
    </row>
    <row r="796" spans="1:65" s="14" customFormat="1" ht="11.25">
      <c r="B796" s="208"/>
      <c r="C796" s="209"/>
      <c r="D796" s="199" t="s">
        <v>134</v>
      </c>
      <c r="E796" s="210" t="s">
        <v>1</v>
      </c>
      <c r="F796" s="211" t="s">
        <v>181</v>
      </c>
      <c r="G796" s="209"/>
      <c r="H796" s="212">
        <v>21.785</v>
      </c>
      <c r="I796" s="213"/>
      <c r="J796" s="209"/>
      <c r="K796" s="209"/>
      <c r="L796" s="214"/>
      <c r="M796" s="215"/>
      <c r="N796" s="216"/>
      <c r="O796" s="216"/>
      <c r="P796" s="216"/>
      <c r="Q796" s="216"/>
      <c r="R796" s="216"/>
      <c r="S796" s="216"/>
      <c r="T796" s="217"/>
      <c r="AT796" s="218" t="s">
        <v>134</v>
      </c>
      <c r="AU796" s="218" t="s">
        <v>83</v>
      </c>
      <c r="AV796" s="14" t="s">
        <v>83</v>
      </c>
      <c r="AW796" s="14" t="s">
        <v>33</v>
      </c>
      <c r="AX796" s="14" t="s">
        <v>76</v>
      </c>
      <c r="AY796" s="218" t="s">
        <v>125</v>
      </c>
    </row>
    <row r="797" spans="1:65" s="14" customFormat="1" ht="22.5">
      <c r="B797" s="208"/>
      <c r="C797" s="209"/>
      <c r="D797" s="199" t="s">
        <v>134</v>
      </c>
      <c r="E797" s="210" t="s">
        <v>1</v>
      </c>
      <c r="F797" s="211" t="s">
        <v>182</v>
      </c>
      <c r="G797" s="209"/>
      <c r="H797" s="212">
        <v>3.4670000000000001</v>
      </c>
      <c r="I797" s="213"/>
      <c r="J797" s="209"/>
      <c r="K797" s="209"/>
      <c r="L797" s="214"/>
      <c r="M797" s="215"/>
      <c r="N797" s="216"/>
      <c r="O797" s="216"/>
      <c r="P797" s="216"/>
      <c r="Q797" s="216"/>
      <c r="R797" s="216"/>
      <c r="S797" s="216"/>
      <c r="T797" s="217"/>
      <c r="AT797" s="218" t="s">
        <v>134</v>
      </c>
      <c r="AU797" s="218" t="s">
        <v>83</v>
      </c>
      <c r="AV797" s="14" t="s">
        <v>83</v>
      </c>
      <c r="AW797" s="14" t="s">
        <v>33</v>
      </c>
      <c r="AX797" s="14" t="s">
        <v>76</v>
      </c>
      <c r="AY797" s="218" t="s">
        <v>125</v>
      </c>
    </row>
    <row r="798" spans="1:65" s="14" customFormat="1" ht="11.25">
      <c r="B798" s="208"/>
      <c r="C798" s="209"/>
      <c r="D798" s="199" t="s">
        <v>134</v>
      </c>
      <c r="E798" s="210" t="s">
        <v>1</v>
      </c>
      <c r="F798" s="211" t="s">
        <v>183</v>
      </c>
      <c r="G798" s="209"/>
      <c r="H798" s="212">
        <v>3.44</v>
      </c>
      <c r="I798" s="213"/>
      <c r="J798" s="209"/>
      <c r="K798" s="209"/>
      <c r="L798" s="214"/>
      <c r="M798" s="215"/>
      <c r="N798" s="216"/>
      <c r="O798" s="216"/>
      <c r="P798" s="216"/>
      <c r="Q798" s="216"/>
      <c r="R798" s="216"/>
      <c r="S798" s="216"/>
      <c r="T798" s="217"/>
      <c r="AT798" s="218" t="s">
        <v>134</v>
      </c>
      <c r="AU798" s="218" t="s">
        <v>83</v>
      </c>
      <c r="AV798" s="14" t="s">
        <v>83</v>
      </c>
      <c r="AW798" s="14" t="s">
        <v>33</v>
      </c>
      <c r="AX798" s="14" t="s">
        <v>76</v>
      </c>
      <c r="AY798" s="218" t="s">
        <v>125</v>
      </c>
    </row>
    <row r="799" spans="1:65" s="16" customFormat="1" ht="11.25">
      <c r="B799" s="230"/>
      <c r="C799" s="231"/>
      <c r="D799" s="199" t="s">
        <v>134</v>
      </c>
      <c r="E799" s="232" t="s">
        <v>1</v>
      </c>
      <c r="F799" s="233" t="s">
        <v>146</v>
      </c>
      <c r="G799" s="231"/>
      <c r="H799" s="234">
        <v>199.547</v>
      </c>
      <c r="I799" s="235"/>
      <c r="J799" s="231"/>
      <c r="K799" s="231"/>
      <c r="L799" s="236"/>
      <c r="M799" s="237"/>
      <c r="N799" s="238"/>
      <c r="O799" s="238"/>
      <c r="P799" s="238"/>
      <c r="Q799" s="238"/>
      <c r="R799" s="238"/>
      <c r="S799" s="238"/>
      <c r="T799" s="239"/>
      <c r="AT799" s="240" t="s">
        <v>134</v>
      </c>
      <c r="AU799" s="240" t="s">
        <v>83</v>
      </c>
      <c r="AV799" s="16" t="s">
        <v>132</v>
      </c>
      <c r="AW799" s="16" t="s">
        <v>33</v>
      </c>
      <c r="AX799" s="16" t="s">
        <v>81</v>
      </c>
      <c r="AY799" s="240" t="s">
        <v>125</v>
      </c>
    </row>
    <row r="800" spans="1:65" s="2" customFormat="1" ht="24.2" customHeight="1">
      <c r="A800" s="35"/>
      <c r="B800" s="36"/>
      <c r="C800" s="183" t="s">
        <v>808</v>
      </c>
      <c r="D800" s="183" t="s">
        <v>128</v>
      </c>
      <c r="E800" s="184" t="s">
        <v>809</v>
      </c>
      <c r="F800" s="185" t="s">
        <v>810</v>
      </c>
      <c r="G800" s="186" t="s">
        <v>131</v>
      </c>
      <c r="H800" s="187">
        <v>199.547</v>
      </c>
      <c r="I800" s="188"/>
      <c r="J800" s="189">
        <f>ROUND(I800*H800,2)</f>
        <v>0</v>
      </c>
      <c r="K800" s="190"/>
      <c r="L800" s="40"/>
      <c r="M800" s="191" t="s">
        <v>1</v>
      </c>
      <c r="N800" s="192" t="s">
        <v>41</v>
      </c>
      <c r="O800" s="72"/>
      <c r="P800" s="193">
        <f>O800*H800</f>
        <v>0</v>
      </c>
      <c r="Q800" s="193">
        <v>0</v>
      </c>
      <c r="R800" s="193">
        <f>Q800*H800</f>
        <v>0</v>
      </c>
      <c r="S800" s="193">
        <v>0</v>
      </c>
      <c r="T800" s="194">
        <f>S800*H800</f>
        <v>0</v>
      </c>
      <c r="U800" s="35"/>
      <c r="V800" s="35"/>
      <c r="W800" s="35"/>
      <c r="X800" s="35"/>
      <c r="Y800" s="35"/>
      <c r="Z800" s="35"/>
      <c r="AA800" s="35"/>
      <c r="AB800" s="35"/>
      <c r="AC800" s="35"/>
      <c r="AD800" s="35"/>
      <c r="AE800" s="35"/>
      <c r="AR800" s="195" t="s">
        <v>289</v>
      </c>
      <c r="AT800" s="195" t="s">
        <v>128</v>
      </c>
      <c r="AU800" s="195" t="s">
        <v>83</v>
      </c>
      <c r="AY800" s="18" t="s">
        <v>125</v>
      </c>
      <c r="BE800" s="196">
        <f>IF(N800="základní",J800,0)</f>
        <v>0</v>
      </c>
      <c r="BF800" s="196">
        <f>IF(N800="snížená",J800,0)</f>
        <v>0</v>
      </c>
      <c r="BG800" s="196">
        <f>IF(N800="zákl. přenesená",J800,0)</f>
        <v>0</v>
      </c>
      <c r="BH800" s="196">
        <f>IF(N800="sníž. přenesená",J800,0)</f>
        <v>0</v>
      </c>
      <c r="BI800" s="196">
        <f>IF(N800="nulová",J800,0)</f>
        <v>0</v>
      </c>
      <c r="BJ800" s="18" t="s">
        <v>81</v>
      </c>
      <c r="BK800" s="196">
        <f>ROUND(I800*H800,2)</f>
        <v>0</v>
      </c>
      <c r="BL800" s="18" t="s">
        <v>289</v>
      </c>
      <c r="BM800" s="195" t="s">
        <v>811</v>
      </c>
    </row>
    <row r="801" spans="1:65" s="14" customFormat="1" ht="11.25">
      <c r="B801" s="208"/>
      <c r="C801" s="209"/>
      <c r="D801" s="199" t="s">
        <v>134</v>
      </c>
      <c r="E801" s="210" t="s">
        <v>1</v>
      </c>
      <c r="F801" s="211" t="s">
        <v>812</v>
      </c>
      <c r="G801" s="209"/>
      <c r="H801" s="212">
        <v>199.547</v>
      </c>
      <c r="I801" s="213"/>
      <c r="J801" s="209"/>
      <c r="K801" s="209"/>
      <c r="L801" s="214"/>
      <c r="M801" s="215"/>
      <c r="N801" s="216"/>
      <c r="O801" s="216"/>
      <c r="P801" s="216"/>
      <c r="Q801" s="216"/>
      <c r="R801" s="216"/>
      <c r="S801" s="216"/>
      <c r="T801" s="217"/>
      <c r="AT801" s="218" t="s">
        <v>134</v>
      </c>
      <c r="AU801" s="218" t="s">
        <v>83</v>
      </c>
      <c r="AV801" s="14" t="s">
        <v>83</v>
      </c>
      <c r="AW801" s="14" t="s">
        <v>33</v>
      </c>
      <c r="AX801" s="14" t="s">
        <v>81</v>
      </c>
      <c r="AY801" s="218" t="s">
        <v>125</v>
      </c>
    </row>
    <row r="802" spans="1:65" s="2" customFormat="1" ht="33" customHeight="1">
      <c r="A802" s="35"/>
      <c r="B802" s="36"/>
      <c r="C802" s="183" t="s">
        <v>813</v>
      </c>
      <c r="D802" s="183" t="s">
        <v>128</v>
      </c>
      <c r="E802" s="184" t="s">
        <v>814</v>
      </c>
      <c r="F802" s="185" t="s">
        <v>815</v>
      </c>
      <c r="G802" s="186" t="s">
        <v>131</v>
      </c>
      <c r="H802" s="187">
        <v>782.41499999999996</v>
      </c>
      <c r="I802" s="188"/>
      <c r="J802" s="189">
        <f>ROUND(I802*H802,2)</f>
        <v>0</v>
      </c>
      <c r="K802" s="190"/>
      <c r="L802" s="40"/>
      <c r="M802" s="191" t="s">
        <v>1</v>
      </c>
      <c r="N802" s="192" t="s">
        <v>41</v>
      </c>
      <c r="O802" s="72"/>
      <c r="P802" s="193">
        <f>O802*H802</f>
        <v>0</v>
      </c>
      <c r="Q802" s="193">
        <v>2.1000000000000001E-4</v>
      </c>
      <c r="R802" s="193">
        <f>Q802*H802</f>
        <v>0.16430715000000001</v>
      </c>
      <c r="S802" s="193">
        <v>0</v>
      </c>
      <c r="T802" s="194">
        <f>S802*H802</f>
        <v>0</v>
      </c>
      <c r="U802" s="35"/>
      <c r="V802" s="35"/>
      <c r="W802" s="35"/>
      <c r="X802" s="35"/>
      <c r="Y802" s="35"/>
      <c r="Z802" s="35"/>
      <c r="AA802" s="35"/>
      <c r="AB802" s="35"/>
      <c r="AC802" s="35"/>
      <c r="AD802" s="35"/>
      <c r="AE802" s="35"/>
      <c r="AR802" s="195" t="s">
        <v>289</v>
      </c>
      <c r="AT802" s="195" t="s">
        <v>128</v>
      </c>
      <c r="AU802" s="195" t="s">
        <v>83</v>
      </c>
      <c r="AY802" s="18" t="s">
        <v>125</v>
      </c>
      <c r="BE802" s="196">
        <f>IF(N802="základní",J802,0)</f>
        <v>0</v>
      </c>
      <c r="BF802" s="196">
        <f>IF(N802="snížená",J802,0)</f>
        <v>0</v>
      </c>
      <c r="BG802" s="196">
        <f>IF(N802="zákl. přenesená",J802,0)</f>
        <v>0</v>
      </c>
      <c r="BH802" s="196">
        <f>IF(N802="sníž. přenesená",J802,0)</f>
        <v>0</v>
      </c>
      <c r="BI802" s="196">
        <f>IF(N802="nulová",J802,0)</f>
        <v>0</v>
      </c>
      <c r="BJ802" s="18" t="s">
        <v>81</v>
      </c>
      <c r="BK802" s="196">
        <f>ROUND(I802*H802,2)</f>
        <v>0</v>
      </c>
      <c r="BL802" s="18" t="s">
        <v>289</v>
      </c>
      <c r="BM802" s="195" t="s">
        <v>816</v>
      </c>
    </row>
    <row r="803" spans="1:65" s="2" customFormat="1" ht="24.2" customHeight="1">
      <c r="A803" s="35"/>
      <c r="B803" s="36"/>
      <c r="C803" s="183" t="s">
        <v>379</v>
      </c>
      <c r="D803" s="183" t="s">
        <v>128</v>
      </c>
      <c r="E803" s="184" t="s">
        <v>817</v>
      </c>
      <c r="F803" s="185" t="s">
        <v>818</v>
      </c>
      <c r="G803" s="186" t="s">
        <v>131</v>
      </c>
      <c r="H803" s="187">
        <v>782.41499999999996</v>
      </c>
      <c r="I803" s="188"/>
      <c r="J803" s="189">
        <f>ROUND(I803*H803,2)</f>
        <v>0</v>
      </c>
      <c r="K803" s="190"/>
      <c r="L803" s="40"/>
      <c r="M803" s="191" t="s">
        <v>1</v>
      </c>
      <c r="N803" s="192" t="s">
        <v>41</v>
      </c>
      <c r="O803" s="72"/>
      <c r="P803" s="193">
        <f>O803*H803</f>
        <v>0</v>
      </c>
      <c r="Q803" s="193">
        <v>4.0000000000000002E-4</v>
      </c>
      <c r="R803" s="193">
        <f>Q803*H803</f>
        <v>0.31296600000000002</v>
      </c>
      <c r="S803" s="193">
        <v>0</v>
      </c>
      <c r="T803" s="194">
        <f>S803*H803</f>
        <v>0</v>
      </c>
      <c r="U803" s="35"/>
      <c r="V803" s="35"/>
      <c r="W803" s="35"/>
      <c r="X803" s="35"/>
      <c r="Y803" s="35"/>
      <c r="Z803" s="35"/>
      <c r="AA803" s="35"/>
      <c r="AB803" s="35"/>
      <c r="AC803" s="35"/>
      <c r="AD803" s="35"/>
      <c r="AE803" s="35"/>
      <c r="AR803" s="195" t="s">
        <v>289</v>
      </c>
      <c r="AT803" s="195" t="s">
        <v>128</v>
      </c>
      <c r="AU803" s="195" t="s">
        <v>83</v>
      </c>
      <c r="AY803" s="18" t="s">
        <v>125</v>
      </c>
      <c r="BE803" s="196">
        <f>IF(N803="základní",J803,0)</f>
        <v>0</v>
      </c>
      <c r="BF803" s="196">
        <f>IF(N803="snížená",J803,0)</f>
        <v>0</v>
      </c>
      <c r="BG803" s="196">
        <f>IF(N803="zákl. přenesená",J803,0)</f>
        <v>0</v>
      </c>
      <c r="BH803" s="196">
        <f>IF(N803="sníž. přenesená",J803,0)</f>
        <v>0</v>
      </c>
      <c r="BI803" s="196">
        <f>IF(N803="nulová",J803,0)</f>
        <v>0</v>
      </c>
      <c r="BJ803" s="18" t="s">
        <v>81</v>
      </c>
      <c r="BK803" s="196">
        <f>ROUND(I803*H803,2)</f>
        <v>0</v>
      </c>
      <c r="BL803" s="18" t="s">
        <v>289</v>
      </c>
      <c r="BM803" s="195" t="s">
        <v>819</v>
      </c>
    </row>
    <row r="804" spans="1:65" s="12" customFormat="1" ht="22.9" customHeight="1">
      <c r="B804" s="167"/>
      <c r="C804" s="168"/>
      <c r="D804" s="169" t="s">
        <v>75</v>
      </c>
      <c r="E804" s="181" t="s">
        <v>820</v>
      </c>
      <c r="F804" s="181" t="s">
        <v>821</v>
      </c>
      <c r="G804" s="168"/>
      <c r="H804" s="168"/>
      <c r="I804" s="171"/>
      <c r="J804" s="182">
        <f>BK804</f>
        <v>0</v>
      </c>
      <c r="K804" s="168"/>
      <c r="L804" s="173"/>
      <c r="M804" s="174"/>
      <c r="N804" s="175"/>
      <c r="O804" s="175"/>
      <c r="P804" s="176">
        <f>SUM(P805:P815)</f>
        <v>0</v>
      </c>
      <c r="Q804" s="175"/>
      <c r="R804" s="176">
        <f>SUM(R805:R815)</f>
        <v>0.31402669999999999</v>
      </c>
      <c r="S804" s="175"/>
      <c r="T804" s="177">
        <f>SUM(T805:T815)</f>
        <v>0</v>
      </c>
      <c r="AR804" s="178" t="s">
        <v>83</v>
      </c>
      <c r="AT804" s="179" t="s">
        <v>75</v>
      </c>
      <c r="AU804" s="179" t="s">
        <v>81</v>
      </c>
      <c r="AY804" s="178" t="s">
        <v>125</v>
      </c>
      <c r="BK804" s="180">
        <f>SUM(BK805:BK815)</f>
        <v>0</v>
      </c>
    </row>
    <row r="805" spans="1:65" s="2" customFormat="1" ht="24.2" customHeight="1">
      <c r="A805" s="35"/>
      <c r="B805" s="36"/>
      <c r="C805" s="183" t="s">
        <v>822</v>
      </c>
      <c r="D805" s="183" t="s">
        <v>128</v>
      </c>
      <c r="E805" s="184" t="s">
        <v>823</v>
      </c>
      <c r="F805" s="185" t="s">
        <v>824</v>
      </c>
      <c r="G805" s="186" t="s">
        <v>131</v>
      </c>
      <c r="H805" s="187">
        <v>241.559</v>
      </c>
      <c r="I805" s="188"/>
      <c r="J805" s="189">
        <f>ROUND(I805*H805,2)</f>
        <v>0</v>
      </c>
      <c r="K805" s="190"/>
      <c r="L805" s="40"/>
      <c r="M805" s="191" t="s">
        <v>1</v>
      </c>
      <c r="N805" s="192" t="s">
        <v>41</v>
      </c>
      <c r="O805" s="72"/>
      <c r="P805" s="193">
        <f>O805*H805</f>
        <v>0</v>
      </c>
      <c r="Q805" s="193">
        <v>0</v>
      </c>
      <c r="R805" s="193">
        <f>Q805*H805</f>
        <v>0</v>
      </c>
      <c r="S805" s="193">
        <v>0</v>
      </c>
      <c r="T805" s="194">
        <f>S805*H805</f>
        <v>0</v>
      </c>
      <c r="U805" s="35"/>
      <c r="V805" s="35"/>
      <c r="W805" s="35"/>
      <c r="X805" s="35"/>
      <c r="Y805" s="35"/>
      <c r="Z805" s="35"/>
      <c r="AA805" s="35"/>
      <c r="AB805" s="35"/>
      <c r="AC805" s="35"/>
      <c r="AD805" s="35"/>
      <c r="AE805" s="35"/>
      <c r="AR805" s="195" t="s">
        <v>289</v>
      </c>
      <c r="AT805" s="195" t="s">
        <v>128</v>
      </c>
      <c r="AU805" s="195" t="s">
        <v>83</v>
      </c>
      <c r="AY805" s="18" t="s">
        <v>125</v>
      </c>
      <c r="BE805" s="196">
        <f>IF(N805="základní",J805,0)</f>
        <v>0</v>
      </c>
      <c r="BF805" s="196">
        <f>IF(N805="snížená",J805,0)</f>
        <v>0</v>
      </c>
      <c r="BG805" s="196">
        <f>IF(N805="zákl. přenesená",J805,0)</f>
        <v>0</v>
      </c>
      <c r="BH805" s="196">
        <f>IF(N805="sníž. přenesená",J805,0)</f>
        <v>0</v>
      </c>
      <c r="BI805" s="196">
        <f>IF(N805="nulová",J805,0)</f>
        <v>0</v>
      </c>
      <c r="BJ805" s="18" t="s">
        <v>81</v>
      </c>
      <c r="BK805" s="196">
        <f>ROUND(I805*H805,2)</f>
        <v>0</v>
      </c>
      <c r="BL805" s="18" t="s">
        <v>289</v>
      </c>
      <c r="BM805" s="195" t="s">
        <v>825</v>
      </c>
    </row>
    <row r="806" spans="1:65" s="14" customFormat="1" ht="11.25">
      <c r="B806" s="208"/>
      <c r="C806" s="209"/>
      <c r="D806" s="199" t="s">
        <v>134</v>
      </c>
      <c r="E806" s="210" t="s">
        <v>1</v>
      </c>
      <c r="F806" s="211" t="s">
        <v>826</v>
      </c>
      <c r="G806" s="209"/>
      <c r="H806" s="212">
        <v>94.5</v>
      </c>
      <c r="I806" s="213"/>
      <c r="J806" s="209"/>
      <c r="K806" s="209"/>
      <c r="L806" s="214"/>
      <c r="M806" s="215"/>
      <c r="N806" s="216"/>
      <c r="O806" s="216"/>
      <c r="P806" s="216"/>
      <c r="Q806" s="216"/>
      <c r="R806" s="216"/>
      <c r="S806" s="216"/>
      <c r="T806" s="217"/>
      <c r="AT806" s="218" t="s">
        <v>134</v>
      </c>
      <c r="AU806" s="218" t="s">
        <v>83</v>
      </c>
      <c r="AV806" s="14" t="s">
        <v>83</v>
      </c>
      <c r="AW806" s="14" t="s">
        <v>33</v>
      </c>
      <c r="AX806" s="14" t="s">
        <v>76</v>
      </c>
      <c r="AY806" s="218" t="s">
        <v>125</v>
      </c>
    </row>
    <row r="807" spans="1:65" s="14" customFormat="1" ht="11.25">
      <c r="B807" s="208"/>
      <c r="C807" s="209"/>
      <c r="D807" s="199" t="s">
        <v>134</v>
      </c>
      <c r="E807" s="210" t="s">
        <v>1</v>
      </c>
      <c r="F807" s="211" t="s">
        <v>827</v>
      </c>
      <c r="G807" s="209"/>
      <c r="H807" s="212">
        <v>24.864000000000001</v>
      </c>
      <c r="I807" s="213"/>
      <c r="J807" s="209"/>
      <c r="K807" s="209"/>
      <c r="L807" s="214"/>
      <c r="M807" s="215"/>
      <c r="N807" s="216"/>
      <c r="O807" s="216"/>
      <c r="P807" s="216"/>
      <c r="Q807" s="216"/>
      <c r="R807" s="216"/>
      <c r="S807" s="216"/>
      <c r="T807" s="217"/>
      <c r="AT807" s="218" t="s">
        <v>134</v>
      </c>
      <c r="AU807" s="218" t="s">
        <v>83</v>
      </c>
      <c r="AV807" s="14" t="s">
        <v>83</v>
      </c>
      <c r="AW807" s="14" t="s">
        <v>33</v>
      </c>
      <c r="AX807" s="14" t="s">
        <v>76</v>
      </c>
      <c r="AY807" s="218" t="s">
        <v>125</v>
      </c>
    </row>
    <row r="808" spans="1:65" s="14" customFormat="1" ht="11.25">
      <c r="B808" s="208"/>
      <c r="C808" s="209"/>
      <c r="D808" s="199" t="s">
        <v>134</v>
      </c>
      <c r="E808" s="210" t="s">
        <v>1</v>
      </c>
      <c r="F808" s="211" t="s">
        <v>590</v>
      </c>
      <c r="G808" s="209"/>
      <c r="H808" s="212">
        <v>51.188000000000002</v>
      </c>
      <c r="I808" s="213"/>
      <c r="J808" s="209"/>
      <c r="K808" s="209"/>
      <c r="L808" s="214"/>
      <c r="M808" s="215"/>
      <c r="N808" s="216"/>
      <c r="O808" s="216"/>
      <c r="P808" s="216"/>
      <c r="Q808" s="216"/>
      <c r="R808" s="216"/>
      <c r="S808" s="216"/>
      <c r="T808" s="217"/>
      <c r="AT808" s="218" t="s">
        <v>134</v>
      </c>
      <c r="AU808" s="218" t="s">
        <v>83</v>
      </c>
      <c r="AV808" s="14" t="s">
        <v>83</v>
      </c>
      <c r="AW808" s="14" t="s">
        <v>33</v>
      </c>
      <c r="AX808" s="14" t="s">
        <v>76</v>
      </c>
      <c r="AY808" s="218" t="s">
        <v>125</v>
      </c>
    </row>
    <row r="809" spans="1:65" s="14" customFormat="1" ht="11.25">
      <c r="B809" s="208"/>
      <c r="C809" s="209"/>
      <c r="D809" s="199" t="s">
        <v>134</v>
      </c>
      <c r="E809" s="210" t="s">
        <v>1</v>
      </c>
      <c r="F809" s="211" t="s">
        <v>591</v>
      </c>
      <c r="G809" s="209"/>
      <c r="H809" s="212">
        <v>47.25</v>
      </c>
      <c r="I809" s="213"/>
      <c r="J809" s="209"/>
      <c r="K809" s="209"/>
      <c r="L809" s="214"/>
      <c r="M809" s="215"/>
      <c r="N809" s="216"/>
      <c r="O809" s="216"/>
      <c r="P809" s="216"/>
      <c r="Q809" s="216"/>
      <c r="R809" s="216"/>
      <c r="S809" s="216"/>
      <c r="T809" s="217"/>
      <c r="AT809" s="218" t="s">
        <v>134</v>
      </c>
      <c r="AU809" s="218" t="s">
        <v>83</v>
      </c>
      <c r="AV809" s="14" t="s">
        <v>83</v>
      </c>
      <c r="AW809" s="14" t="s">
        <v>33</v>
      </c>
      <c r="AX809" s="14" t="s">
        <v>76</v>
      </c>
      <c r="AY809" s="218" t="s">
        <v>125</v>
      </c>
    </row>
    <row r="810" spans="1:65" s="14" customFormat="1" ht="11.25">
      <c r="B810" s="208"/>
      <c r="C810" s="209"/>
      <c r="D810" s="199" t="s">
        <v>134</v>
      </c>
      <c r="E810" s="210" t="s">
        <v>1</v>
      </c>
      <c r="F810" s="211" t="s">
        <v>828</v>
      </c>
      <c r="G810" s="209"/>
      <c r="H810" s="212">
        <v>8.5679999999999996</v>
      </c>
      <c r="I810" s="213"/>
      <c r="J810" s="209"/>
      <c r="K810" s="209"/>
      <c r="L810" s="214"/>
      <c r="M810" s="215"/>
      <c r="N810" s="216"/>
      <c r="O810" s="216"/>
      <c r="P810" s="216"/>
      <c r="Q810" s="216"/>
      <c r="R810" s="216"/>
      <c r="S810" s="216"/>
      <c r="T810" s="217"/>
      <c r="AT810" s="218" t="s">
        <v>134</v>
      </c>
      <c r="AU810" s="218" t="s">
        <v>83</v>
      </c>
      <c r="AV810" s="14" t="s">
        <v>83</v>
      </c>
      <c r="AW810" s="14" t="s">
        <v>33</v>
      </c>
      <c r="AX810" s="14" t="s">
        <v>76</v>
      </c>
      <c r="AY810" s="218" t="s">
        <v>125</v>
      </c>
    </row>
    <row r="811" spans="1:65" s="14" customFormat="1" ht="11.25">
      <c r="B811" s="208"/>
      <c r="C811" s="209"/>
      <c r="D811" s="199" t="s">
        <v>134</v>
      </c>
      <c r="E811" s="210" t="s">
        <v>1</v>
      </c>
      <c r="F811" s="211" t="s">
        <v>829</v>
      </c>
      <c r="G811" s="209"/>
      <c r="H811" s="212">
        <v>6.0179999999999998</v>
      </c>
      <c r="I811" s="213"/>
      <c r="J811" s="209"/>
      <c r="K811" s="209"/>
      <c r="L811" s="214"/>
      <c r="M811" s="215"/>
      <c r="N811" s="216"/>
      <c r="O811" s="216"/>
      <c r="P811" s="216"/>
      <c r="Q811" s="216"/>
      <c r="R811" s="216"/>
      <c r="S811" s="216"/>
      <c r="T811" s="217"/>
      <c r="AT811" s="218" t="s">
        <v>134</v>
      </c>
      <c r="AU811" s="218" t="s">
        <v>83</v>
      </c>
      <c r="AV811" s="14" t="s">
        <v>83</v>
      </c>
      <c r="AW811" s="14" t="s">
        <v>33</v>
      </c>
      <c r="AX811" s="14" t="s">
        <v>76</v>
      </c>
      <c r="AY811" s="218" t="s">
        <v>125</v>
      </c>
    </row>
    <row r="812" spans="1:65" s="14" customFormat="1" ht="11.25">
      <c r="B812" s="208"/>
      <c r="C812" s="209"/>
      <c r="D812" s="199" t="s">
        <v>134</v>
      </c>
      <c r="E812" s="210" t="s">
        <v>1</v>
      </c>
      <c r="F812" s="211" t="s">
        <v>594</v>
      </c>
      <c r="G812" s="209"/>
      <c r="H812" s="212">
        <v>4.0380000000000003</v>
      </c>
      <c r="I812" s="213"/>
      <c r="J812" s="209"/>
      <c r="K812" s="209"/>
      <c r="L812" s="214"/>
      <c r="M812" s="215"/>
      <c r="N812" s="216"/>
      <c r="O812" s="216"/>
      <c r="P812" s="216"/>
      <c r="Q812" s="216"/>
      <c r="R812" s="216"/>
      <c r="S812" s="216"/>
      <c r="T812" s="217"/>
      <c r="AT812" s="218" t="s">
        <v>134</v>
      </c>
      <c r="AU812" s="218" t="s">
        <v>83</v>
      </c>
      <c r="AV812" s="14" t="s">
        <v>83</v>
      </c>
      <c r="AW812" s="14" t="s">
        <v>33</v>
      </c>
      <c r="AX812" s="14" t="s">
        <v>76</v>
      </c>
      <c r="AY812" s="218" t="s">
        <v>125</v>
      </c>
    </row>
    <row r="813" spans="1:65" s="14" customFormat="1" ht="11.25">
      <c r="B813" s="208"/>
      <c r="C813" s="209"/>
      <c r="D813" s="199" t="s">
        <v>134</v>
      </c>
      <c r="E813" s="210" t="s">
        <v>1</v>
      </c>
      <c r="F813" s="211" t="s">
        <v>830</v>
      </c>
      <c r="G813" s="209"/>
      <c r="H813" s="212">
        <v>5.133</v>
      </c>
      <c r="I813" s="213"/>
      <c r="J813" s="209"/>
      <c r="K813" s="209"/>
      <c r="L813" s="214"/>
      <c r="M813" s="215"/>
      <c r="N813" s="216"/>
      <c r="O813" s="216"/>
      <c r="P813" s="216"/>
      <c r="Q813" s="216"/>
      <c r="R813" s="216"/>
      <c r="S813" s="216"/>
      <c r="T813" s="217"/>
      <c r="AT813" s="218" t="s">
        <v>134</v>
      </c>
      <c r="AU813" s="218" t="s">
        <v>83</v>
      </c>
      <c r="AV813" s="14" t="s">
        <v>83</v>
      </c>
      <c r="AW813" s="14" t="s">
        <v>33</v>
      </c>
      <c r="AX813" s="14" t="s">
        <v>76</v>
      </c>
      <c r="AY813" s="218" t="s">
        <v>125</v>
      </c>
    </row>
    <row r="814" spans="1:65" s="16" customFormat="1" ht="11.25">
      <c r="B814" s="230"/>
      <c r="C814" s="231"/>
      <c r="D814" s="199" t="s">
        <v>134</v>
      </c>
      <c r="E814" s="232" t="s">
        <v>1</v>
      </c>
      <c r="F814" s="233" t="s">
        <v>146</v>
      </c>
      <c r="G814" s="231"/>
      <c r="H814" s="234">
        <v>241.55900000000005</v>
      </c>
      <c r="I814" s="235"/>
      <c r="J814" s="231"/>
      <c r="K814" s="231"/>
      <c r="L814" s="236"/>
      <c r="M814" s="237"/>
      <c r="N814" s="238"/>
      <c r="O814" s="238"/>
      <c r="P814" s="238"/>
      <c r="Q814" s="238"/>
      <c r="R814" s="238"/>
      <c r="S814" s="238"/>
      <c r="T814" s="239"/>
      <c r="AT814" s="240" t="s">
        <v>134</v>
      </c>
      <c r="AU814" s="240" t="s">
        <v>83</v>
      </c>
      <c r="AV814" s="16" t="s">
        <v>132</v>
      </c>
      <c r="AW814" s="16" t="s">
        <v>33</v>
      </c>
      <c r="AX814" s="16" t="s">
        <v>81</v>
      </c>
      <c r="AY814" s="240" t="s">
        <v>125</v>
      </c>
    </row>
    <row r="815" spans="1:65" s="2" customFormat="1" ht="16.5" customHeight="1">
      <c r="A815" s="35"/>
      <c r="B815" s="36"/>
      <c r="C815" s="241" t="s">
        <v>831</v>
      </c>
      <c r="D815" s="241" t="s">
        <v>218</v>
      </c>
      <c r="E815" s="242" t="s">
        <v>832</v>
      </c>
      <c r="F815" s="243" t="s">
        <v>833</v>
      </c>
      <c r="G815" s="244" t="s">
        <v>131</v>
      </c>
      <c r="H815" s="245">
        <v>241.559</v>
      </c>
      <c r="I815" s="246"/>
      <c r="J815" s="247">
        <f>ROUND(I815*H815,2)</f>
        <v>0</v>
      </c>
      <c r="K815" s="248"/>
      <c r="L815" s="249"/>
      <c r="M815" s="250" t="s">
        <v>1</v>
      </c>
      <c r="N815" s="251" t="s">
        <v>41</v>
      </c>
      <c r="O815" s="72"/>
      <c r="P815" s="193">
        <f>O815*H815</f>
        <v>0</v>
      </c>
      <c r="Q815" s="193">
        <v>1.2999999999999999E-3</v>
      </c>
      <c r="R815" s="193">
        <f>Q815*H815</f>
        <v>0.31402669999999999</v>
      </c>
      <c r="S815" s="193">
        <v>0</v>
      </c>
      <c r="T815" s="194">
        <f>S815*H815</f>
        <v>0</v>
      </c>
      <c r="U815" s="35"/>
      <c r="V815" s="35"/>
      <c r="W815" s="35"/>
      <c r="X815" s="35"/>
      <c r="Y815" s="35"/>
      <c r="Z815" s="35"/>
      <c r="AA815" s="35"/>
      <c r="AB815" s="35"/>
      <c r="AC815" s="35"/>
      <c r="AD815" s="35"/>
      <c r="AE815" s="35"/>
      <c r="AR815" s="195" t="s">
        <v>415</v>
      </c>
      <c r="AT815" s="195" t="s">
        <v>218</v>
      </c>
      <c r="AU815" s="195" t="s">
        <v>83</v>
      </c>
      <c r="AY815" s="18" t="s">
        <v>125</v>
      </c>
      <c r="BE815" s="196">
        <f>IF(N815="základní",J815,0)</f>
        <v>0</v>
      </c>
      <c r="BF815" s="196">
        <f>IF(N815="snížená",J815,0)</f>
        <v>0</v>
      </c>
      <c r="BG815" s="196">
        <f>IF(N815="zákl. přenesená",J815,0)</f>
        <v>0</v>
      </c>
      <c r="BH815" s="196">
        <f>IF(N815="sníž. přenesená",J815,0)</f>
        <v>0</v>
      </c>
      <c r="BI815" s="196">
        <f>IF(N815="nulová",J815,0)</f>
        <v>0</v>
      </c>
      <c r="BJ815" s="18" t="s">
        <v>81</v>
      </c>
      <c r="BK815" s="196">
        <f>ROUND(I815*H815,2)</f>
        <v>0</v>
      </c>
      <c r="BL815" s="18" t="s">
        <v>289</v>
      </c>
      <c r="BM815" s="195" t="s">
        <v>834</v>
      </c>
    </row>
    <row r="816" spans="1:65" s="12" customFormat="1" ht="25.9" customHeight="1">
      <c r="B816" s="167"/>
      <c r="C816" s="168"/>
      <c r="D816" s="169" t="s">
        <v>75</v>
      </c>
      <c r="E816" s="170" t="s">
        <v>835</v>
      </c>
      <c r="F816" s="170" t="s">
        <v>836</v>
      </c>
      <c r="G816" s="168"/>
      <c r="H816" s="168"/>
      <c r="I816" s="171"/>
      <c r="J816" s="172">
        <f>BK816</f>
        <v>0</v>
      </c>
      <c r="K816" s="168"/>
      <c r="L816" s="173"/>
      <c r="M816" s="174"/>
      <c r="N816" s="175"/>
      <c r="O816" s="175"/>
      <c r="P816" s="176">
        <f>P817+P821</f>
        <v>0</v>
      </c>
      <c r="Q816" s="175"/>
      <c r="R816" s="176">
        <f>R817+R821</f>
        <v>0</v>
      </c>
      <c r="S816" s="175"/>
      <c r="T816" s="177">
        <f>T817+T821</f>
        <v>0</v>
      </c>
      <c r="AR816" s="178" t="s">
        <v>191</v>
      </c>
      <c r="AT816" s="179" t="s">
        <v>75</v>
      </c>
      <c r="AU816" s="179" t="s">
        <v>76</v>
      </c>
      <c r="AY816" s="178" t="s">
        <v>125</v>
      </c>
      <c r="BK816" s="180">
        <f>BK817+BK821</f>
        <v>0</v>
      </c>
    </row>
    <row r="817" spans="1:65" s="12" customFormat="1" ht="22.9" customHeight="1">
      <c r="B817" s="167"/>
      <c r="C817" s="168"/>
      <c r="D817" s="169" t="s">
        <v>75</v>
      </c>
      <c r="E817" s="181" t="s">
        <v>837</v>
      </c>
      <c r="F817" s="181" t="s">
        <v>838</v>
      </c>
      <c r="G817" s="168"/>
      <c r="H817" s="168"/>
      <c r="I817" s="171"/>
      <c r="J817" s="182">
        <f>BK817</f>
        <v>0</v>
      </c>
      <c r="K817" s="168"/>
      <c r="L817" s="173"/>
      <c r="M817" s="174"/>
      <c r="N817" s="175"/>
      <c r="O817" s="175"/>
      <c r="P817" s="176">
        <f>SUM(P818:P820)</f>
        <v>0</v>
      </c>
      <c r="Q817" s="175"/>
      <c r="R817" s="176">
        <f>SUM(R818:R820)</f>
        <v>0</v>
      </c>
      <c r="S817" s="175"/>
      <c r="T817" s="177">
        <f>SUM(T818:T820)</f>
        <v>0</v>
      </c>
      <c r="AR817" s="178" t="s">
        <v>191</v>
      </c>
      <c r="AT817" s="179" t="s">
        <v>75</v>
      </c>
      <c r="AU817" s="179" t="s">
        <v>81</v>
      </c>
      <c r="AY817" s="178" t="s">
        <v>125</v>
      </c>
      <c r="BK817" s="180">
        <f>SUM(BK818:BK820)</f>
        <v>0</v>
      </c>
    </row>
    <row r="818" spans="1:65" s="2" customFormat="1" ht="16.5" customHeight="1">
      <c r="A818" s="35"/>
      <c r="B818" s="36"/>
      <c r="C818" s="183" t="s">
        <v>839</v>
      </c>
      <c r="D818" s="183" t="s">
        <v>128</v>
      </c>
      <c r="E818" s="184" t="s">
        <v>840</v>
      </c>
      <c r="F818" s="185" t="s">
        <v>841</v>
      </c>
      <c r="G818" s="186" t="s">
        <v>201</v>
      </c>
      <c r="H818" s="187">
        <v>250</v>
      </c>
      <c r="I818" s="188"/>
      <c r="J818" s="189">
        <f>ROUND(I818*H818,2)</f>
        <v>0</v>
      </c>
      <c r="K818" s="190"/>
      <c r="L818" s="40"/>
      <c r="M818" s="191" t="s">
        <v>1</v>
      </c>
      <c r="N818" s="192" t="s">
        <v>41</v>
      </c>
      <c r="O818" s="72"/>
      <c r="P818" s="193">
        <f>O818*H818</f>
        <v>0</v>
      </c>
      <c r="Q818" s="193">
        <v>0</v>
      </c>
      <c r="R818" s="193">
        <f>Q818*H818</f>
        <v>0</v>
      </c>
      <c r="S818" s="193">
        <v>0</v>
      </c>
      <c r="T818" s="194">
        <f>S818*H818</f>
        <v>0</v>
      </c>
      <c r="U818" s="35"/>
      <c r="V818" s="35"/>
      <c r="W818" s="35"/>
      <c r="X818" s="35"/>
      <c r="Y818" s="35"/>
      <c r="Z818" s="35"/>
      <c r="AA818" s="35"/>
      <c r="AB818" s="35"/>
      <c r="AC818" s="35"/>
      <c r="AD818" s="35"/>
      <c r="AE818" s="35"/>
      <c r="AR818" s="195" t="s">
        <v>420</v>
      </c>
      <c r="AT818" s="195" t="s">
        <v>128</v>
      </c>
      <c r="AU818" s="195" t="s">
        <v>83</v>
      </c>
      <c r="AY818" s="18" t="s">
        <v>125</v>
      </c>
      <c r="BE818" s="196">
        <f>IF(N818="základní",J818,0)</f>
        <v>0</v>
      </c>
      <c r="BF818" s="196">
        <f>IF(N818="snížená",J818,0)</f>
        <v>0</v>
      </c>
      <c r="BG818" s="196">
        <f>IF(N818="zákl. přenesená",J818,0)</f>
        <v>0</v>
      </c>
      <c r="BH818" s="196">
        <f>IF(N818="sníž. přenesená",J818,0)</f>
        <v>0</v>
      </c>
      <c r="BI818" s="196">
        <f>IF(N818="nulová",J818,0)</f>
        <v>0</v>
      </c>
      <c r="BJ818" s="18" t="s">
        <v>81</v>
      </c>
      <c r="BK818" s="196">
        <f>ROUND(I818*H818,2)</f>
        <v>0</v>
      </c>
      <c r="BL818" s="18" t="s">
        <v>420</v>
      </c>
      <c r="BM818" s="195" t="s">
        <v>842</v>
      </c>
    </row>
    <row r="819" spans="1:65" s="2" customFormat="1" ht="16.5" customHeight="1">
      <c r="A819" s="35"/>
      <c r="B819" s="36"/>
      <c r="C819" s="183" t="s">
        <v>843</v>
      </c>
      <c r="D819" s="183" t="s">
        <v>128</v>
      </c>
      <c r="E819" s="184" t="s">
        <v>844</v>
      </c>
      <c r="F819" s="185" t="s">
        <v>845</v>
      </c>
      <c r="G819" s="186" t="s">
        <v>553</v>
      </c>
      <c r="H819" s="187">
        <v>1</v>
      </c>
      <c r="I819" s="188"/>
      <c r="J819" s="189">
        <f>ROUND(I819*H819,2)</f>
        <v>0</v>
      </c>
      <c r="K819" s="190"/>
      <c r="L819" s="40"/>
      <c r="M819" s="191" t="s">
        <v>1</v>
      </c>
      <c r="N819" s="192" t="s">
        <v>41</v>
      </c>
      <c r="O819" s="72"/>
      <c r="P819" s="193">
        <f>O819*H819</f>
        <v>0</v>
      </c>
      <c r="Q819" s="193">
        <v>0</v>
      </c>
      <c r="R819" s="193">
        <f>Q819*H819</f>
        <v>0</v>
      </c>
      <c r="S819" s="193">
        <v>0</v>
      </c>
      <c r="T819" s="194">
        <f>S819*H819</f>
        <v>0</v>
      </c>
      <c r="U819" s="35"/>
      <c r="V819" s="35"/>
      <c r="W819" s="35"/>
      <c r="X819" s="35"/>
      <c r="Y819" s="35"/>
      <c r="Z819" s="35"/>
      <c r="AA819" s="35"/>
      <c r="AB819" s="35"/>
      <c r="AC819" s="35"/>
      <c r="AD819" s="35"/>
      <c r="AE819" s="35"/>
      <c r="AR819" s="195" t="s">
        <v>420</v>
      </c>
      <c r="AT819" s="195" t="s">
        <v>128</v>
      </c>
      <c r="AU819" s="195" t="s">
        <v>83</v>
      </c>
      <c r="AY819" s="18" t="s">
        <v>125</v>
      </c>
      <c r="BE819" s="196">
        <f>IF(N819="základní",J819,0)</f>
        <v>0</v>
      </c>
      <c r="BF819" s="196">
        <f>IF(N819="snížená",J819,0)</f>
        <v>0</v>
      </c>
      <c r="BG819" s="196">
        <f>IF(N819="zákl. přenesená",J819,0)</f>
        <v>0</v>
      </c>
      <c r="BH819" s="196">
        <f>IF(N819="sníž. přenesená",J819,0)</f>
        <v>0</v>
      </c>
      <c r="BI819" s="196">
        <f>IF(N819="nulová",J819,0)</f>
        <v>0</v>
      </c>
      <c r="BJ819" s="18" t="s">
        <v>81</v>
      </c>
      <c r="BK819" s="196">
        <f>ROUND(I819*H819,2)</f>
        <v>0</v>
      </c>
      <c r="BL819" s="18" t="s">
        <v>420</v>
      </c>
      <c r="BM819" s="195" t="s">
        <v>846</v>
      </c>
    </row>
    <row r="820" spans="1:65" s="2" customFormat="1" ht="16.5" customHeight="1">
      <c r="A820" s="35"/>
      <c r="B820" s="36"/>
      <c r="C820" s="183" t="s">
        <v>847</v>
      </c>
      <c r="D820" s="183" t="s">
        <v>128</v>
      </c>
      <c r="E820" s="184" t="s">
        <v>848</v>
      </c>
      <c r="F820" s="185" t="s">
        <v>849</v>
      </c>
      <c r="G820" s="186" t="s">
        <v>553</v>
      </c>
      <c r="H820" s="187">
        <v>1</v>
      </c>
      <c r="I820" s="188"/>
      <c r="J820" s="189">
        <f>ROUND(I820*H820,2)</f>
        <v>0</v>
      </c>
      <c r="K820" s="190"/>
      <c r="L820" s="40"/>
      <c r="M820" s="191" t="s">
        <v>1</v>
      </c>
      <c r="N820" s="192" t="s">
        <v>41</v>
      </c>
      <c r="O820" s="72"/>
      <c r="P820" s="193">
        <f>O820*H820</f>
        <v>0</v>
      </c>
      <c r="Q820" s="193">
        <v>0</v>
      </c>
      <c r="R820" s="193">
        <f>Q820*H820</f>
        <v>0</v>
      </c>
      <c r="S820" s="193">
        <v>0</v>
      </c>
      <c r="T820" s="194">
        <f>S820*H820</f>
        <v>0</v>
      </c>
      <c r="U820" s="35"/>
      <c r="V820" s="35"/>
      <c r="W820" s="35"/>
      <c r="X820" s="35"/>
      <c r="Y820" s="35"/>
      <c r="Z820" s="35"/>
      <c r="AA820" s="35"/>
      <c r="AB820" s="35"/>
      <c r="AC820" s="35"/>
      <c r="AD820" s="35"/>
      <c r="AE820" s="35"/>
      <c r="AR820" s="195" t="s">
        <v>420</v>
      </c>
      <c r="AT820" s="195" t="s">
        <v>128</v>
      </c>
      <c r="AU820" s="195" t="s">
        <v>83</v>
      </c>
      <c r="AY820" s="18" t="s">
        <v>125</v>
      </c>
      <c r="BE820" s="196">
        <f>IF(N820="základní",J820,0)</f>
        <v>0</v>
      </c>
      <c r="BF820" s="196">
        <f>IF(N820="snížená",J820,0)</f>
        <v>0</v>
      </c>
      <c r="BG820" s="196">
        <f>IF(N820="zákl. přenesená",J820,0)</f>
        <v>0</v>
      </c>
      <c r="BH820" s="196">
        <f>IF(N820="sníž. přenesená",J820,0)</f>
        <v>0</v>
      </c>
      <c r="BI820" s="196">
        <f>IF(N820="nulová",J820,0)</f>
        <v>0</v>
      </c>
      <c r="BJ820" s="18" t="s">
        <v>81</v>
      </c>
      <c r="BK820" s="196">
        <f>ROUND(I820*H820,2)</f>
        <v>0</v>
      </c>
      <c r="BL820" s="18" t="s">
        <v>420</v>
      </c>
      <c r="BM820" s="195" t="s">
        <v>850</v>
      </c>
    </row>
    <row r="821" spans="1:65" s="12" customFormat="1" ht="22.9" customHeight="1">
      <c r="B821" s="167"/>
      <c r="C821" s="168"/>
      <c r="D821" s="169" t="s">
        <v>75</v>
      </c>
      <c r="E821" s="181" t="s">
        <v>851</v>
      </c>
      <c r="F821" s="181" t="s">
        <v>852</v>
      </c>
      <c r="G821" s="168"/>
      <c r="H821" s="168"/>
      <c r="I821" s="171"/>
      <c r="J821" s="182">
        <f>BK821</f>
        <v>0</v>
      </c>
      <c r="K821" s="168"/>
      <c r="L821" s="173"/>
      <c r="M821" s="174"/>
      <c r="N821" s="175"/>
      <c r="O821" s="175"/>
      <c r="P821" s="176">
        <f>P822</f>
        <v>0</v>
      </c>
      <c r="Q821" s="175"/>
      <c r="R821" s="176">
        <f>R822</f>
        <v>0</v>
      </c>
      <c r="S821" s="175"/>
      <c r="T821" s="177">
        <f>T822</f>
        <v>0</v>
      </c>
      <c r="AR821" s="178" t="s">
        <v>191</v>
      </c>
      <c r="AT821" s="179" t="s">
        <v>75</v>
      </c>
      <c r="AU821" s="179" t="s">
        <v>81</v>
      </c>
      <c r="AY821" s="178" t="s">
        <v>125</v>
      </c>
      <c r="BK821" s="180">
        <f>BK822</f>
        <v>0</v>
      </c>
    </row>
    <row r="822" spans="1:65" s="2" customFormat="1" ht="16.5" customHeight="1">
      <c r="A822" s="35"/>
      <c r="B822" s="36"/>
      <c r="C822" s="183" t="s">
        <v>853</v>
      </c>
      <c r="D822" s="183" t="s">
        <v>128</v>
      </c>
      <c r="E822" s="184" t="s">
        <v>854</v>
      </c>
      <c r="F822" s="185" t="s">
        <v>855</v>
      </c>
      <c r="G822" s="186" t="s">
        <v>553</v>
      </c>
      <c r="H822" s="187">
        <v>1</v>
      </c>
      <c r="I822" s="188"/>
      <c r="J822" s="189">
        <f>ROUND(I822*H822,2)</f>
        <v>0</v>
      </c>
      <c r="K822" s="190"/>
      <c r="L822" s="40"/>
      <c r="M822" s="252" t="s">
        <v>1</v>
      </c>
      <c r="N822" s="253" t="s">
        <v>41</v>
      </c>
      <c r="O822" s="254"/>
      <c r="P822" s="255">
        <f>O822*H822</f>
        <v>0</v>
      </c>
      <c r="Q822" s="255">
        <v>0</v>
      </c>
      <c r="R822" s="255">
        <f>Q822*H822</f>
        <v>0</v>
      </c>
      <c r="S822" s="255">
        <v>0</v>
      </c>
      <c r="T822" s="256">
        <f>S822*H822</f>
        <v>0</v>
      </c>
      <c r="U822" s="35"/>
      <c r="V822" s="35"/>
      <c r="W822" s="35"/>
      <c r="X822" s="35"/>
      <c r="Y822" s="35"/>
      <c r="Z822" s="35"/>
      <c r="AA822" s="35"/>
      <c r="AB822" s="35"/>
      <c r="AC822" s="35"/>
      <c r="AD822" s="35"/>
      <c r="AE822" s="35"/>
      <c r="AR822" s="195" t="s">
        <v>420</v>
      </c>
      <c r="AT822" s="195" t="s">
        <v>128</v>
      </c>
      <c r="AU822" s="195" t="s">
        <v>83</v>
      </c>
      <c r="AY822" s="18" t="s">
        <v>125</v>
      </c>
      <c r="BE822" s="196">
        <f>IF(N822="základní",J822,0)</f>
        <v>0</v>
      </c>
      <c r="BF822" s="196">
        <f>IF(N822="snížená",J822,0)</f>
        <v>0</v>
      </c>
      <c r="BG822" s="196">
        <f>IF(N822="zákl. přenesená",J822,0)</f>
        <v>0</v>
      </c>
      <c r="BH822" s="196">
        <f>IF(N822="sníž. přenesená",J822,0)</f>
        <v>0</v>
      </c>
      <c r="BI822" s="196">
        <f>IF(N822="nulová",J822,0)</f>
        <v>0</v>
      </c>
      <c r="BJ822" s="18" t="s">
        <v>81</v>
      </c>
      <c r="BK822" s="196">
        <f>ROUND(I822*H822,2)</f>
        <v>0</v>
      </c>
      <c r="BL822" s="18" t="s">
        <v>420</v>
      </c>
      <c r="BM822" s="195" t="s">
        <v>856</v>
      </c>
    </row>
    <row r="823" spans="1:65" s="2" customFormat="1" ht="6.95" customHeight="1">
      <c r="A823" s="35"/>
      <c r="B823" s="55"/>
      <c r="C823" s="56"/>
      <c r="D823" s="56"/>
      <c r="E823" s="56"/>
      <c r="F823" s="56"/>
      <c r="G823" s="56"/>
      <c r="H823" s="56"/>
      <c r="I823" s="56"/>
      <c r="J823" s="56"/>
      <c r="K823" s="56"/>
      <c r="L823" s="40"/>
      <c r="M823" s="35"/>
      <c r="O823" s="35"/>
      <c r="P823" s="35"/>
      <c r="Q823" s="35"/>
      <c r="R823" s="35"/>
      <c r="S823" s="35"/>
      <c r="T823" s="35"/>
      <c r="U823" s="35"/>
      <c r="V823" s="35"/>
      <c r="W823" s="35"/>
      <c r="X823" s="35"/>
      <c r="Y823" s="35"/>
      <c r="Z823" s="35"/>
      <c r="AA823" s="35"/>
      <c r="AB823" s="35"/>
      <c r="AC823" s="35"/>
      <c r="AD823" s="35"/>
      <c r="AE823" s="35"/>
    </row>
  </sheetData>
  <sheetProtection algorithmName="SHA-512" hashValue="0xJTKpJpL1Derte6xIwDI5hTGSIywQ+lTkhlVpaRe1Nil9LMrTbns9qfERPp3eAQOeNuUdUJLMg7gfsfWPSYQA==" saltValue="jvZSgCmAoXi0MidIH2cuG7xHiWT9+OMHG5gt6AMxCT+wViacn0mhKAy4DsCuKGyQFH6KOM37NAQvu0soCxaNew==" spinCount="100000" sheet="1" objects="1" scenarios="1" formatColumns="0" formatRows="0" autoFilter="0"/>
  <autoFilter ref="C131:K822"/>
  <mergeCells count="6">
    <mergeCell ref="L2:V2"/>
    <mergeCell ref="E7:H7"/>
    <mergeCell ref="E16:H16"/>
    <mergeCell ref="E25:H25"/>
    <mergeCell ref="E85:H85"/>
    <mergeCell ref="E124:H124"/>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2024_28 - Oprava oken - b...</vt:lpstr>
      <vt:lpstr>'2024_28 - Oprava oken - b...'!Názvy_tisku</vt:lpstr>
      <vt:lpstr>'Rekapitulace stavby'!Názvy_tisku</vt:lpstr>
      <vt:lpstr>'2024_28 - Oprava oken - b...'!Oblast_tisku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Slavíková Dagmar</cp:lastModifiedBy>
  <dcterms:created xsi:type="dcterms:W3CDTF">2024-09-18T06:10:25Z</dcterms:created>
  <dcterms:modified xsi:type="dcterms:W3CDTF">2024-09-18T07:24:27Z</dcterms:modified>
</cp:coreProperties>
</file>