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024_9 - stavební činnost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'2024_9 - stavební činnost...'!$C$131:$K$241</definedName>
    <definedName name="_xlnm.Print_Area" localSheetId="1">'2024_9 - stavební činnost...'!$C$4:$J$76,'2024_9 - stavební činnost...'!$C$119:$J$241</definedName>
    <definedName name="_xlnm.Print_Titles" localSheetId="1">'2024_9 - stavební činnost...'!$131:$131</definedName>
  </definedNames>
  <calcPr/>
</workbook>
</file>

<file path=xl/calcChain.xml><?xml version="1.0" encoding="utf-8"?>
<calcChain xmlns="http://schemas.openxmlformats.org/spreadsheetml/2006/main">
  <c i="2" l="1" r="J235"/>
  <c r="J37"/>
  <c r="J36"/>
  <c i="1" r="AY95"/>
  <c i="2" r="J35"/>
  <c i="1" r="AX95"/>
  <c i="2" r="BI241"/>
  <c r="BH241"/>
  <c r="BG241"/>
  <c r="BF241"/>
  <c r="T241"/>
  <c r="R241"/>
  <c r="P241"/>
  <c r="BI240"/>
  <c r="BH240"/>
  <c r="BG240"/>
  <c r="BF240"/>
  <c r="T240"/>
  <c r="R240"/>
  <c r="P240"/>
  <c r="BI238"/>
  <c r="BH238"/>
  <c r="BG238"/>
  <c r="BF238"/>
  <c r="T238"/>
  <c r="R238"/>
  <c r="P238"/>
  <c r="BI237"/>
  <c r="BH237"/>
  <c r="BG237"/>
  <c r="BF237"/>
  <c r="T237"/>
  <c r="R237"/>
  <c r="P237"/>
  <c r="J110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T134"/>
  <c r="R135"/>
  <c r="R134"/>
  <c r="P135"/>
  <c r="P134"/>
  <c r="F126"/>
  <c r="E124"/>
  <c r="F89"/>
  <c r="E87"/>
  <c r="J24"/>
  <c r="E24"/>
  <c r="J129"/>
  <c r="J23"/>
  <c r="J21"/>
  <c r="E21"/>
  <c r="J91"/>
  <c r="J20"/>
  <c r="J18"/>
  <c r="E18"/>
  <c r="F129"/>
  <c r="J17"/>
  <c r="J15"/>
  <c r="E15"/>
  <c r="F128"/>
  <c r="J14"/>
  <c r="J12"/>
  <c r="J126"/>
  <c r="E7"/>
  <c r="E85"/>
  <c i="1" r="L90"/>
  <c r="AM90"/>
  <c r="AM89"/>
  <c r="L89"/>
  <c r="AM87"/>
  <c r="L87"/>
  <c r="L85"/>
  <c r="L84"/>
  <c i="2" r="J241"/>
  <c r="BK230"/>
  <c r="BK220"/>
  <c r="BK214"/>
  <c r="BK206"/>
  <c r="BK197"/>
  <c r="BK193"/>
  <c r="J187"/>
  <c r="J183"/>
  <c r="J177"/>
  <c r="BK167"/>
  <c r="J158"/>
  <c r="J153"/>
  <c r="J141"/>
  <c r="BK229"/>
  <c r="BK219"/>
  <c r="J209"/>
  <c r="J200"/>
  <c r="J181"/>
  <c r="J170"/>
  <c r="J162"/>
  <c r="BK149"/>
  <c r="J145"/>
  <c r="BK141"/>
  <c r="J137"/>
  <c r="BK237"/>
  <c r="BK225"/>
  <c r="BK217"/>
  <c r="J211"/>
  <c r="J204"/>
  <c r="BK200"/>
  <c r="BK188"/>
  <c r="BK181"/>
  <c r="J169"/>
  <c r="J164"/>
  <c r="J150"/>
  <c r="J144"/>
  <c r="J228"/>
  <c r="J218"/>
  <c r="J210"/>
  <c r="BK198"/>
  <c r="BK191"/>
  <c r="BK184"/>
  <c r="BK177"/>
  <c r="BK172"/>
  <c r="J165"/>
  <c r="BK158"/>
  <c r="BK143"/>
  <c r="J135"/>
  <c r="BK238"/>
  <c r="J231"/>
  <c r="BK228"/>
  <c r="BK218"/>
  <c r="BK213"/>
  <c r="BK202"/>
  <c r="J190"/>
  <c r="J186"/>
  <c r="J180"/>
  <c r="J175"/>
  <c r="J166"/>
  <c r="J155"/>
  <c r="J149"/>
  <c r="J240"/>
  <c r="J227"/>
  <c r="BK210"/>
  <c r="J192"/>
  <c r="BK178"/>
  <c r="BK168"/>
  <c r="BK157"/>
  <c r="BK147"/>
  <c r="BK142"/>
  <c i="1" r="AS94"/>
  <c i="2" r="J224"/>
  <c r="J220"/>
  <c r="BK212"/>
  <c r="J203"/>
  <c r="J195"/>
  <c r="J185"/>
  <c r="BK180"/>
  <c r="J167"/>
  <c r="BK162"/>
  <c r="BK152"/>
  <c r="J140"/>
  <c r="J233"/>
  <c r="BK227"/>
  <c r="J221"/>
  <c r="BK211"/>
  <c r="BK201"/>
  <c r="BK192"/>
  <c r="BK183"/>
  <c r="J171"/>
  <c r="BK163"/>
  <c r="BK155"/>
  <c r="J142"/>
  <c r="J237"/>
  <c r="J232"/>
  <c r="BK226"/>
  <c r="BK215"/>
  <c r="J207"/>
  <c r="J196"/>
  <c r="J189"/>
  <c r="BK185"/>
  <c r="BK182"/>
  <c r="J176"/>
  <c r="J157"/>
  <c r="J151"/>
  <c r="BK234"/>
  <c r="BK224"/>
  <c r="BK207"/>
  <c r="BK196"/>
  <c r="BK173"/>
  <c r="BK164"/>
  <c r="J152"/>
  <c r="BK144"/>
  <c r="J138"/>
  <c r="BK240"/>
  <c r="BK233"/>
  <c r="BK221"/>
  <c r="J213"/>
  <c r="BK205"/>
  <c r="J201"/>
  <c r="BK190"/>
  <c r="J182"/>
  <c r="J173"/>
  <c r="BK165"/>
  <c r="BK153"/>
  <c r="J147"/>
  <c r="BK135"/>
  <c r="BK231"/>
  <c r="J226"/>
  <c r="J217"/>
  <c r="J205"/>
  <c r="J193"/>
  <c r="BK189"/>
  <c r="BK179"/>
  <c r="BK176"/>
  <c r="BK169"/>
  <c r="BK161"/>
  <c r="BK151"/>
  <c r="J139"/>
  <c r="BK241"/>
  <c r="J234"/>
  <c r="J229"/>
  <c r="J219"/>
  <c r="J212"/>
  <c r="BK203"/>
  <c r="BK195"/>
  <c r="J188"/>
  <c r="J184"/>
  <c r="J179"/>
  <c r="BK170"/>
  <c r="J156"/>
  <c r="BK150"/>
  <c r="BK138"/>
  <c r="J230"/>
  <c r="BK222"/>
  <c r="J206"/>
  <c r="J191"/>
  <c r="J172"/>
  <c r="J163"/>
  <c r="J148"/>
  <c r="J143"/>
  <c r="BK140"/>
  <c r="J238"/>
  <c r="J222"/>
  <c r="J214"/>
  <c r="BK209"/>
  <c r="J202"/>
  <c r="J198"/>
  <c r="BK186"/>
  <c r="BK171"/>
  <c r="BK166"/>
  <c r="J161"/>
  <c r="BK148"/>
  <c r="BK139"/>
  <c r="BK232"/>
  <c r="J225"/>
  <c r="J215"/>
  <c r="BK204"/>
  <c r="J197"/>
  <c r="BK187"/>
  <c r="J178"/>
  <c r="BK175"/>
  <c r="J168"/>
  <c r="BK156"/>
  <c r="BK145"/>
  <c r="BK137"/>
  <c l="1" r="R136"/>
  <c r="R133"/>
  <c r="P146"/>
  <c r="P154"/>
  <c r="P160"/>
  <c r="R174"/>
  <c r="P194"/>
  <c r="P199"/>
  <c r="P208"/>
  <c r="T216"/>
  <c r="R223"/>
  <c r="T236"/>
  <c r="T136"/>
  <c r="T133"/>
  <c r="T146"/>
  <c r="T154"/>
  <c r="T160"/>
  <c r="T174"/>
  <c r="R194"/>
  <c r="R199"/>
  <c r="BK216"/>
  <c r="J216"/>
  <c r="J108"/>
  <c r="BK223"/>
  <c r="J223"/>
  <c r="J109"/>
  <c r="BK236"/>
  <c r="J236"/>
  <c r="J111"/>
  <c r="R236"/>
  <c r="P239"/>
  <c r="BK136"/>
  <c r="J136"/>
  <c r="J99"/>
  <c r="BK146"/>
  <c r="J146"/>
  <c r="J100"/>
  <c r="BK154"/>
  <c r="J154"/>
  <c r="J101"/>
  <c r="BK160"/>
  <c r="BK174"/>
  <c r="J174"/>
  <c r="J104"/>
  <c r="BK194"/>
  <c r="J194"/>
  <c r="J105"/>
  <c r="T194"/>
  <c r="T199"/>
  <c r="R208"/>
  <c r="P216"/>
  <c r="T223"/>
  <c r="P236"/>
  <c r="R239"/>
  <c r="P136"/>
  <c r="P133"/>
  <c r="R146"/>
  <c r="R154"/>
  <c r="R160"/>
  <c r="P174"/>
  <c r="BK199"/>
  <c r="J199"/>
  <c r="J106"/>
  <c r="BK208"/>
  <c r="J208"/>
  <c r="J107"/>
  <c r="T208"/>
  <c r="R216"/>
  <c r="P223"/>
  <c r="BK239"/>
  <c r="J239"/>
  <c r="J112"/>
  <c r="T239"/>
  <c r="BK134"/>
  <c r="J134"/>
  <c r="J98"/>
  <c r="F91"/>
  <c r="J92"/>
  <c r="J128"/>
  <c r="BE140"/>
  <c r="BE147"/>
  <c r="BE148"/>
  <c r="BE149"/>
  <c r="BE152"/>
  <c r="BE166"/>
  <c r="BE186"/>
  <c r="BE195"/>
  <c r="BE202"/>
  <c r="BE205"/>
  <c r="BE206"/>
  <c r="BE212"/>
  <c r="BE219"/>
  <c r="BE224"/>
  <c r="BE229"/>
  <c r="E122"/>
  <c r="BE137"/>
  <c r="BE141"/>
  <c r="BE143"/>
  <c r="BE144"/>
  <c r="BE156"/>
  <c r="BE157"/>
  <c r="BE167"/>
  <c r="BE173"/>
  <c r="BE178"/>
  <c r="BE184"/>
  <c r="BE189"/>
  <c r="BE190"/>
  <c r="BE191"/>
  <c r="BE192"/>
  <c r="BE196"/>
  <c r="BE197"/>
  <c r="BE201"/>
  <c r="BE203"/>
  <c r="BE207"/>
  <c r="BE214"/>
  <c r="BE218"/>
  <c r="BE226"/>
  <c r="BE228"/>
  <c r="BE231"/>
  <c r="BE238"/>
  <c r="J89"/>
  <c r="BE138"/>
  <c r="BE150"/>
  <c r="BE153"/>
  <c r="BE155"/>
  <c r="BE158"/>
  <c r="BE165"/>
  <c r="BE168"/>
  <c r="BE169"/>
  <c r="BE170"/>
  <c r="BE175"/>
  <c r="BE177"/>
  <c r="BE179"/>
  <c r="BE180"/>
  <c r="BE188"/>
  <c r="BE193"/>
  <c r="BE211"/>
  <c r="BE213"/>
  <c r="BE215"/>
  <c r="BE217"/>
  <c r="BE220"/>
  <c r="BE221"/>
  <c r="BE227"/>
  <c r="BE232"/>
  <c r="F92"/>
  <c r="BE135"/>
  <c r="BE139"/>
  <c r="BE142"/>
  <c r="BE145"/>
  <c r="BE151"/>
  <c r="BE161"/>
  <c r="BE162"/>
  <c r="BE163"/>
  <c r="BE164"/>
  <c r="BE171"/>
  <c r="BE172"/>
  <c r="BE176"/>
  <c r="BE181"/>
  <c r="BE182"/>
  <c r="BE183"/>
  <c r="BE185"/>
  <c r="BE187"/>
  <c r="BE198"/>
  <c r="BE200"/>
  <c r="BE204"/>
  <c r="BE209"/>
  <c r="BE210"/>
  <c r="BE222"/>
  <c r="BE225"/>
  <c r="BE230"/>
  <c r="BE233"/>
  <c r="BE234"/>
  <c r="BE237"/>
  <c r="BE240"/>
  <c r="BE241"/>
  <c r="J34"/>
  <c i="1" r="AW95"/>
  <c i="2" r="F35"/>
  <c i="1" r="BB95"/>
  <c r="BB94"/>
  <c r="W31"/>
  <c i="2" r="F34"/>
  <c i="1" r="BA95"/>
  <c r="BA94"/>
  <c r="AW94"/>
  <c r="AK30"/>
  <c i="2" r="F37"/>
  <c i="1" r="BD95"/>
  <c r="BD94"/>
  <c r="W33"/>
  <c i="2" r="F36"/>
  <c i="1" r="BC95"/>
  <c r="BC94"/>
  <c r="W32"/>
  <c i="2" l="1" r="BK159"/>
  <c r="J159"/>
  <c r="J102"/>
  <c r="T159"/>
  <c r="T132"/>
  <c r="P159"/>
  <c r="P132"/>
  <c i="1" r="AU95"/>
  <c i="2" r="R159"/>
  <c r="R132"/>
  <c r="BK133"/>
  <c r="J133"/>
  <c r="J97"/>
  <c r="J160"/>
  <c r="J103"/>
  <c i="1" r="AX94"/>
  <c i="2" r="J33"/>
  <c i="1" r="AV95"/>
  <c r="AT95"/>
  <c r="W30"/>
  <c i="2" r="F33"/>
  <c i="1" r="AZ95"/>
  <c r="AZ94"/>
  <c r="W29"/>
  <c r="AY94"/>
  <c r="AU94"/>
  <c i="2" l="1" r="BK132"/>
  <c r="J132"/>
  <c r="J96"/>
  <c i="1" r="AV94"/>
  <c r="AK29"/>
  <c i="2" l="1" r="J30"/>
  <c i="1" r="AG95"/>
  <c r="AG94"/>
  <c r="AK26"/>
  <c r="AT94"/>
  <c r="AN94"/>
  <c i="2" l="1" r="J39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<sst xmlns="http://schemas.openxmlformats.org/spreadsheetml/2006/main">
  <si>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</si>
  <si>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</si>
  <si>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</si>
  <si>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</si>
  <si>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</si>
  <si>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{d930547c-a819-4a85-b789-464b2403b891}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</si>
  <si>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</si>
  <si>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</si>
  <si>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</si>
  <si>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</si>
  <si>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</si>
  <si>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</si>
  <si>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</si>
  <si>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</si>
  <si>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2024_09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</si>
  <si>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</si>
  <si>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</si>
  <si>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činnost na oddělení psychitrie</t>
  </si>
  <si>
    <t>KSO:</t>
  </si>
  <si>
    <t>CC-CZ:</t>
  </si>
  <si>
    <t>Místo:</t>
  </si>
  <si>
    <t xml:space="preserve"> </t>
  </si>
  <si>
    <t>Datum:</t>
  </si>
  <si>
    <t>29. 4. 2024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</si>
  <si>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</si>
  <si>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</si>
  <si>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</si>
  <si>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</si>
  <si>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</si>
  <si>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</si>
  <si>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</si>
  <si>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</si>
  <si>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</si>
  <si>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</si>
  <si>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</si>
  <si>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</si>
  <si>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</si>
  <si>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</si>
  <si>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</si>
  <si>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</si>
  <si>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</si>
  <si>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</si>
  <si>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</si>
  <si>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</si>
  <si>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</si>
  <si>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</si>
  <si>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</si>
  <si>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</si>
  <si>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</si>
  <si>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</si>
  <si>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</si>
  <si>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</si>
  <si>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</si>
  <si>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</si>
  <si>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</si>
  <si>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</si>
  <si>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</si>
  <si>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</si>
  <si>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</si>
  <si>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</si>
  <si>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</si>
  <si>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</si>
  <si>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</si>
  <si>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</si>
  <si>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</si>
  <si>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</si>
  <si>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</si>
  <si>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</si>
  <si>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</si>
  <si>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</si>
  <si>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</si>
  <si>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</si>
  <si>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</si>
  <si>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</si>
  <si>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</si>
  <si>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</si>
  <si>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</si>
  <si>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</si>
  <si>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2024_9</t>
  </si>
  <si>
    <t>stavební činnost na oddělení psychiatrie</t>
  </si>
  <si>
    <t>STA</t>
  </si>
  <si>
    <t>1</t>
  </si>
  <si>
    <t>{61d21793-dbc7-4190-bf1f-8674875781c5}</t>
  </si>
  <si>
    <t>2</t>
  </si>
  <si>
    <t>KRYCÍ LIST SOUPISU PRACÍ</t>
  </si>
  <si>
    <t>Objekt:</t>
  </si>
  <si>
    <t>2024_9 - stavební činnost na oddělení psychiatrie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</si>
  <si>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</si>
  <si>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</si>
  <si>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</si>
  <si>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</si>
  <si>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</si>
  <si>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</si>
  <si>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</si>
  <si>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</si>
  <si>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</si>
  <si>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</si>
  <si>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PSV - Práce a dodávky PSV</t>
  </si>
  <si>
    <t xml:space="preserve">    725 - Zdravotechnika - zařizovací předměty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</si>
  <si>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</si>
  <si>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</si>
  <si>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</si>
  <si>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</si>
  <si>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</si>
  <si>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</si>
  <si>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</si>
  <si>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</si>
  <si>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</si>
  <si>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</si>
  <si>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</si>
  <si>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</si>
  <si>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</si>
  <si>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</si>
  <si>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</si>
  <si>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</si>
  <si>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</si>
  <si>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</si>
  <si>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</si>
  <si>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</si>
  <si>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</si>
  <si>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</si>
  <si>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</si>
  <si>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</si>
  <si>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</si>
  <si>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</si>
  <si>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</si>
  <si>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</si>
  <si>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342272245</t>
  </si>
  <si>
    <t>Příčka z pórobetonových hladkých tvárnic na tenkovrstvou maltu tl 150 mm</t>
  </si>
  <si>
    <t>m2</t>
  </si>
  <si>
    <t>4</t>
  </si>
  <si>
    <t>6</t>
  </si>
  <si>
    <t>Úpravy povrchů, podlahy a osazování výplní</t>
  </si>
  <si>
    <t>612131121</t>
  </si>
  <si>
    <t>Penetrační disperzní nátěr vnitřních stěn nanášený ručně</t>
  </si>
  <si>
    <t>612142001</t>
  </si>
  <si>
    <t>Potažení vnitřních stěn sklovláknitým pletivem vtlačeným do tenkovrstvé hmoty</t>
  </si>
  <si>
    <t>612311131</t>
  </si>
  <si>
    <t>Potažení vnitřních stěn vápenným štukem tloušťky do 3 mm</t>
  </si>
  <si>
    <t>8</t>
  </si>
  <si>
    <t>5</t>
  </si>
  <si>
    <t>612325302</t>
  </si>
  <si>
    <t>Vápenocementová štuková omítka ostění nebo nadpraží</t>
  </si>
  <si>
    <t>10</t>
  </si>
  <si>
    <t>642944121</t>
  </si>
  <si>
    <t>Osazování ocelových zárubní dodatečné pl do 2,5 m2</t>
  </si>
  <si>
    <t>kus</t>
  </si>
  <si>
    <t>7</t>
  </si>
  <si>
    <t>M</t>
  </si>
  <si>
    <t>55331485</t>
  </si>
  <si>
    <t>zárubeň jednokřídlá ocelová pro zdění tl stěny 110-150mm rozměru 600/1970, 2100mm</t>
  </si>
  <si>
    <t>14</t>
  </si>
  <si>
    <t>55331487</t>
  </si>
  <si>
    <t>zárubeň jednokřídlá ocelová pro zdění tl stěny 110-150mm rozměru 800-900/1970, 2100mm</t>
  </si>
  <si>
    <t>16</t>
  </si>
  <si>
    <t>57</t>
  </si>
  <si>
    <t>55331488</t>
  </si>
  <si>
    <t>zárubeň jednokřídlá ocelová pro zdění tl stěny 110-150mm rozměru 900/1970, 2100mm</t>
  </si>
  <si>
    <t>-116793815</t>
  </si>
  <si>
    <t>9</t>
  </si>
  <si>
    <t>55331489</t>
  </si>
  <si>
    <t>zárubeň jednokřídlá ocelová pro zdění tl stěny 110-150mm rozměru 1100/1970, 2100mm</t>
  </si>
  <si>
    <t>18</t>
  </si>
  <si>
    <t>Ostatní konstrukce a práce, bourání</t>
  </si>
  <si>
    <t>949101111</t>
  </si>
  <si>
    <t>Lešení pomocné pro objekty pozemních staveb s lešeňovou podlahou v do 1,9 m zatížení do 150 kg/m2</t>
  </si>
  <si>
    <t>20</t>
  </si>
  <si>
    <t>59</t>
  </si>
  <si>
    <t>968072244</t>
  </si>
  <si>
    <t>Vybourání kovových rámů oken jednoduchých včetně křídel pl do 1 m2</t>
  </si>
  <si>
    <t>-941184737</t>
  </si>
  <si>
    <t>58</t>
  </si>
  <si>
    <t>968072455</t>
  </si>
  <si>
    <t>Vybourání kovových dveřních zárubní pl do 2 m2</t>
  </si>
  <si>
    <t>-300587661</t>
  </si>
  <si>
    <t>968072456</t>
  </si>
  <si>
    <t>Vybourání kovových dveřních zárubní pl přes 2 m2</t>
  </si>
  <si>
    <t>24</t>
  </si>
  <si>
    <t>67</t>
  </si>
  <si>
    <t>968072745</t>
  </si>
  <si>
    <t>Vybourání stěn kovových pevných nebo otevíratelných pl do 2 m2</t>
  </si>
  <si>
    <t>1286845905</t>
  </si>
  <si>
    <t>978059541</t>
  </si>
  <si>
    <t>Odsekání a odebrání obkladů stěn z vnitřních obkládaček plochy přes 1 m2</t>
  </si>
  <si>
    <t>28</t>
  </si>
  <si>
    <t>15</t>
  </si>
  <si>
    <t>HZS2491</t>
  </si>
  <si>
    <t>Hodinová zúčtovací sazba dělník zednických výpomocí</t>
  </si>
  <si>
    <t>hod</t>
  </si>
  <si>
    <t>30</t>
  </si>
  <si>
    <t>997</t>
  </si>
  <si>
    <t>Přesun sutě</t>
  </si>
  <si>
    <t>997013160</t>
  </si>
  <si>
    <t>Vnitrostaveništní doprava suti a vybouraných hmot pro budovy v přes 30 do 36 m s omezením mechanizace</t>
  </si>
  <si>
    <t>t</t>
  </si>
  <si>
    <t>32</t>
  </si>
  <si>
    <t>17</t>
  </si>
  <si>
    <t>997013501</t>
  </si>
  <si>
    <t>Odvoz suti a vybouraných hmot na skládku nebo meziskládku do 1 km se složením</t>
  </si>
  <si>
    <t>34</t>
  </si>
  <si>
    <t>997013509</t>
  </si>
  <si>
    <t>Příplatek k odvozu suti a vybouraných hmot na skládku ZKD 1 km přes 1 km</t>
  </si>
  <si>
    <t>36</t>
  </si>
  <si>
    <t>19</t>
  </si>
  <si>
    <t>997013631</t>
  </si>
  <si>
    <t>Poplatek za uložení na skládce (skládkovné) stavebního odpadu směsného kód odpadu 17 09 04</t>
  </si>
  <si>
    <t>38</t>
  </si>
  <si>
    <t>PSV</t>
  </si>
  <si>
    <t>Práce a dodávky PSV</t>
  </si>
  <si>
    <t>725</t>
  </si>
  <si>
    <t>Zdravotechnika - zařizovací předměty</t>
  </si>
  <si>
    <t>63</t>
  </si>
  <si>
    <t>725119122</t>
  </si>
  <si>
    <t>Montáž klozetových mís kombi</t>
  </si>
  <si>
    <t>-360633001</t>
  </si>
  <si>
    <t>64</t>
  </si>
  <si>
    <t>64232051</t>
  </si>
  <si>
    <t>klozet keramický kombinovaný hluboké splachování odpad vodorovný bílý 630x360x770mm</t>
  </si>
  <si>
    <t>-1051293669</t>
  </si>
  <si>
    <t>725211602</t>
  </si>
  <si>
    <t>Umyvadlo keramické bílé šířky 550 mm bez krytu na sifon připevněné na stěnu šrouby</t>
  </si>
  <si>
    <t>soubor</t>
  </si>
  <si>
    <t>40</t>
  </si>
  <si>
    <t>80</t>
  </si>
  <si>
    <t>725219102</t>
  </si>
  <si>
    <t>Montáž umyvadla připevněného na šrouby do zdiva</t>
  </si>
  <si>
    <t>-67616660</t>
  </si>
  <si>
    <t>65</t>
  </si>
  <si>
    <t>725331111</t>
  </si>
  <si>
    <t>Výlevka bez výtokových armatur keramická se sklopnou plastovou mřížkou 500 mm</t>
  </si>
  <si>
    <t>-628755074</t>
  </si>
  <si>
    <t>79</t>
  </si>
  <si>
    <t>725821311</t>
  </si>
  <si>
    <t>Baterie dřezová nástěnná páková s otáčivým kulatým ústím a délkou ramínka 200 mm</t>
  </si>
  <si>
    <t>1630865110</t>
  </si>
  <si>
    <t>115</t>
  </si>
  <si>
    <t>725829101</t>
  </si>
  <si>
    <t>Montáž baterie nástěnné dřezové pákové a klasické</t>
  </si>
  <si>
    <t>-615325965</t>
  </si>
  <si>
    <t>725829121</t>
  </si>
  <si>
    <t>Montáž baterie umyvadlové nástěnné pákové a klasické ostatní typ</t>
  </si>
  <si>
    <t>42</t>
  </si>
  <si>
    <t>22</t>
  </si>
  <si>
    <t>55145611</t>
  </si>
  <si>
    <t>baterie umyvadlová nástěnná páková s otočným ramínkem s prodlouženou pákou 150mm chrom (lékařská)</t>
  </si>
  <si>
    <t>44</t>
  </si>
  <si>
    <t>23</t>
  </si>
  <si>
    <t>725861102</t>
  </si>
  <si>
    <t>Zápachová uzávěrka pro umyvadla DN 40</t>
  </si>
  <si>
    <t>46</t>
  </si>
  <si>
    <t>998725104</t>
  </si>
  <si>
    <t>Přesun hmot tonážní pro zařizovací předměty v objektech v přes 24 do 36 m</t>
  </si>
  <si>
    <t>48</t>
  </si>
  <si>
    <t>25</t>
  </si>
  <si>
    <t>998725181</t>
  </si>
  <si>
    <t>Příplatek k přesunu hmot tonážní 725 prováděný bez použití mechanizace</t>
  </si>
  <si>
    <t>50</t>
  </si>
  <si>
    <t>26</t>
  </si>
  <si>
    <t>HZS2212</t>
  </si>
  <si>
    <t>Hodinová zúčtovací sazba instalatér odborný</t>
  </si>
  <si>
    <t>52</t>
  </si>
  <si>
    <t>741</t>
  </si>
  <si>
    <t>Elektroinstalace - silnoproud</t>
  </si>
  <si>
    <t>101</t>
  </si>
  <si>
    <t>741122015</t>
  </si>
  <si>
    <t>Montáž kabel Cu bez ukončení uložený pod omítku plný kulatý 3x1,5 mm2 (např. CYKY)</t>
  </si>
  <si>
    <t>m</t>
  </si>
  <si>
    <t>763790298</t>
  </si>
  <si>
    <t>102</t>
  </si>
  <si>
    <t>34111030</t>
  </si>
  <si>
    <t>kabel instalační jádro Cu plné izolace PVC plášť PVC 450/750V (CYKY) 3x1,5mm2</t>
  </si>
  <si>
    <t>1525763583</t>
  </si>
  <si>
    <t>99</t>
  </si>
  <si>
    <t>741122016</t>
  </si>
  <si>
    <t>Montáž kabel Cu bez ukončení uložený pod omítku plný kulatý 3x2,5 až 6 mm2 (např. CYKY)</t>
  </si>
  <si>
    <t>-2012192762</t>
  </si>
  <si>
    <t>100</t>
  </si>
  <si>
    <t>34111036</t>
  </si>
  <si>
    <t>kabel instalační jádro Cu plné izolace PVC plášť PVC 450/750V (CYKY) 3x2,5mm2</t>
  </si>
  <si>
    <t>-413231532</t>
  </si>
  <si>
    <t>116</t>
  </si>
  <si>
    <t>741122031</t>
  </si>
  <si>
    <t>Montáž kabel Cu bez ukončení uložený pod omítku plný kulatý 5x1,5 až 2,5 mm2 (např. CYKY)</t>
  </si>
  <si>
    <t>449772747</t>
  </si>
  <si>
    <t>117</t>
  </si>
  <si>
    <t>34111090</t>
  </si>
  <si>
    <t>kabel instalační jádro Cu plné izolace PVC plášť PVC 450/750V (CYKY) 5x1,5mm2</t>
  </si>
  <si>
    <t>70486297</t>
  </si>
  <si>
    <t>107</t>
  </si>
  <si>
    <t>741310201</t>
  </si>
  <si>
    <t>Montáž spínač (polo)zapuštěný šroubové připojení 1-jednopólový se zapojením vodičů</t>
  </si>
  <si>
    <t>-87814281</t>
  </si>
  <si>
    <t>108</t>
  </si>
  <si>
    <t>34535000</t>
  </si>
  <si>
    <t>spínač kompletní, zápustný, jednopólový, řazení 1, šroubové svorky</t>
  </si>
  <si>
    <t>-792192920</t>
  </si>
  <si>
    <t>118</t>
  </si>
  <si>
    <t>741313031</t>
  </si>
  <si>
    <t>Montáž zásuvka vestavná šroubové připojení 1P zdířka se zapojením vodičů</t>
  </si>
  <si>
    <t>1527665891</t>
  </si>
  <si>
    <t>119</t>
  </si>
  <si>
    <t>34555202</t>
  </si>
  <si>
    <t>zásuvka zápustná jednonásobná chráněná, šroubové svorky</t>
  </si>
  <si>
    <t>-547876916</t>
  </si>
  <si>
    <t>103</t>
  </si>
  <si>
    <t>741320102</t>
  </si>
  <si>
    <t>Montáž jističů jednopólových nn do 25 A bez krytu se signálním kontaktem se zapojením vodičů</t>
  </si>
  <si>
    <t>-740774126</t>
  </si>
  <si>
    <t>104</t>
  </si>
  <si>
    <t>35822111</t>
  </si>
  <si>
    <t>jistič 1-pólový 16 A vypínací charakteristika B vypínací schopnost 10 kA</t>
  </si>
  <si>
    <t>1228560148</t>
  </si>
  <si>
    <t>126</t>
  </si>
  <si>
    <t>741371101</t>
  </si>
  <si>
    <t>Montáž svítidlo zářivkové průmyslové stropní přisazené 1 zdroj bez krytu</t>
  </si>
  <si>
    <t>277776372</t>
  </si>
  <si>
    <t>114</t>
  </si>
  <si>
    <t>34833112</t>
  </si>
  <si>
    <t>svítidlo zářivkové průmyslové prachotěsné IP66, čirý akrylát, elektronický předřadník, 3x28W, délka 1272mm</t>
  </si>
  <si>
    <t>305589276</t>
  </si>
  <si>
    <t>125</t>
  </si>
  <si>
    <t>741372062</t>
  </si>
  <si>
    <t>Montáž svítidlo LED interiérové přisazené stropní hranaté nebo kruhové přes 0,09 do 0,36 m2 se zapojením vodičů</t>
  </si>
  <si>
    <t>-1306916548</t>
  </si>
  <si>
    <t>122</t>
  </si>
  <si>
    <t>34825011</t>
  </si>
  <si>
    <t>svítidlo vestavné stropní panelové čtvercové/obdélníkové 0,09-0,36m2 2200-5000lm</t>
  </si>
  <si>
    <t>293477203</t>
  </si>
  <si>
    <t>123</t>
  </si>
  <si>
    <t>34825005</t>
  </si>
  <si>
    <t>svítidlo interiérové přisazené obdélníkové/čtvercové přes 0,09 do 0,36m2 1500-1900lm</t>
  </si>
  <si>
    <t>1473830662</t>
  </si>
  <si>
    <t>124</t>
  </si>
  <si>
    <t>741372112</t>
  </si>
  <si>
    <t>Montáž svítidlo LED interiérové vestavné panelové hranaté nebo kruhové přes 0,09 do 0,36 m2 se zapojením vodičů</t>
  </si>
  <si>
    <t>-242688789</t>
  </si>
  <si>
    <t>127</t>
  </si>
  <si>
    <t>998741104</t>
  </si>
  <si>
    <t>Přesun hmot tonážní pro silnoproud v objektech v přes 24 do 36 m</t>
  </si>
  <si>
    <t>-92218479</t>
  </si>
  <si>
    <t>751</t>
  </si>
  <si>
    <t>Vzduchotechnika</t>
  </si>
  <si>
    <t>97</t>
  </si>
  <si>
    <t>751111231</t>
  </si>
  <si>
    <t>Montáž ventilátoru axiálního nízkotlakého střešního kyselinovzdorného D do 200 mm</t>
  </si>
  <si>
    <t>-343163485</t>
  </si>
  <si>
    <t>98</t>
  </si>
  <si>
    <t>1000193548R</t>
  </si>
  <si>
    <t>STŘEŠNÍ VENTILÁTOR VÝKON 1000</t>
  </si>
  <si>
    <t>-2053739032</t>
  </si>
  <si>
    <t>120</t>
  </si>
  <si>
    <t>751510042</t>
  </si>
  <si>
    <t>Vzduchotechnické potrubí z pozinkovaného plechu kruhové spirálně vinutá trouba bez příruby D přes 100 do 200 mm</t>
  </si>
  <si>
    <t>1580401211</t>
  </si>
  <si>
    <t>94</t>
  </si>
  <si>
    <t>998751103</t>
  </si>
  <si>
    <t>Přesun hmot tonážní pro vzduchotechniku v objektech v přes 24 do 36 m</t>
  </si>
  <si>
    <t>1843303827</t>
  </si>
  <si>
    <t>763</t>
  </si>
  <si>
    <t>Konstrukce suché výstavby</t>
  </si>
  <si>
    <t>27</t>
  </si>
  <si>
    <t>763122404</t>
  </si>
  <si>
    <t>SDK stěna šachtová tl 65 mm profil CW+UW 50 desky 1xDF 15 s izolací EI 30</t>
  </si>
  <si>
    <t>54</t>
  </si>
  <si>
    <t>95</t>
  </si>
  <si>
    <t>763172322</t>
  </si>
  <si>
    <t>Montáž dvířek revizních jednoplášťových SDK kcí vel. 300x300 mm pro příčky a předsazené stěny</t>
  </si>
  <si>
    <t>-1839543086</t>
  </si>
  <si>
    <t>96</t>
  </si>
  <si>
    <t>59030711</t>
  </si>
  <si>
    <t>dvířka revizní jednokřídlá s automatickým zámkem 300x300mm</t>
  </si>
  <si>
    <t>-1159900140</t>
  </si>
  <si>
    <t>61</t>
  </si>
  <si>
    <t>763431001</t>
  </si>
  <si>
    <t>Montáž minerálního podhledu s vyjímatelnými panely vel. do 0,36 m2 na zavěšený viditelný rošt</t>
  </si>
  <si>
    <t>-1079121873</t>
  </si>
  <si>
    <t>62</t>
  </si>
  <si>
    <t>59036130</t>
  </si>
  <si>
    <t>panel akustický pro zdravotnická zařízení rastr š 24mm bílá tl 15mm</t>
  </si>
  <si>
    <t>1150263551</t>
  </si>
  <si>
    <t>998763304</t>
  </si>
  <si>
    <t>Přesun hmot tonážní pro sádrokartonové konstrukce v objektech v přes 24 do 36 m</t>
  </si>
  <si>
    <t>33</t>
  </si>
  <si>
    <t>998763381</t>
  </si>
  <si>
    <t>Příplatek k přesunu hmot tonážní 763 SDK prováděný bez použití mechanizace</t>
  </si>
  <si>
    <t>66</t>
  </si>
  <si>
    <t>HZS2172</t>
  </si>
  <si>
    <t>Hodinová zúčtovací sazba sádrokartonář odborný</t>
  </si>
  <si>
    <t>68</t>
  </si>
  <si>
    <t>766</t>
  </si>
  <si>
    <t>Konstrukce truhlářské</t>
  </si>
  <si>
    <t>35</t>
  </si>
  <si>
    <t>766622115</t>
  </si>
  <si>
    <t>Montáž plastových oken plochy přes 1 m2 pevných v do 1,5 m s rámem do zdiva</t>
  </si>
  <si>
    <t>70</t>
  </si>
  <si>
    <t>61140041</t>
  </si>
  <si>
    <t>okno plastové s fixním zasklením dvojsklo do plochy 1m2</t>
  </si>
  <si>
    <t>72</t>
  </si>
  <si>
    <t>81</t>
  </si>
  <si>
    <t>766660641</t>
  </si>
  <si>
    <t>Montáž vchodových dveří včetně rámu jednokřídlových s díly a nadsvětlíkem do betonové konstrukce</t>
  </si>
  <si>
    <t>1536543751</t>
  </si>
  <si>
    <t>82</t>
  </si>
  <si>
    <t>55341331</t>
  </si>
  <si>
    <t>dveře jednokřídlé Al prosklené max rozměru otvoru 2,42m2</t>
  </si>
  <si>
    <t>345913169</t>
  </si>
  <si>
    <t>766811115R</t>
  </si>
  <si>
    <t xml:space="preserve">Kuchyňská linka délky 2,5m v provedení standart vč. pracovní desky. Demontáž, montáž včetně dodání_x000d_
</t>
  </si>
  <si>
    <t>-734050178</t>
  </si>
  <si>
    <t>78</t>
  </si>
  <si>
    <t>998766104</t>
  </si>
  <si>
    <t>Přesun hmot tonážní pro kce truhlářské v objektech v přes 24 do 36 m</t>
  </si>
  <si>
    <t>153398929</t>
  </si>
  <si>
    <t>998766181</t>
  </si>
  <si>
    <t>Příplatek k přesunu hmot tonážní 766 prováděný bez použití mechanizace</t>
  </si>
  <si>
    <t>76</t>
  </si>
  <si>
    <t>771</t>
  </si>
  <si>
    <t>Podlahy z dlaždic</t>
  </si>
  <si>
    <t>83</t>
  </si>
  <si>
    <t>771111011</t>
  </si>
  <si>
    <t>Vysátí podkladu před pokládkou dlažby</t>
  </si>
  <si>
    <t>233758622</t>
  </si>
  <si>
    <t>84</t>
  </si>
  <si>
    <t>771121011</t>
  </si>
  <si>
    <t>Nátěr penetrační na podlahu</t>
  </si>
  <si>
    <t>-1019445337</t>
  </si>
  <si>
    <t>85</t>
  </si>
  <si>
    <t>771151011</t>
  </si>
  <si>
    <t>Samonivelační stěrka podlah pevnosti 20 MPa tl 3 mm</t>
  </si>
  <si>
    <t>-1134530318</t>
  </si>
  <si>
    <t>771573810</t>
  </si>
  <si>
    <t>Demontáž podlah z dlaždic keramických lepených</t>
  </si>
  <si>
    <t>-2110601462</t>
  </si>
  <si>
    <t>86</t>
  </si>
  <si>
    <t>771574414</t>
  </si>
  <si>
    <t>Montáž podlah keramických hladkých lepených cementovým flexibilním lepidlem přes 4 do 6 ks/m2</t>
  </si>
  <si>
    <t>1780567855</t>
  </si>
  <si>
    <t>87</t>
  </si>
  <si>
    <t>59761131</t>
  </si>
  <si>
    <t>dlažba keramická slinutá mrazuvzdorná povrch hladký/leštěný tl do 10mm přes 4 do 6ks/m2</t>
  </si>
  <si>
    <t>-605424965</t>
  </si>
  <si>
    <t>781</t>
  </si>
  <si>
    <t>Dokončovací práce - obklady</t>
  </si>
  <si>
    <t>41</t>
  </si>
  <si>
    <t>781111011</t>
  </si>
  <si>
    <t>Ometení (oprášení) stěny při přípravě podkladu</t>
  </si>
  <si>
    <t>781121011</t>
  </si>
  <si>
    <t>Nátěr penetrační na stěnu</t>
  </si>
  <si>
    <t>43</t>
  </si>
  <si>
    <t>781151031</t>
  </si>
  <si>
    <t>Celoplošné vyrovnání podkladu stěrkou tl 3 mm</t>
  </si>
  <si>
    <t>781151041</t>
  </si>
  <si>
    <t>Příplatek k cenám celoplošné vyrovnání stěrkou za každý další 1 mm přes tl 3 mm</t>
  </si>
  <si>
    <t>45</t>
  </si>
  <si>
    <t>781474116</t>
  </si>
  <si>
    <t>Montáž obkladů vnitřních keramických hladkých přes 25 do 35 ks/m2 lepených flexibilním lepidlem</t>
  </si>
  <si>
    <t>59761038</t>
  </si>
  <si>
    <t>obklad keramický hladký přes 25 do 35ks/m2</t>
  </si>
  <si>
    <t>88</t>
  </si>
  <si>
    <t>47</t>
  </si>
  <si>
    <t>781495141</t>
  </si>
  <si>
    <t>Průnik obkladem kruhový do DN 30</t>
  </si>
  <si>
    <t>90</t>
  </si>
  <si>
    <t>781495142</t>
  </si>
  <si>
    <t>Průnik obkladem kruhový přes DN 30 do DN 90</t>
  </si>
  <si>
    <t>92</t>
  </si>
  <si>
    <t>49</t>
  </si>
  <si>
    <t>781495211</t>
  </si>
  <si>
    <t>Čištění vnitřních ploch stěn po provedení obkladu chemickými prostředky</t>
  </si>
  <si>
    <t>998781104</t>
  </si>
  <si>
    <t>Přesun hmot tonážní pro obklady keramické v objektech v přes 24 do 36 m</t>
  </si>
  <si>
    <t>51</t>
  </si>
  <si>
    <t>998781181</t>
  </si>
  <si>
    <t>Příplatek k přesunu hmot tonážní 781 prováděný bez použití mechanizace</t>
  </si>
  <si>
    <t>783</t>
  </si>
  <si>
    <t>Dokončovací práce - nátěry</t>
  </si>
  <si>
    <t>784</t>
  </si>
  <si>
    <t>Dokončovací práce - malby a tapety</t>
  </si>
  <si>
    <t>55</t>
  </si>
  <si>
    <t>784111001</t>
  </si>
  <si>
    <t>Oprášení (ometení ) podkladu v místnostech v do 3,80 m</t>
  </si>
  <si>
    <t>56</t>
  </si>
  <si>
    <t>784161001</t>
  </si>
  <si>
    <t>Tmelení spar a rohů šířky do 3 mm akrylátovým tmelem v místnostech v do 3,80 m</t>
  </si>
  <si>
    <t>HZS</t>
  </si>
  <si>
    <t>Hodinové zúčtovací sazby</t>
  </si>
  <si>
    <t>HZS2232</t>
  </si>
  <si>
    <t>Hodinová zúčtovací sazba elektrikář odborný</t>
  </si>
  <si>
    <t>512</t>
  </si>
  <si>
    <t>-28134151</t>
  </si>
  <si>
    <t>89</t>
  </si>
  <si>
    <t>HZS3222</t>
  </si>
  <si>
    <t>Hodinová zúčtovací sazba montér slaboproudých zařízení odborný</t>
  </si>
  <si>
    <t>-2019502359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</si>
</sst>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4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22" xfId="0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28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L14" s="19"/>
      <c r="AM14" s="19"/>
      <c r="AN14" s="31" t="s">
        <v>28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30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30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34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35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36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37</v>
      </c>
      <c r="E29" s="44"/>
      <c r="F29" s="29" t="s">
        <v>38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39</v>
      </c>
      <c r="G30" s="44"/>
      <c r="H30" s="44"/>
      <c r="I30" s="44"/>
      <c r="J30" s="44"/>
      <c r="K30" s="44"/>
      <c r="L30" s="45">
        <v>0.12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40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41</v>
      </c>
      <c r="G32" s="44"/>
      <c r="H32" s="44"/>
      <c r="I32" s="44"/>
      <c r="J32" s="44"/>
      <c r="K32" s="44"/>
      <c r="L32" s="45">
        <v>0.12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42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43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44</v>
      </c>
      <c r="U35" s="51"/>
      <c r="V35" s="51"/>
      <c r="W35" s="51"/>
      <c r="X35" s="53" t="s">
        <v>45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46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47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48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49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48</v>
      </c>
      <c r="AI60" s="39"/>
      <c r="AJ60" s="39"/>
      <c r="AK60" s="39"/>
      <c r="AL60" s="39"/>
      <c r="AM60" s="61" t="s">
        <v>49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50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51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48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49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48</v>
      </c>
      <c r="AI75" s="39"/>
      <c r="AJ75" s="39"/>
      <c r="AK75" s="39"/>
      <c r="AL75" s="39"/>
      <c r="AM75" s="61" t="s">
        <v>49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52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2024_09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stavební činnost na oddělení psychitrie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29. 4. 2024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29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53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27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31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54</v>
      </c>
      <c r="D92" s="91"/>
      <c r="E92" s="91"/>
      <c r="F92" s="91"/>
      <c r="G92" s="91"/>
      <c r="H92" s="92"/>
      <c r="I92" s="93" t="s">
        <v>55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56</v>
      </c>
      <c r="AH92" s="91"/>
      <c r="AI92" s="91"/>
      <c r="AJ92" s="91"/>
      <c r="AK92" s="91"/>
      <c r="AL92" s="91"/>
      <c r="AM92" s="91"/>
      <c r="AN92" s="93" t="s">
        <v>57</v>
      </c>
      <c r="AO92" s="91"/>
      <c r="AP92" s="95"/>
      <c r="AQ92" s="96" t="s">
        <v>58</v>
      </c>
      <c r="AR92" s="41"/>
      <c r="AS92" s="97" t="s">
        <v>59</v>
      </c>
      <c r="AT92" s="98" t="s">
        <v>60</v>
      </c>
      <c r="AU92" s="98" t="s">
        <v>61</v>
      </c>
      <c r="AV92" s="98" t="s">
        <v>62</v>
      </c>
      <c r="AW92" s="98" t="s">
        <v>63</v>
      </c>
      <c r="AX92" s="98" t="s">
        <v>64</v>
      </c>
      <c r="AY92" s="98" t="s">
        <v>65</v>
      </c>
      <c r="AZ92" s="98" t="s">
        <v>66</v>
      </c>
      <c r="BA92" s="98" t="s">
        <v>67</v>
      </c>
      <c r="BB92" s="98" t="s">
        <v>68</v>
      </c>
      <c r="BC92" s="98" t="s">
        <v>69</v>
      </c>
      <c r="BD92" s="99" t="s">
        <v>70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71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72</v>
      </c>
      <c r="BT94" s="114" t="s">
        <v>73</v>
      </c>
      <c r="BU94" s="115" t="s">
        <v>74</v>
      </c>
      <c r="BV94" s="114" t="s">
        <v>75</v>
      </c>
      <c r="BW94" s="114" t="s">
        <v>5</v>
      </c>
      <c r="BX94" s="114" t="s">
        <v>76</v>
      </c>
      <c r="CL94" s="114" t="s">
        <v>1</v>
      </c>
    </row>
    <row r="95" s="7" customFormat="1" ht="16.5" customHeight="1">
      <c r="A95" s="116" t="s">
        <v>77</v>
      </c>
      <c r="B95" s="117"/>
      <c r="C95" s="118"/>
      <c r="D95" s="119" t="s">
        <v>78</v>
      </c>
      <c r="E95" s="119"/>
      <c r="F95" s="119"/>
      <c r="G95" s="119"/>
      <c r="H95" s="119"/>
      <c r="I95" s="120"/>
      <c r="J95" s="119" t="s">
        <v>79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'2024_9 - stavební činnost...'!J30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80</v>
      </c>
      <c r="AR95" s="123"/>
      <c r="AS95" s="124">
        <v>0</v>
      </c>
      <c r="AT95" s="125">
        <f>ROUND(SUM(AV95:AW95),2)</f>
        <v>0</v>
      </c>
      <c r="AU95" s="126">
        <f>'2024_9 - stavební činnost...'!P132</f>
        <v>0</v>
      </c>
      <c r="AV95" s="125">
        <f>'2024_9 - stavební činnost...'!J33</f>
        <v>0</v>
      </c>
      <c r="AW95" s="125">
        <f>'2024_9 - stavební činnost...'!J34</f>
        <v>0</v>
      </c>
      <c r="AX95" s="125">
        <f>'2024_9 - stavební činnost...'!J35</f>
        <v>0</v>
      </c>
      <c r="AY95" s="125">
        <f>'2024_9 - stavební činnost...'!J36</f>
        <v>0</v>
      </c>
      <c r="AZ95" s="125">
        <f>'2024_9 - stavební činnost...'!F33</f>
        <v>0</v>
      </c>
      <c r="BA95" s="125">
        <f>'2024_9 - stavební činnost...'!F34</f>
        <v>0</v>
      </c>
      <c r="BB95" s="125">
        <f>'2024_9 - stavební činnost...'!F35</f>
        <v>0</v>
      </c>
      <c r="BC95" s="125">
        <f>'2024_9 - stavební činnost...'!F36</f>
        <v>0</v>
      </c>
      <c r="BD95" s="127">
        <f>'2024_9 - stavební činnost...'!F37</f>
        <v>0</v>
      </c>
      <c r="BE95" s="7"/>
      <c r="BT95" s="128" t="s">
        <v>81</v>
      </c>
      <c r="BV95" s="128" t="s">
        <v>75</v>
      </c>
      <c r="BW95" s="128" t="s">
        <v>82</v>
      </c>
      <c r="BX95" s="128" t="s">
        <v>5</v>
      </c>
      <c r="CL95" s="128" t="s">
        <v>1</v>
      </c>
      <c r="CM95" s="128" t="s">
        <v>83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NbLavkVUU2kXTrUlyuNq89B1od3Fkhhi2FWcSoMOWoXU2ROpElV/LBr1WZNNiKD5ITJF1JFXY8vHnYvRixoLbw==" hashValue="W9PUWKTaKw6LB+qAu3qVsjRB3PcN8KgLQlEjpb9eKPmlNGA0qojJ8ZhOCp8PjQXKPKnN7rSADvT+X7QPPCZchw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024_9 - stavební činnost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82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17"/>
      <c r="AT3" s="14" t="s">
        <v>83</v>
      </c>
    </row>
    <row r="4" s="1" customFormat="1" ht="24.96" customHeight="1">
      <c r="B4" s="17"/>
      <c r="D4" s="131" t="s">
        <v>84</v>
      </c>
      <c r="L4" s="17"/>
      <c r="M4" s="132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3" t="s">
        <v>16</v>
      </c>
      <c r="L6" s="17"/>
    </row>
    <row r="7" s="1" customFormat="1" ht="16.5" customHeight="1">
      <c r="B7" s="17"/>
      <c r="E7" s="134" t="str">
        <f>'Rekapitulace stavby'!K6</f>
        <v>stavební činnost na oddělení psychitrie</v>
      </c>
      <c r="F7" s="133"/>
      <c r="G7" s="133"/>
      <c r="H7" s="133"/>
      <c r="L7" s="17"/>
    </row>
    <row r="8" s="2" customFormat="1" ht="12" customHeight="1">
      <c r="A8" s="35"/>
      <c r="B8" s="41"/>
      <c r="C8" s="35"/>
      <c r="D8" s="133" t="s">
        <v>85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5" t="s">
        <v>86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3" t="s">
        <v>18</v>
      </c>
      <c r="E11" s="35"/>
      <c r="F11" s="136" t="s">
        <v>1</v>
      </c>
      <c r="G11" s="35"/>
      <c r="H11" s="35"/>
      <c r="I11" s="133" t="s">
        <v>19</v>
      </c>
      <c r="J11" s="136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3" t="s">
        <v>20</v>
      </c>
      <c r="E12" s="35"/>
      <c r="F12" s="136" t="s">
        <v>21</v>
      </c>
      <c r="G12" s="35"/>
      <c r="H12" s="35"/>
      <c r="I12" s="133" t="s">
        <v>22</v>
      </c>
      <c r="J12" s="137" t="str">
        <f>'Rekapitulace stavby'!AN8</f>
        <v>29. 4. 2024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3" t="s">
        <v>24</v>
      </c>
      <c r="E14" s="35"/>
      <c r="F14" s="35"/>
      <c r="G14" s="35"/>
      <c r="H14" s="35"/>
      <c r="I14" s="133" t="s">
        <v>25</v>
      </c>
      <c r="J14" s="136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36" t="str">
        <f>IF('Rekapitulace stavby'!E11="","",'Rekapitulace stavby'!E11)</f>
        <v xml:space="preserve"> </v>
      </c>
      <c r="F15" s="35"/>
      <c r="G15" s="35"/>
      <c r="H15" s="35"/>
      <c r="I15" s="133" t="s">
        <v>26</v>
      </c>
      <c r="J15" s="136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3" t="s">
        <v>27</v>
      </c>
      <c r="E17" s="35"/>
      <c r="F17" s="35"/>
      <c r="G17" s="35"/>
      <c r="H17" s="35"/>
      <c r="I17" s="133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36"/>
      <c r="G18" s="136"/>
      <c r="H18" s="136"/>
      <c r="I18" s="133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3" t="s">
        <v>29</v>
      </c>
      <c r="E20" s="35"/>
      <c r="F20" s="35"/>
      <c r="G20" s="35"/>
      <c r="H20" s="35"/>
      <c r="I20" s="133" t="s">
        <v>25</v>
      </c>
      <c r="J20" s="136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36" t="str">
        <f>IF('Rekapitulace stavby'!E17="","",'Rekapitulace stavby'!E17)</f>
        <v xml:space="preserve"> </v>
      </c>
      <c r="F21" s="35"/>
      <c r="G21" s="35"/>
      <c r="H21" s="35"/>
      <c r="I21" s="133" t="s">
        <v>26</v>
      </c>
      <c r="J21" s="136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3" t="s">
        <v>31</v>
      </c>
      <c r="E23" s="35"/>
      <c r="F23" s="35"/>
      <c r="G23" s="35"/>
      <c r="H23" s="35"/>
      <c r="I23" s="133" t="s">
        <v>25</v>
      </c>
      <c r="J23" s="136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36" t="str">
        <f>IF('Rekapitulace stavby'!E20="","",'Rekapitulace stavby'!E20)</f>
        <v xml:space="preserve"> </v>
      </c>
      <c r="F24" s="35"/>
      <c r="G24" s="35"/>
      <c r="H24" s="35"/>
      <c r="I24" s="133" t="s">
        <v>26</v>
      </c>
      <c r="J24" s="136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3" t="s">
        <v>32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38"/>
      <c r="B27" s="139"/>
      <c r="C27" s="138"/>
      <c r="D27" s="138"/>
      <c r="E27" s="140" t="s">
        <v>1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2"/>
      <c r="E29" s="142"/>
      <c r="F29" s="142"/>
      <c r="G29" s="142"/>
      <c r="H29" s="142"/>
      <c r="I29" s="142"/>
      <c r="J29" s="142"/>
      <c r="K29" s="142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3" t="s">
        <v>33</v>
      </c>
      <c r="E30" s="35"/>
      <c r="F30" s="35"/>
      <c r="G30" s="35"/>
      <c r="H30" s="35"/>
      <c r="I30" s="35"/>
      <c r="J30" s="144">
        <f>ROUND(J132,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2"/>
      <c r="E31" s="142"/>
      <c r="F31" s="142"/>
      <c r="G31" s="142"/>
      <c r="H31" s="142"/>
      <c r="I31" s="142"/>
      <c r="J31" s="142"/>
      <c r="K31" s="142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5" t="s">
        <v>35</v>
      </c>
      <c r="G32" s="35"/>
      <c r="H32" s="35"/>
      <c r="I32" s="145" t="s">
        <v>34</v>
      </c>
      <c r="J32" s="145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46" t="s">
        <v>37</v>
      </c>
      <c r="E33" s="133" t="s">
        <v>38</v>
      </c>
      <c r="F33" s="147">
        <f>ROUND((SUM(BE132:BE241)),  2)</f>
        <v>0</v>
      </c>
      <c r="G33" s="35"/>
      <c r="H33" s="35"/>
      <c r="I33" s="148">
        <v>0.20999999999999999</v>
      </c>
      <c r="J33" s="147">
        <f>ROUND(((SUM(BE132:BE241))*I33),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3" t="s">
        <v>39</v>
      </c>
      <c r="F34" s="147">
        <f>ROUND((SUM(BF132:BF241)),  2)</f>
        <v>0</v>
      </c>
      <c r="G34" s="35"/>
      <c r="H34" s="35"/>
      <c r="I34" s="148">
        <v>0.12</v>
      </c>
      <c r="J34" s="147">
        <f>ROUND(((SUM(BF132:BF241))*I34),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3" t="s">
        <v>40</v>
      </c>
      <c r="F35" s="147">
        <f>ROUND((SUM(BG132:BG241)),  2)</f>
        <v>0</v>
      </c>
      <c r="G35" s="35"/>
      <c r="H35" s="35"/>
      <c r="I35" s="148">
        <v>0.20999999999999999</v>
      </c>
      <c r="J35" s="147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3" t="s">
        <v>41</v>
      </c>
      <c r="F36" s="147">
        <f>ROUND((SUM(BH132:BH241)),  2)</f>
        <v>0</v>
      </c>
      <c r="G36" s="35"/>
      <c r="H36" s="35"/>
      <c r="I36" s="148">
        <v>0.12</v>
      </c>
      <c r="J36" s="147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3" t="s">
        <v>42</v>
      </c>
      <c r="F37" s="147">
        <f>ROUND((SUM(BI132:BI241)),  2)</f>
        <v>0</v>
      </c>
      <c r="G37" s="35"/>
      <c r="H37" s="35"/>
      <c r="I37" s="148">
        <v>0</v>
      </c>
      <c r="J37" s="147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49"/>
      <c r="D39" s="150" t="s">
        <v>43</v>
      </c>
      <c r="E39" s="151"/>
      <c r="F39" s="151"/>
      <c r="G39" s="152" t="s">
        <v>44</v>
      </c>
      <c r="H39" s="153" t="s">
        <v>45</v>
      </c>
      <c r="I39" s="151"/>
      <c r="J39" s="154">
        <f>SUM(J30:J37)</f>
        <v>0</v>
      </c>
      <c r="K39" s="15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56" t="s">
        <v>46</v>
      </c>
      <c r="E50" s="157"/>
      <c r="F50" s="157"/>
      <c r="G50" s="156" t="s">
        <v>47</v>
      </c>
      <c r="H50" s="157"/>
      <c r="I50" s="157"/>
      <c r="J50" s="157"/>
      <c r="K50" s="157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58" t="s">
        <v>48</v>
      </c>
      <c r="E61" s="159"/>
      <c r="F61" s="160" t="s">
        <v>49</v>
      </c>
      <c r="G61" s="158" t="s">
        <v>48</v>
      </c>
      <c r="H61" s="159"/>
      <c r="I61" s="159"/>
      <c r="J61" s="161" t="s">
        <v>49</v>
      </c>
      <c r="K61" s="159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56" t="s">
        <v>50</v>
      </c>
      <c r="E65" s="162"/>
      <c r="F65" s="162"/>
      <c r="G65" s="156" t="s">
        <v>51</v>
      </c>
      <c r="H65" s="162"/>
      <c r="I65" s="162"/>
      <c r="J65" s="162"/>
      <c r="K65" s="162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58" t="s">
        <v>48</v>
      </c>
      <c r="E76" s="159"/>
      <c r="F76" s="160" t="s">
        <v>49</v>
      </c>
      <c r="G76" s="158" t="s">
        <v>48</v>
      </c>
      <c r="H76" s="159"/>
      <c r="I76" s="159"/>
      <c r="J76" s="161" t="s">
        <v>49</v>
      </c>
      <c r="K76" s="159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hidden="1" s="2" customFormat="1" ht="6.96" customHeight="1">
      <c r="A81" s="3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hidden="1" s="2" customFormat="1" ht="24.96" customHeight="1">
      <c r="A82" s="35"/>
      <c r="B82" s="36"/>
      <c r="C82" s="20" t="s">
        <v>87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hidden="1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hidden="1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hidden="1" s="2" customFormat="1" ht="16.5" customHeight="1">
      <c r="A85" s="35"/>
      <c r="B85" s="36"/>
      <c r="C85" s="37"/>
      <c r="D85" s="37"/>
      <c r="E85" s="167" t="str">
        <f>E7</f>
        <v>stavební činnost na oddělení psychitrie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hidden="1" s="2" customFormat="1" ht="12" customHeight="1">
      <c r="A86" s="35"/>
      <c r="B86" s="36"/>
      <c r="C86" s="29" t="s">
        <v>85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hidden="1" s="2" customFormat="1" ht="16.5" customHeight="1">
      <c r="A87" s="35"/>
      <c r="B87" s="36"/>
      <c r="C87" s="37"/>
      <c r="D87" s="37"/>
      <c r="E87" s="73" t="str">
        <f>E9</f>
        <v>2024_9 - stavební činnost na oddělení psychiatrie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hidden="1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hidden="1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29. 4. 2024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hidden="1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hidden="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hidden="1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31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hidden="1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hidden="1" s="2" customFormat="1" ht="29.28" customHeight="1">
      <c r="A94" s="35"/>
      <c r="B94" s="36"/>
      <c r="C94" s="168" t="s">
        <v>88</v>
      </c>
      <c r="D94" s="169"/>
      <c r="E94" s="169"/>
      <c r="F94" s="169"/>
      <c r="G94" s="169"/>
      <c r="H94" s="169"/>
      <c r="I94" s="169"/>
      <c r="J94" s="170" t="s">
        <v>89</v>
      </c>
      <c r="K94" s="169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hidden="1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hidden="1" s="2" customFormat="1" ht="22.8" customHeight="1">
      <c r="A96" s="35"/>
      <c r="B96" s="36"/>
      <c r="C96" s="171" t="s">
        <v>90</v>
      </c>
      <c r="D96" s="37"/>
      <c r="E96" s="37"/>
      <c r="F96" s="37"/>
      <c r="G96" s="37"/>
      <c r="H96" s="37"/>
      <c r="I96" s="37"/>
      <c r="J96" s="107">
        <f>J132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91</v>
      </c>
    </row>
    <row r="97" hidden="1" s="9" customFormat="1" ht="24.96" customHeight="1">
      <c r="A97" s="9"/>
      <c r="B97" s="172"/>
      <c r="C97" s="173"/>
      <c r="D97" s="174" t="s">
        <v>92</v>
      </c>
      <c r="E97" s="175"/>
      <c r="F97" s="175"/>
      <c r="G97" s="175"/>
      <c r="H97" s="175"/>
      <c r="I97" s="175"/>
      <c r="J97" s="176">
        <f>J133</f>
        <v>0</v>
      </c>
      <c r="K97" s="173"/>
      <c r="L97" s="17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78"/>
      <c r="C98" s="179"/>
      <c r="D98" s="180" t="s">
        <v>93</v>
      </c>
      <c r="E98" s="181"/>
      <c r="F98" s="181"/>
      <c r="G98" s="181"/>
      <c r="H98" s="181"/>
      <c r="I98" s="181"/>
      <c r="J98" s="182">
        <f>J134</f>
        <v>0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78"/>
      <c r="C99" s="179"/>
      <c r="D99" s="180" t="s">
        <v>94</v>
      </c>
      <c r="E99" s="181"/>
      <c r="F99" s="181"/>
      <c r="G99" s="181"/>
      <c r="H99" s="181"/>
      <c r="I99" s="181"/>
      <c r="J99" s="182">
        <f>J136</f>
        <v>0</v>
      </c>
      <c r="K99" s="179"/>
      <c r="L99" s="18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78"/>
      <c r="C100" s="179"/>
      <c r="D100" s="180" t="s">
        <v>95</v>
      </c>
      <c r="E100" s="181"/>
      <c r="F100" s="181"/>
      <c r="G100" s="181"/>
      <c r="H100" s="181"/>
      <c r="I100" s="181"/>
      <c r="J100" s="182">
        <f>J146</f>
        <v>0</v>
      </c>
      <c r="K100" s="179"/>
      <c r="L100" s="18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78"/>
      <c r="C101" s="179"/>
      <c r="D101" s="180" t="s">
        <v>96</v>
      </c>
      <c r="E101" s="181"/>
      <c r="F101" s="181"/>
      <c r="G101" s="181"/>
      <c r="H101" s="181"/>
      <c r="I101" s="181"/>
      <c r="J101" s="182">
        <f>J154</f>
        <v>0</v>
      </c>
      <c r="K101" s="179"/>
      <c r="L101" s="18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9" customFormat="1" ht="24.96" customHeight="1">
      <c r="A102" s="9"/>
      <c r="B102" s="172"/>
      <c r="C102" s="173"/>
      <c r="D102" s="174" t="s">
        <v>97</v>
      </c>
      <c r="E102" s="175"/>
      <c r="F102" s="175"/>
      <c r="G102" s="175"/>
      <c r="H102" s="175"/>
      <c r="I102" s="175"/>
      <c r="J102" s="176">
        <f>J159</f>
        <v>0</v>
      </c>
      <c r="K102" s="173"/>
      <c r="L102" s="17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hidden="1" s="10" customFormat="1" ht="19.92" customHeight="1">
      <c r="A103" s="10"/>
      <c r="B103" s="178"/>
      <c r="C103" s="179"/>
      <c r="D103" s="180" t="s">
        <v>98</v>
      </c>
      <c r="E103" s="181"/>
      <c r="F103" s="181"/>
      <c r="G103" s="181"/>
      <c r="H103" s="181"/>
      <c r="I103" s="181"/>
      <c r="J103" s="182">
        <f>J160</f>
        <v>0</v>
      </c>
      <c r="K103" s="179"/>
      <c r="L103" s="18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78"/>
      <c r="C104" s="179"/>
      <c r="D104" s="180" t="s">
        <v>99</v>
      </c>
      <c r="E104" s="181"/>
      <c r="F104" s="181"/>
      <c r="G104" s="181"/>
      <c r="H104" s="181"/>
      <c r="I104" s="181"/>
      <c r="J104" s="182">
        <f>J174</f>
        <v>0</v>
      </c>
      <c r="K104" s="179"/>
      <c r="L104" s="18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78"/>
      <c r="C105" s="179"/>
      <c r="D105" s="180" t="s">
        <v>100</v>
      </c>
      <c r="E105" s="181"/>
      <c r="F105" s="181"/>
      <c r="G105" s="181"/>
      <c r="H105" s="181"/>
      <c r="I105" s="181"/>
      <c r="J105" s="182">
        <f>J194</f>
        <v>0</v>
      </c>
      <c r="K105" s="179"/>
      <c r="L105" s="18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78"/>
      <c r="C106" s="179"/>
      <c r="D106" s="180" t="s">
        <v>101</v>
      </c>
      <c r="E106" s="181"/>
      <c r="F106" s="181"/>
      <c r="G106" s="181"/>
      <c r="H106" s="181"/>
      <c r="I106" s="181"/>
      <c r="J106" s="182">
        <f>J199</f>
        <v>0</v>
      </c>
      <c r="K106" s="179"/>
      <c r="L106" s="18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178"/>
      <c r="C107" s="179"/>
      <c r="D107" s="180" t="s">
        <v>102</v>
      </c>
      <c r="E107" s="181"/>
      <c r="F107" s="181"/>
      <c r="G107" s="181"/>
      <c r="H107" s="181"/>
      <c r="I107" s="181"/>
      <c r="J107" s="182">
        <f>J208</f>
        <v>0</v>
      </c>
      <c r="K107" s="179"/>
      <c r="L107" s="18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10" customFormat="1" ht="19.92" customHeight="1">
      <c r="A108" s="10"/>
      <c r="B108" s="178"/>
      <c r="C108" s="179"/>
      <c r="D108" s="180" t="s">
        <v>103</v>
      </c>
      <c r="E108" s="181"/>
      <c r="F108" s="181"/>
      <c r="G108" s="181"/>
      <c r="H108" s="181"/>
      <c r="I108" s="181"/>
      <c r="J108" s="182">
        <f>J216</f>
        <v>0</v>
      </c>
      <c r="K108" s="179"/>
      <c r="L108" s="18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10" customFormat="1" ht="19.92" customHeight="1">
      <c r="A109" s="10"/>
      <c r="B109" s="178"/>
      <c r="C109" s="179"/>
      <c r="D109" s="180" t="s">
        <v>104</v>
      </c>
      <c r="E109" s="181"/>
      <c r="F109" s="181"/>
      <c r="G109" s="181"/>
      <c r="H109" s="181"/>
      <c r="I109" s="181"/>
      <c r="J109" s="182">
        <f>J223</f>
        <v>0</v>
      </c>
      <c r="K109" s="179"/>
      <c r="L109" s="18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hidden="1" s="10" customFormat="1" ht="19.92" customHeight="1">
      <c r="A110" s="10"/>
      <c r="B110" s="178"/>
      <c r="C110" s="179"/>
      <c r="D110" s="180" t="s">
        <v>105</v>
      </c>
      <c r="E110" s="181"/>
      <c r="F110" s="181"/>
      <c r="G110" s="181"/>
      <c r="H110" s="181"/>
      <c r="I110" s="181"/>
      <c r="J110" s="182">
        <f>J235</f>
        <v>0</v>
      </c>
      <c r="K110" s="179"/>
      <c r="L110" s="18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hidden="1" s="10" customFormat="1" ht="19.92" customHeight="1">
      <c r="A111" s="10"/>
      <c r="B111" s="178"/>
      <c r="C111" s="179"/>
      <c r="D111" s="180" t="s">
        <v>106</v>
      </c>
      <c r="E111" s="181"/>
      <c r="F111" s="181"/>
      <c r="G111" s="181"/>
      <c r="H111" s="181"/>
      <c r="I111" s="181"/>
      <c r="J111" s="182">
        <f>J236</f>
        <v>0</v>
      </c>
      <c r="K111" s="179"/>
      <c r="L111" s="18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hidden="1" s="9" customFormat="1" ht="24.96" customHeight="1">
      <c r="A112" s="9"/>
      <c r="B112" s="172"/>
      <c r="C112" s="173"/>
      <c r="D112" s="174" t="s">
        <v>107</v>
      </c>
      <c r="E112" s="175"/>
      <c r="F112" s="175"/>
      <c r="G112" s="175"/>
      <c r="H112" s="175"/>
      <c r="I112" s="175"/>
      <c r="J112" s="176">
        <f>J239</f>
        <v>0</v>
      </c>
      <c r="K112" s="173"/>
      <c r="L112" s="177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hidden="1" s="2" customFormat="1" ht="21.84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hidden="1" s="2" customFormat="1" ht="6.96" customHeight="1">
      <c r="A114" s="35"/>
      <c r="B114" s="63"/>
      <c r="C114" s="64"/>
      <c r="D114" s="64"/>
      <c r="E114" s="64"/>
      <c r="F114" s="64"/>
      <c r="G114" s="64"/>
      <c r="H114" s="64"/>
      <c r="I114" s="64"/>
      <c r="J114" s="64"/>
      <c r="K114" s="64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hidden="1"/>
    <row r="116" hidden="1"/>
    <row r="117" hidden="1"/>
    <row r="118" s="2" customFormat="1" ht="6.96" customHeight="1">
      <c r="A118" s="35"/>
      <c r="B118" s="65"/>
      <c r="C118" s="66"/>
      <c r="D118" s="66"/>
      <c r="E118" s="66"/>
      <c r="F118" s="66"/>
      <c r="G118" s="66"/>
      <c r="H118" s="66"/>
      <c r="I118" s="66"/>
      <c r="J118" s="66"/>
      <c r="K118" s="66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24.96" customHeight="1">
      <c r="A119" s="35"/>
      <c r="B119" s="36"/>
      <c r="C119" s="20" t="s">
        <v>108</v>
      </c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2" customHeight="1">
      <c r="A121" s="35"/>
      <c r="B121" s="36"/>
      <c r="C121" s="29" t="s">
        <v>16</v>
      </c>
      <c r="D121" s="37"/>
      <c r="E121" s="37"/>
      <c r="F121" s="37"/>
      <c r="G121" s="37"/>
      <c r="H121" s="37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6.5" customHeight="1">
      <c r="A122" s="35"/>
      <c r="B122" s="36"/>
      <c r="C122" s="37"/>
      <c r="D122" s="37"/>
      <c r="E122" s="167" t="str">
        <f>E7</f>
        <v>stavební činnost na oddělení psychitrie</v>
      </c>
      <c r="F122" s="29"/>
      <c r="G122" s="29"/>
      <c r="H122" s="29"/>
      <c r="I122" s="37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2" customHeight="1">
      <c r="A123" s="35"/>
      <c r="B123" s="36"/>
      <c r="C123" s="29" t="s">
        <v>85</v>
      </c>
      <c r="D123" s="37"/>
      <c r="E123" s="37"/>
      <c r="F123" s="37"/>
      <c r="G123" s="37"/>
      <c r="H123" s="37"/>
      <c r="I123" s="37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6.5" customHeight="1">
      <c r="A124" s="35"/>
      <c r="B124" s="36"/>
      <c r="C124" s="37"/>
      <c r="D124" s="37"/>
      <c r="E124" s="73" t="str">
        <f>E9</f>
        <v>2024_9 - stavební činnost na oddělení psychiatrie</v>
      </c>
      <c r="F124" s="37"/>
      <c r="G124" s="37"/>
      <c r="H124" s="37"/>
      <c r="I124" s="37"/>
      <c r="J124" s="37"/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6.96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2" customHeight="1">
      <c r="A126" s="35"/>
      <c r="B126" s="36"/>
      <c r="C126" s="29" t="s">
        <v>20</v>
      </c>
      <c r="D126" s="37"/>
      <c r="E126" s="37"/>
      <c r="F126" s="24" t="str">
        <f>F12</f>
        <v xml:space="preserve"> </v>
      </c>
      <c r="G126" s="37"/>
      <c r="H126" s="37"/>
      <c r="I126" s="29" t="s">
        <v>22</v>
      </c>
      <c r="J126" s="76" t="str">
        <f>IF(J12="","",J12)</f>
        <v>29. 4. 2024</v>
      </c>
      <c r="K126" s="37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6.96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15.15" customHeight="1">
      <c r="A128" s="35"/>
      <c r="B128" s="36"/>
      <c r="C128" s="29" t="s">
        <v>24</v>
      </c>
      <c r="D128" s="37"/>
      <c r="E128" s="37"/>
      <c r="F128" s="24" t="str">
        <f>E15</f>
        <v xml:space="preserve"> </v>
      </c>
      <c r="G128" s="37"/>
      <c r="H128" s="37"/>
      <c r="I128" s="29" t="s">
        <v>29</v>
      </c>
      <c r="J128" s="33" t="str">
        <f>E21</f>
        <v xml:space="preserve"> </v>
      </c>
      <c r="K128" s="37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15.15" customHeight="1">
      <c r="A129" s="35"/>
      <c r="B129" s="36"/>
      <c r="C129" s="29" t="s">
        <v>27</v>
      </c>
      <c r="D129" s="37"/>
      <c r="E129" s="37"/>
      <c r="F129" s="24" t="str">
        <f>IF(E18="","",E18)</f>
        <v>Vyplň údaj</v>
      </c>
      <c r="G129" s="37"/>
      <c r="H129" s="37"/>
      <c r="I129" s="29" t="s">
        <v>31</v>
      </c>
      <c r="J129" s="33" t="str">
        <f>E24</f>
        <v xml:space="preserve"> </v>
      </c>
      <c r="K129" s="37"/>
      <c r="L129" s="60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10.32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60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11" customFormat="1" ht="29.28" customHeight="1">
      <c r="A131" s="184"/>
      <c r="B131" s="185"/>
      <c r="C131" s="186" t="s">
        <v>109</v>
      </c>
      <c r="D131" s="187" t="s">
        <v>58</v>
      </c>
      <c r="E131" s="187" t="s">
        <v>54</v>
      </c>
      <c r="F131" s="187" t="s">
        <v>55</v>
      </c>
      <c r="G131" s="187" t="s">
        <v>110</v>
      </c>
      <c r="H131" s="187" t="s">
        <v>111</v>
      </c>
      <c r="I131" s="187" t="s">
        <v>112</v>
      </c>
      <c r="J131" s="188" t="s">
        <v>89</v>
      </c>
      <c r="K131" s="189" t="s">
        <v>113</v>
      </c>
      <c r="L131" s="190"/>
      <c r="M131" s="97" t="s">
        <v>1</v>
      </c>
      <c r="N131" s="98" t="s">
        <v>37</v>
      </c>
      <c r="O131" s="98" t="s">
        <v>114</v>
      </c>
      <c r="P131" s="98" t="s">
        <v>115</v>
      </c>
      <c r="Q131" s="98" t="s">
        <v>116</v>
      </c>
      <c r="R131" s="98" t="s">
        <v>117</v>
      </c>
      <c r="S131" s="98" t="s">
        <v>118</v>
      </c>
      <c r="T131" s="99" t="s">
        <v>119</v>
      </c>
      <c r="U131" s="184"/>
      <c r="V131" s="184"/>
      <c r="W131" s="184"/>
      <c r="X131" s="184"/>
      <c r="Y131" s="184"/>
      <c r="Z131" s="184"/>
      <c r="AA131" s="184"/>
      <c r="AB131" s="184"/>
      <c r="AC131" s="184"/>
      <c r="AD131" s="184"/>
      <c r="AE131" s="184"/>
    </row>
    <row r="132" s="2" customFormat="1" ht="22.8" customHeight="1">
      <c r="A132" s="35"/>
      <c r="B132" s="36"/>
      <c r="C132" s="104" t="s">
        <v>120</v>
      </c>
      <c r="D132" s="37"/>
      <c r="E132" s="37"/>
      <c r="F132" s="37"/>
      <c r="G132" s="37"/>
      <c r="H132" s="37"/>
      <c r="I132" s="37"/>
      <c r="J132" s="191">
        <f>BK132</f>
        <v>0</v>
      </c>
      <c r="K132" s="37"/>
      <c r="L132" s="41"/>
      <c r="M132" s="100"/>
      <c r="N132" s="192"/>
      <c r="O132" s="101"/>
      <c r="P132" s="193">
        <f>P133+P159+P239</f>
        <v>0</v>
      </c>
      <c r="Q132" s="101"/>
      <c r="R132" s="193">
        <f>R133+R159+R239</f>
        <v>11.925481680600001</v>
      </c>
      <c r="S132" s="101"/>
      <c r="T132" s="194">
        <f>T133+T159+T239</f>
        <v>15.561406000000002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4" t="s">
        <v>72</v>
      </c>
      <c r="AU132" s="14" t="s">
        <v>91</v>
      </c>
      <c r="BK132" s="195">
        <f>BK133+BK159+BK239</f>
        <v>0</v>
      </c>
    </row>
    <row r="133" s="12" customFormat="1" ht="25.92" customHeight="1">
      <c r="A133" s="12"/>
      <c r="B133" s="196"/>
      <c r="C133" s="197"/>
      <c r="D133" s="198" t="s">
        <v>72</v>
      </c>
      <c r="E133" s="199" t="s">
        <v>121</v>
      </c>
      <c r="F133" s="199" t="s">
        <v>122</v>
      </c>
      <c r="G133" s="197"/>
      <c r="H133" s="197"/>
      <c r="I133" s="200"/>
      <c r="J133" s="201">
        <f>BK133</f>
        <v>0</v>
      </c>
      <c r="K133" s="197"/>
      <c r="L133" s="202"/>
      <c r="M133" s="203"/>
      <c r="N133" s="204"/>
      <c r="O133" s="204"/>
      <c r="P133" s="205">
        <f>P134+P136+P146+P154</f>
        <v>0</v>
      </c>
      <c r="Q133" s="204"/>
      <c r="R133" s="205">
        <f>R134+R136+R146+R154</f>
        <v>6.3489089000000005</v>
      </c>
      <c r="S133" s="204"/>
      <c r="T133" s="206">
        <f>T134+T136+T146+T154</f>
        <v>14.325906000000002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7" t="s">
        <v>81</v>
      </c>
      <c r="AT133" s="208" t="s">
        <v>72</v>
      </c>
      <c r="AU133" s="208" t="s">
        <v>73</v>
      </c>
      <c r="AY133" s="207" t="s">
        <v>123</v>
      </c>
      <c r="BK133" s="209">
        <f>BK134+BK136+BK146+BK154</f>
        <v>0</v>
      </c>
    </row>
    <row r="134" s="12" customFormat="1" ht="22.8" customHeight="1">
      <c r="A134" s="12"/>
      <c r="B134" s="196"/>
      <c r="C134" s="197"/>
      <c r="D134" s="198" t="s">
        <v>72</v>
      </c>
      <c r="E134" s="210" t="s">
        <v>124</v>
      </c>
      <c r="F134" s="210" t="s">
        <v>125</v>
      </c>
      <c r="G134" s="197"/>
      <c r="H134" s="197"/>
      <c r="I134" s="200"/>
      <c r="J134" s="211">
        <f>BK134</f>
        <v>0</v>
      </c>
      <c r="K134" s="197"/>
      <c r="L134" s="202"/>
      <c r="M134" s="203"/>
      <c r="N134" s="204"/>
      <c r="O134" s="204"/>
      <c r="P134" s="205">
        <f>P135</f>
        <v>0</v>
      </c>
      <c r="Q134" s="204"/>
      <c r="R134" s="205">
        <f>R135</f>
        <v>1.18815</v>
      </c>
      <c r="S134" s="204"/>
      <c r="T134" s="206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7" t="s">
        <v>81</v>
      </c>
      <c r="AT134" s="208" t="s">
        <v>72</v>
      </c>
      <c r="AU134" s="208" t="s">
        <v>81</v>
      </c>
      <c r="AY134" s="207" t="s">
        <v>123</v>
      </c>
      <c r="BK134" s="209">
        <f>BK135</f>
        <v>0</v>
      </c>
    </row>
    <row r="135" s="2" customFormat="1" ht="24.15" customHeight="1">
      <c r="A135" s="35"/>
      <c r="B135" s="36"/>
      <c r="C135" s="212" t="s">
        <v>81</v>
      </c>
      <c r="D135" s="212" t="s">
        <v>126</v>
      </c>
      <c r="E135" s="213" t="s">
        <v>127</v>
      </c>
      <c r="F135" s="214" t="s">
        <v>128</v>
      </c>
      <c r="G135" s="215" t="s">
        <v>129</v>
      </c>
      <c r="H135" s="216">
        <v>15</v>
      </c>
      <c r="I135" s="217"/>
      <c r="J135" s="218">
        <f>ROUND(I135*H135,2)</f>
        <v>0</v>
      </c>
      <c r="K135" s="219"/>
      <c r="L135" s="41"/>
      <c r="M135" s="220" t="s">
        <v>1</v>
      </c>
      <c r="N135" s="221" t="s">
        <v>38</v>
      </c>
      <c r="O135" s="88"/>
      <c r="P135" s="222">
        <f>O135*H135</f>
        <v>0</v>
      </c>
      <c r="Q135" s="222">
        <v>0.079210000000000003</v>
      </c>
      <c r="R135" s="222">
        <f>Q135*H135</f>
        <v>1.18815</v>
      </c>
      <c r="S135" s="222">
        <v>0</v>
      </c>
      <c r="T135" s="22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4" t="s">
        <v>130</v>
      </c>
      <c r="AT135" s="224" t="s">
        <v>126</v>
      </c>
      <c r="AU135" s="224" t="s">
        <v>83</v>
      </c>
      <c r="AY135" s="14" t="s">
        <v>123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4" t="s">
        <v>81</v>
      </c>
      <c r="BK135" s="225">
        <f>ROUND(I135*H135,2)</f>
        <v>0</v>
      </c>
      <c r="BL135" s="14" t="s">
        <v>130</v>
      </c>
      <c r="BM135" s="224" t="s">
        <v>83</v>
      </c>
    </row>
    <row r="136" s="12" customFormat="1" ht="22.8" customHeight="1">
      <c r="A136" s="12"/>
      <c r="B136" s="196"/>
      <c r="C136" s="197"/>
      <c r="D136" s="198" t="s">
        <v>72</v>
      </c>
      <c r="E136" s="210" t="s">
        <v>131</v>
      </c>
      <c r="F136" s="210" t="s">
        <v>132</v>
      </c>
      <c r="G136" s="197"/>
      <c r="H136" s="197"/>
      <c r="I136" s="200"/>
      <c r="J136" s="211">
        <f>BK136</f>
        <v>0</v>
      </c>
      <c r="K136" s="197"/>
      <c r="L136" s="202"/>
      <c r="M136" s="203"/>
      <c r="N136" s="204"/>
      <c r="O136" s="204"/>
      <c r="P136" s="205">
        <f>SUM(P137:P145)</f>
        <v>0</v>
      </c>
      <c r="Q136" s="204"/>
      <c r="R136" s="205">
        <f>SUM(R137:R145)</f>
        <v>5.1067764000000002</v>
      </c>
      <c r="S136" s="204"/>
      <c r="T136" s="206">
        <f>SUM(T137:T145)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7" t="s">
        <v>81</v>
      </c>
      <c r="AT136" s="208" t="s">
        <v>72</v>
      </c>
      <c r="AU136" s="208" t="s">
        <v>81</v>
      </c>
      <c r="AY136" s="207" t="s">
        <v>123</v>
      </c>
      <c r="BK136" s="209">
        <f>SUM(BK137:BK145)</f>
        <v>0</v>
      </c>
    </row>
    <row r="137" s="2" customFormat="1" ht="24.15" customHeight="1">
      <c r="A137" s="35"/>
      <c r="B137" s="36"/>
      <c r="C137" s="212" t="s">
        <v>83</v>
      </c>
      <c r="D137" s="212" t="s">
        <v>126</v>
      </c>
      <c r="E137" s="213" t="s">
        <v>133</v>
      </c>
      <c r="F137" s="214" t="s">
        <v>134</v>
      </c>
      <c r="G137" s="215" t="s">
        <v>129</v>
      </c>
      <c r="H137" s="216">
        <v>2050</v>
      </c>
      <c r="I137" s="217"/>
      <c r="J137" s="218">
        <f>ROUND(I137*H137,2)</f>
        <v>0</v>
      </c>
      <c r="K137" s="219"/>
      <c r="L137" s="41"/>
      <c r="M137" s="220" t="s">
        <v>1</v>
      </c>
      <c r="N137" s="221" t="s">
        <v>38</v>
      </c>
      <c r="O137" s="88"/>
      <c r="P137" s="222">
        <f>O137*H137</f>
        <v>0</v>
      </c>
      <c r="Q137" s="222">
        <v>0.000263</v>
      </c>
      <c r="R137" s="222">
        <f>Q137*H137</f>
        <v>0.53915000000000002</v>
      </c>
      <c r="S137" s="222">
        <v>0</v>
      </c>
      <c r="T137" s="22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4" t="s">
        <v>130</v>
      </c>
      <c r="AT137" s="224" t="s">
        <v>126</v>
      </c>
      <c r="AU137" s="224" t="s">
        <v>83</v>
      </c>
      <c r="AY137" s="14" t="s">
        <v>123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4" t="s">
        <v>81</v>
      </c>
      <c r="BK137" s="225">
        <f>ROUND(I137*H137,2)</f>
        <v>0</v>
      </c>
      <c r="BL137" s="14" t="s">
        <v>130</v>
      </c>
      <c r="BM137" s="224" t="s">
        <v>130</v>
      </c>
    </row>
    <row r="138" s="2" customFormat="1" ht="24.15" customHeight="1">
      <c r="A138" s="35"/>
      <c r="B138" s="36"/>
      <c r="C138" s="212" t="s">
        <v>124</v>
      </c>
      <c r="D138" s="212" t="s">
        <v>126</v>
      </c>
      <c r="E138" s="213" t="s">
        <v>135</v>
      </c>
      <c r="F138" s="214" t="s">
        <v>136</v>
      </c>
      <c r="G138" s="215" t="s">
        <v>129</v>
      </c>
      <c r="H138" s="216">
        <v>2050</v>
      </c>
      <c r="I138" s="217"/>
      <c r="J138" s="218">
        <f>ROUND(I138*H138,2)</f>
        <v>0</v>
      </c>
      <c r="K138" s="219"/>
      <c r="L138" s="41"/>
      <c r="M138" s="220" t="s">
        <v>1</v>
      </c>
      <c r="N138" s="221" t="s">
        <v>38</v>
      </c>
      <c r="O138" s="88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4" t="s">
        <v>130</v>
      </c>
      <c r="AT138" s="224" t="s">
        <v>126</v>
      </c>
      <c r="AU138" s="224" t="s">
        <v>83</v>
      </c>
      <c r="AY138" s="14" t="s">
        <v>123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4" t="s">
        <v>81</v>
      </c>
      <c r="BK138" s="225">
        <f>ROUND(I138*H138,2)</f>
        <v>0</v>
      </c>
      <c r="BL138" s="14" t="s">
        <v>130</v>
      </c>
      <c r="BM138" s="224" t="s">
        <v>131</v>
      </c>
    </row>
    <row r="139" s="2" customFormat="1" ht="24.15" customHeight="1">
      <c r="A139" s="35"/>
      <c r="B139" s="36"/>
      <c r="C139" s="212" t="s">
        <v>130</v>
      </c>
      <c r="D139" s="212" t="s">
        <v>126</v>
      </c>
      <c r="E139" s="213" t="s">
        <v>137</v>
      </c>
      <c r="F139" s="214" t="s">
        <v>138</v>
      </c>
      <c r="G139" s="215" t="s">
        <v>129</v>
      </c>
      <c r="H139" s="216">
        <v>2050</v>
      </c>
      <c r="I139" s="217"/>
      <c r="J139" s="218">
        <f>ROUND(I139*H139,2)</f>
        <v>0</v>
      </c>
      <c r="K139" s="219"/>
      <c r="L139" s="41"/>
      <c r="M139" s="220" t="s">
        <v>1</v>
      </c>
      <c r="N139" s="221" t="s">
        <v>38</v>
      </c>
      <c r="O139" s="88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4" t="s">
        <v>130</v>
      </c>
      <c r="AT139" s="224" t="s">
        <v>126</v>
      </c>
      <c r="AU139" s="224" t="s">
        <v>83</v>
      </c>
      <c r="AY139" s="14" t="s">
        <v>123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4" t="s">
        <v>81</v>
      </c>
      <c r="BK139" s="225">
        <f>ROUND(I139*H139,2)</f>
        <v>0</v>
      </c>
      <c r="BL139" s="14" t="s">
        <v>130</v>
      </c>
      <c r="BM139" s="224" t="s">
        <v>139</v>
      </c>
    </row>
    <row r="140" s="2" customFormat="1" ht="24.15" customHeight="1">
      <c r="A140" s="35"/>
      <c r="B140" s="36"/>
      <c r="C140" s="212" t="s">
        <v>140</v>
      </c>
      <c r="D140" s="212" t="s">
        <v>126</v>
      </c>
      <c r="E140" s="213" t="s">
        <v>141</v>
      </c>
      <c r="F140" s="214" t="s">
        <v>142</v>
      </c>
      <c r="G140" s="215" t="s">
        <v>129</v>
      </c>
      <c r="H140" s="216">
        <v>42.579999999999998</v>
      </c>
      <c r="I140" s="217"/>
      <c r="J140" s="218">
        <f>ROUND(I140*H140,2)</f>
        <v>0</v>
      </c>
      <c r="K140" s="219"/>
      <c r="L140" s="41"/>
      <c r="M140" s="220" t="s">
        <v>1</v>
      </c>
      <c r="N140" s="221" t="s">
        <v>38</v>
      </c>
      <c r="O140" s="88"/>
      <c r="P140" s="222">
        <f>O140*H140</f>
        <v>0</v>
      </c>
      <c r="Q140" s="222">
        <v>0.033579999999999999</v>
      </c>
      <c r="R140" s="222">
        <f>Q140*H140</f>
        <v>1.4298363999999999</v>
      </c>
      <c r="S140" s="222">
        <v>0</v>
      </c>
      <c r="T140" s="22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4" t="s">
        <v>130</v>
      </c>
      <c r="AT140" s="224" t="s">
        <v>126</v>
      </c>
      <c r="AU140" s="224" t="s">
        <v>83</v>
      </c>
      <c r="AY140" s="14" t="s">
        <v>123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4" t="s">
        <v>81</v>
      </c>
      <c r="BK140" s="225">
        <f>ROUND(I140*H140,2)</f>
        <v>0</v>
      </c>
      <c r="BL140" s="14" t="s">
        <v>130</v>
      </c>
      <c r="BM140" s="224" t="s">
        <v>143</v>
      </c>
    </row>
    <row r="141" s="2" customFormat="1" ht="21.75" customHeight="1">
      <c r="A141" s="35"/>
      <c r="B141" s="36"/>
      <c r="C141" s="212" t="s">
        <v>131</v>
      </c>
      <c r="D141" s="212" t="s">
        <v>126</v>
      </c>
      <c r="E141" s="213" t="s">
        <v>144</v>
      </c>
      <c r="F141" s="214" t="s">
        <v>145</v>
      </c>
      <c r="G141" s="215" t="s">
        <v>146</v>
      </c>
      <c r="H141" s="216">
        <v>52</v>
      </c>
      <c r="I141" s="217"/>
      <c r="J141" s="218">
        <f>ROUND(I141*H141,2)</f>
        <v>0</v>
      </c>
      <c r="K141" s="219"/>
      <c r="L141" s="41"/>
      <c r="M141" s="220" t="s">
        <v>1</v>
      </c>
      <c r="N141" s="221" t="s">
        <v>38</v>
      </c>
      <c r="O141" s="88"/>
      <c r="P141" s="222">
        <f>O141*H141</f>
        <v>0</v>
      </c>
      <c r="Q141" s="222">
        <v>0.04684</v>
      </c>
      <c r="R141" s="222">
        <f>Q141*H141</f>
        <v>2.4356800000000001</v>
      </c>
      <c r="S141" s="222">
        <v>0</v>
      </c>
      <c r="T141" s="22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4" t="s">
        <v>130</v>
      </c>
      <c r="AT141" s="224" t="s">
        <v>126</v>
      </c>
      <c r="AU141" s="224" t="s">
        <v>83</v>
      </c>
      <c r="AY141" s="14" t="s">
        <v>123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4" t="s">
        <v>81</v>
      </c>
      <c r="BK141" s="225">
        <f>ROUND(I141*H141,2)</f>
        <v>0</v>
      </c>
      <c r="BL141" s="14" t="s">
        <v>130</v>
      </c>
      <c r="BM141" s="224" t="s">
        <v>8</v>
      </c>
    </row>
    <row r="142" s="2" customFormat="1" ht="24.15" customHeight="1">
      <c r="A142" s="35"/>
      <c r="B142" s="36"/>
      <c r="C142" s="226" t="s">
        <v>147</v>
      </c>
      <c r="D142" s="226" t="s">
        <v>148</v>
      </c>
      <c r="E142" s="227" t="s">
        <v>149</v>
      </c>
      <c r="F142" s="228" t="s">
        <v>150</v>
      </c>
      <c r="G142" s="229" t="s">
        <v>146</v>
      </c>
      <c r="H142" s="230">
        <v>16</v>
      </c>
      <c r="I142" s="231"/>
      <c r="J142" s="232">
        <f>ROUND(I142*H142,2)</f>
        <v>0</v>
      </c>
      <c r="K142" s="233"/>
      <c r="L142" s="234"/>
      <c r="M142" s="235" t="s">
        <v>1</v>
      </c>
      <c r="N142" s="236" t="s">
        <v>38</v>
      </c>
      <c r="O142" s="88"/>
      <c r="P142" s="222">
        <f>O142*H142</f>
        <v>0</v>
      </c>
      <c r="Q142" s="222">
        <v>0.014579999999999999</v>
      </c>
      <c r="R142" s="222">
        <f>Q142*H142</f>
        <v>0.23327999999999999</v>
      </c>
      <c r="S142" s="222">
        <v>0</v>
      </c>
      <c r="T142" s="22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4" t="s">
        <v>139</v>
      </c>
      <c r="AT142" s="224" t="s">
        <v>148</v>
      </c>
      <c r="AU142" s="224" t="s">
        <v>83</v>
      </c>
      <c r="AY142" s="14" t="s">
        <v>123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4" t="s">
        <v>81</v>
      </c>
      <c r="BK142" s="225">
        <f>ROUND(I142*H142,2)</f>
        <v>0</v>
      </c>
      <c r="BL142" s="14" t="s">
        <v>130</v>
      </c>
      <c r="BM142" s="224" t="s">
        <v>151</v>
      </c>
    </row>
    <row r="143" s="2" customFormat="1" ht="24.15" customHeight="1">
      <c r="A143" s="35"/>
      <c r="B143" s="36"/>
      <c r="C143" s="226" t="s">
        <v>139</v>
      </c>
      <c r="D143" s="226" t="s">
        <v>148</v>
      </c>
      <c r="E143" s="227" t="s">
        <v>152</v>
      </c>
      <c r="F143" s="228" t="s">
        <v>153</v>
      </c>
      <c r="G143" s="229" t="s">
        <v>146</v>
      </c>
      <c r="H143" s="230">
        <v>7</v>
      </c>
      <c r="I143" s="231"/>
      <c r="J143" s="232">
        <f>ROUND(I143*H143,2)</f>
        <v>0</v>
      </c>
      <c r="K143" s="233"/>
      <c r="L143" s="234"/>
      <c r="M143" s="235" t="s">
        <v>1</v>
      </c>
      <c r="N143" s="236" t="s">
        <v>38</v>
      </c>
      <c r="O143" s="88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4" t="s">
        <v>139</v>
      </c>
      <c r="AT143" s="224" t="s">
        <v>148</v>
      </c>
      <c r="AU143" s="224" t="s">
        <v>83</v>
      </c>
      <c r="AY143" s="14" t="s">
        <v>123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4" t="s">
        <v>81</v>
      </c>
      <c r="BK143" s="225">
        <f>ROUND(I143*H143,2)</f>
        <v>0</v>
      </c>
      <c r="BL143" s="14" t="s">
        <v>130</v>
      </c>
      <c r="BM143" s="224" t="s">
        <v>154</v>
      </c>
    </row>
    <row r="144" s="2" customFormat="1" ht="24.15" customHeight="1">
      <c r="A144" s="35"/>
      <c r="B144" s="36"/>
      <c r="C144" s="226" t="s">
        <v>155</v>
      </c>
      <c r="D144" s="226" t="s">
        <v>148</v>
      </c>
      <c r="E144" s="227" t="s">
        <v>156</v>
      </c>
      <c r="F144" s="228" t="s">
        <v>157</v>
      </c>
      <c r="G144" s="229" t="s">
        <v>146</v>
      </c>
      <c r="H144" s="230">
        <v>3</v>
      </c>
      <c r="I144" s="231"/>
      <c r="J144" s="232">
        <f>ROUND(I144*H144,2)</f>
        <v>0</v>
      </c>
      <c r="K144" s="233"/>
      <c r="L144" s="234"/>
      <c r="M144" s="235" t="s">
        <v>1</v>
      </c>
      <c r="N144" s="236" t="s">
        <v>38</v>
      </c>
      <c r="O144" s="88"/>
      <c r="P144" s="222">
        <f>O144*H144</f>
        <v>0</v>
      </c>
      <c r="Q144" s="222">
        <v>0.01553</v>
      </c>
      <c r="R144" s="222">
        <f>Q144*H144</f>
        <v>0.046589999999999999</v>
      </c>
      <c r="S144" s="222">
        <v>0</v>
      </c>
      <c r="T144" s="22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4" t="s">
        <v>139</v>
      </c>
      <c r="AT144" s="224" t="s">
        <v>148</v>
      </c>
      <c r="AU144" s="224" t="s">
        <v>83</v>
      </c>
      <c r="AY144" s="14" t="s">
        <v>123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4" t="s">
        <v>81</v>
      </c>
      <c r="BK144" s="225">
        <f>ROUND(I144*H144,2)</f>
        <v>0</v>
      </c>
      <c r="BL144" s="14" t="s">
        <v>130</v>
      </c>
      <c r="BM144" s="224" t="s">
        <v>158</v>
      </c>
    </row>
    <row r="145" s="2" customFormat="1" ht="24.15" customHeight="1">
      <c r="A145" s="35"/>
      <c r="B145" s="36"/>
      <c r="C145" s="226" t="s">
        <v>159</v>
      </c>
      <c r="D145" s="226" t="s">
        <v>148</v>
      </c>
      <c r="E145" s="227" t="s">
        <v>160</v>
      </c>
      <c r="F145" s="228" t="s">
        <v>161</v>
      </c>
      <c r="G145" s="229" t="s">
        <v>146</v>
      </c>
      <c r="H145" s="230">
        <v>26</v>
      </c>
      <c r="I145" s="231"/>
      <c r="J145" s="232">
        <f>ROUND(I145*H145,2)</f>
        <v>0</v>
      </c>
      <c r="K145" s="233"/>
      <c r="L145" s="234"/>
      <c r="M145" s="235" t="s">
        <v>1</v>
      </c>
      <c r="N145" s="236" t="s">
        <v>38</v>
      </c>
      <c r="O145" s="88"/>
      <c r="P145" s="222">
        <f>O145*H145</f>
        <v>0</v>
      </c>
      <c r="Q145" s="222">
        <v>0.016240000000000001</v>
      </c>
      <c r="R145" s="222">
        <f>Q145*H145</f>
        <v>0.42224</v>
      </c>
      <c r="S145" s="222">
        <v>0</v>
      </c>
      <c r="T145" s="22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4" t="s">
        <v>139</v>
      </c>
      <c r="AT145" s="224" t="s">
        <v>148</v>
      </c>
      <c r="AU145" s="224" t="s">
        <v>83</v>
      </c>
      <c r="AY145" s="14" t="s">
        <v>123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4" t="s">
        <v>81</v>
      </c>
      <c r="BK145" s="225">
        <f>ROUND(I145*H145,2)</f>
        <v>0</v>
      </c>
      <c r="BL145" s="14" t="s">
        <v>130</v>
      </c>
      <c r="BM145" s="224" t="s">
        <v>162</v>
      </c>
    </row>
    <row r="146" s="12" customFormat="1" ht="22.8" customHeight="1">
      <c r="A146" s="12"/>
      <c r="B146" s="196"/>
      <c r="C146" s="197"/>
      <c r="D146" s="198" t="s">
        <v>72</v>
      </c>
      <c r="E146" s="210" t="s">
        <v>159</v>
      </c>
      <c r="F146" s="210" t="s">
        <v>163</v>
      </c>
      <c r="G146" s="197"/>
      <c r="H146" s="197"/>
      <c r="I146" s="200"/>
      <c r="J146" s="211">
        <f>BK146</f>
        <v>0</v>
      </c>
      <c r="K146" s="197"/>
      <c r="L146" s="202"/>
      <c r="M146" s="203"/>
      <c r="N146" s="204"/>
      <c r="O146" s="204"/>
      <c r="P146" s="205">
        <f>SUM(P147:P153)</f>
        <v>0</v>
      </c>
      <c r="Q146" s="204"/>
      <c r="R146" s="205">
        <f>SUM(R147:R153)</f>
        <v>0.053982499999999996</v>
      </c>
      <c r="S146" s="204"/>
      <c r="T146" s="206">
        <f>SUM(T147:T153)</f>
        <v>14.325906000000002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7" t="s">
        <v>81</v>
      </c>
      <c r="AT146" s="208" t="s">
        <v>72</v>
      </c>
      <c r="AU146" s="208" t="s">
        <v>81</v>
      </c>
      <c r="AY146" s="207" t="s">
        <v>123</v>
      </c>
      <c r="BK146" s="209">
        <f>SUM(BK147:BK153)</f>
        <v>0</v>
      </c>
    </row>
    <row r="147" s="2" customFormat="1" ht="33" customHeight="1">
      <c r="A147" s="35"/>
      <c r="B147" s="36"/>
      <c r="C147" s="212" t="s">
        <v>143</v>
      </c>
      <c r="D147" s="212" t="s">
        <v>126</v>
      </c>
      <c r="E147" s="213" t="s">
        <v>164</v>
      </c>
      <c r="F147" s="214" t="s">
        <v>165</v>
      </c>
      <c r="G147" s="215" t="s">
        <v>129</v>
      </c>
      <c r="H147" s="216">
        <v>415.25</v>
      </c>
      <c r="I147" s="217"/>
      <c r="J147" s="218">
        <f>ROUND(I147*H147,2)</f>
        <v>0</v>
      </c>
      <c r="K147" s="219"/>
      <c r="L147" s="41"/>
      <c r="M147" s="220" t="s">
        <v>1</v>
      </c>
      <c r="N147" s="221" t="s">
        <v>38</v>
      </c>
      <c r="O147" s="88"/>
      <c r="P147" s="222">
        <f>O147*H147</f>
        <v>0</v>
      </c>
      <c r="Q147" s="222">
        <v>0.00012999999999999999</v>
      </c>
      <c r="R147" s="222">
        <f>Q147*H147</f>
        <v>0.053982499999999996</v>
      </c>
      <c r="S147" s="222">
        <v>0</v>
      </c>
      <c r="T147" s="22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4" t="s">
        <v>130</v>
      </c>
      <c r="AT147" s="224" t="s">
        <v>126</v>
      </c>
      <c r="AU147" s="224" t="s">
        <v>83</v>
      </c>
      <c r="AY147" s="14" t="s">
        <v>123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4" t="s">
        <v>81</v>
      </c>
      <c r="BK147" s="225">
        <f>ROUND(I147*H147,2)</f>
        <v>0</v>
      </c>
      <c r="BL147" s="14" t="s">
        <v>130</v>
      </c>
      <c r="BM147" s="224" t="s">
        <v>166</v>
      </c>
    </row>
    <row r="148" s="2" customFormat="1" ht="24.15" customHeight="1">
      <c r="A148" s="35"/>
      <c r="B148" s="36"/>
      <c r="C148" s="212" t="s">
        <v>167</v>
      </c>
      <c r="D148" s="212" t="s">
        <v>126</v>
      </c>
      <c r="E148" s="213" t="s">
        <v>168</v>
      </c>
      <c r="F148" s="214" t="s">
        <v>169</v>
      </c>
      <c r="G148" s="215" t="s">
        <v>129</v>
      </c>
      <c r="H148" s="216">
        <v>2</v>
      </c>
      <c r="I148" s="217"/>
      <c r="J148" s="218">
        <f>ROUND(I148*H148,2)</f>
        <v>0</v>
      </c>
      <c r="K148" s="219"/>
      <c r="L148" s="41"/>
      <c r="M148" s="220" t="s">
        <v>1</v>
      </c>
      <c r="N148" s="221" t="s">
        <v>38</v>
      </c>
      <c r="O148" s="88"/>
      <c r="P148" s="222">
        <f>O148*H148</f>
        <v>0</v>
      </c>
      <c r="Q148" s="222">
        <v>0</v>
      </c>
      <c r="R148" s="222">
        <f>Q148*H148</f>
        <v>0</v>
      </c>
      <c r="S148" s="222">
        <v>0.065000000000000002</v>
      </c>
      <c r="T148" s="223">
        <f>S148*H148</f>
        <v>0.13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4" t="s">
        <v>130</v>
      </c>
      <c r="AT148" s="224" t="s">
        <v>126</v>
      </c>
      <c r="AU148" s="224" t="s">
        <v>83</v>
      </c>
      <c r="AY148" s="14" t="s">
        <v>123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4" t="s">
        <v>81</v>
      </c>
      <c r="BK148" s="225">
        <f>ROUND(I148*H148,2)</f>
        <v>0</v>
      </c>
      <c r="BL148" s="14" t="s">
        <v>130</v>
      </c>
      <c r="BM148" s="224" t="s">
        <v>170</v>
      </c>
    </row>
    <row r="149" s="2" customFormat="1" ht="21.75" customHeight="1">
      <c r="A149" s="35"/>
      <c r="B149" s="36"/>
      <c r="C149" s="212" t="s">
        <v>171</v>
      </c>
      <c r="D149" s="212" t="s">
        <v>126</v>
      </c>
      <c r="E149" s="213" t="s">
        <v>172</v>
      </c>
      <c r="F149" s="214" t="s">
        <v>173</v>
      </c>
      <c r="G149" s="215" t="s">
        <v>129</v>
      </c>
      <c r="H149" s="216">
        <v>27.920999999999999</v>
      </c>
      <c r="I149" s="217"/>
      <c r="J149" s="218">
        <f>ROUND(I149*H149,2)</f>
        <v>0</v>
      </c>
      <c r="K149" s="219"/>
      <c r="L149" s="41"/>
      <c r="M149" s="220" t="s">
        <v>1</v>
      </c>
      <c r="N149" s="221" t="s">
        <v>38</v>
      </c>
      <c r="O149" s="88"/>
      <c r="P149" s="222">
        <f>O149*H149</f>
        <v>0</v>
      </c>
      <c r="Q149" s="222">
        <v>0</v>
      </c>
      <c r="R149" s="222">
        <f>Q149*H149</f>
        <v>0</v>
      </c>
      <c r="S149" s="222">
        <v>0.075999999999999998</v>
      </c>
      <c r="T149" s="223">
        <f>S149*H149</f>
        <v>2.1219959999999998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4" t="s">
        <v>130</v>
      </c>
      <c r="AT149" s="224" t="s">
        <v>126</v>
      </c>
      <c r="AU149" s="224" t="s">
        <v>83</v>
      </c>
      <c r="AY149" s="14" t="s">
        <v>123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4" t="s">
        <v>81</v>
      </c>
      <c r="BK149" s="225">
        <f>ROUND(I149*H149,2)</f>
        <v>0</v>
      </c>
      <c r="BL149" s="14" t="s">
        <v>130</v>
      </c>
      <c r="BM149" s="224" t="s">
        <v>174</v>
      </c>
    </row>
    <row r="150" s="2" customFormat="1" ht="21.75" customHeight="1">
      <c r="A150" s="35"/>
      <c r="B150" s="36"/>
      <c r="C150" s="212" t="s">
        <v>8</v>
      </c>
      <c r="D150" s="212" t="s">
        <v>126</v>
      </c>
      <c r="E150" s="213" t="s">
        <v>175</v>
      </c>
      <c r="F150" s="214" t="s">
        <v>176</v>
      </c>
      <c r="G150" s="215" t="s">
        <v>129</v>
      </c>
      <c r="H150" s="216">
        <v>30.57</v>
      </c>
      <c r="I150" s="217"/>
      <c r="J150" s="218">
        <f>ROUND(I150*H150,2)</f>
        <v>0</v>
      </c>
      <c r="K150" s="219"/>
      <c r="L150" s="41"/>
      <c r="M150" s="220" t="s">
        <v>1</v>
      </c>
      <c r="N150" s="221" t="s">
        <v>38</v>
      </c>
      <c r="O150" s="88"/>
      <c r="P150" s="222">
        <f>O150*H150</f>
        <v>0</v>
      </c>
      <c r="Q150" s="222">
        <v>0</v>
      </c>
      <c r="R150" s="222">
        <f>Q150*H150</f>
        <v>0</v>
      </c>
      <c r="S150" s="222">
        <v>0.063</v>
      </c>
      <c r="T150" s="223">
        <f>S150*H150</f>
        <v>1.92591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4" t="s">
        <v>130</v>
      </c>
      <c r="AT150" s="224" t="s">
        <v>126</v>
      </c>
      <c r="AU150" s="224" t="s">
        <v>83</v>
      </c>
      <c r="AY150" s="14" t="s">
        <v>123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4" t="s">
        <v>81</v>
      </c>
      <c r="BK150" s="225">
        <f>ROUND(I150*H150,2)</f>
        <v>0</v>
      </c>
      <c r="BL150" s="14" t="s">
        <v>130</v>
      </c>
      <c r="BM150" s="224" t="s">
        <v>177</v>
      </c>
    </row>
    <row r="151" s="2" customFormat="1" ht="24.15" customHeight="1">
      <c r="A151" s="35"/>
      <c r="B151" s="36"/>
      <c r="C151" s="212" t="s">
        <v>178</v>
      </c>
      <c r="D151" s="212" t="s">
        <v>126</v>
      </c>
      <c r="E151" s="213" t="s">
        <v>179</v>
      </c>
      <c r="F151" s="214" t="s">
        <v>180</v>
      </c>
      <c r="G151" s="215" t="s">
        <v>129</v>
      </c>
      <c r="H151" s="216">
        <v>40</v>
      </c>
      <c r="I151" s="217"/>
      <c r="J151" s="218">
        <f>ROUND(I151*H151,2)</f>
        <v>0</v>
      </c>
      <c r="K151" s="219"/>
      <c r="L151" s="41"/>
      <c r="M151" s="220" t="s">
        <v>1</v>
      </c>
      <c r="N151" s="221" t="s">
        <v>38</v>
      </c>
      <c r="O151" s="88"/>
      <c r="P151" s="222">
        <f>O151*H151</f>
        <v>0</v>
      </c>
      <c r="Q151" s="222">
        <v>0</v>
      </c>
      <c r="R151" s="222">
        <f>Q151*H151</f>
        <v>0</v>
      </c>
      <c r="S151" s="222">
        <v>0.031</v>
      </c>
      <c r="T151" s="223">
        <f>S151*H151</f>
        <v>1.24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4" t="s">
        <v>130</v>
      </c>
      <c r="AT151" s="224" t="s">
        <v>126</v>
      </c>
      <c r="AU151" s="224" t="s">
        <v>83</v>
      </c>
      <c r="AY151" s="14" t="s">
        <v>123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4" t="s">
        <v>81</v>
      </c>
      <c r="BK151" s="225">
        <f>ROUND(I151*H151,2)</f>
        <v>0</v>
      </c>
      <c r="BL151" s="14" t="s">
        <v>130</v>
      </c>
      <c r="BM151" s="224" t="s">
        <v>181</v>
      </c>
    </row>
    <row r="152" s="2" customFormat="1" ht="24.15" customHeight="1">
      <c r="A152" s="35"/>
      <c r="B152" s="36"/>
      <c r="C152" s="212" t="s">
        <v>151</v>
      </c>
      <c r="D152" s="212" t="s">
        <v>126</v>
      </c>
      <c r="E152" s="213" t="s">
        <v>182</v>
      </c>
      <c r="F152" s="214" t="s">
        <v>183</v>
      </c>
      <c r="G152" s="215" t="s">
        <v>129</v>
      </c>
      <c r="H152" s="216">
        <v>131</v>
      </c>
      <c r="I152" s="217"/>
      <c r="J152" s="218">
        <f>ROUND(I152*H152,2)</f>
        <v>0</v>
      </c>
      <c r="K152" s="219"/>
      <c r="L152" s="41"/>
      <c r="M152" s="220" t="s">
        <v>1</v>
      </c>
      <c r="N152" s="221" t="s">
        <v>38</v>
      </c>
      <c r="O152" s="88"/>
      <c r="P152" s="222">
        <f>O152*H152</f>
        <v>0</v>
      </c>
      <c r="Q152" s="222">
        <v>0</v>
      </c>
      <c r="R152" s="222">
        <f>Q152*H152</f>
        <v>0</v>
      </c>
      <c r="S152" s="222">
        <v>0.068000000000000005</v>
      </c>
      <c r="T152" s="223">
        <f>S152*H152</f>
        <v>8.9080000000000013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4" t="s">
        <v>130</v>
      </c>
      <c r="AT152" s="224" t="s">
        <v>126</v>
      </c>
      <c r="AU152" s="224" t="s">
        <v>83</v>
      </c>
      <c r="AY152" s="14" t="s">
        <v>123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4" t="s">
        <v>81</v>
      </c>
      <c r="BK152" s="225">
        <f>ROUND(I152*H152,2)</f>
        <v>0</v>
      </c>
      <c r="BL152" s="14" t="s">
        <v>130</v>
      </c>
      <c r="BM152" s="224" t="s">
        <v>184</v>
      </c>
    </row>
    <row r="153" s="2" customFormat="1" ht="21.75" customHeight="1">
      <c r="A153" s="35"/>
      <c r="B153" s="36"/>
      <c r="C153" s="212" t="s">
        <v>185</v>
      </c>
      <c r="D153" s="212" t="s">
        <v>126</v>
      </c>
      <c r="E153" s="213" t="s">
        <v>186</v>
      </c>
      <c r="F153" s="214" t="s">
        <v>187</v>
      </c>
      <c r="G153" s="215" t="s">
        <v>188</v>
      </c>
      <c r="H153" s="216">
        <v>40</v>
      </c>
      <c r="I153" s="217"/>
      <c r="J153" s="218">
        <f>ROUND(I153*H153,2)</f>
        <v>0</v>
      </c>
      <c r="K153" s="219"/>
      <c r="L153" s="41"/>
      <c r="M153" s="220" t="s">
        <v>1</v>
      </c>
      <c r="N153" s="221" t="s">
        <v>38</v>
      </c>
      <c r="O153" s="88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4" t="s">
        <v>130</v>
      </c>
      <c r="AT153" s="224" t="s">
        <v>126</v>
      </c>
      <c r="AU153" s="224" t="s">
        <v>83</v>
      </c>
      <c r="AY153" s="14" t="s">
        <v>123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4" t="s">
        <v>81</v>
      </c>
      <c r="BK153" s="225">
        <f>ROUND(I153*H153,2)</f>
        <v>0</v>
      </c>
      <c r="BL153" s="14" t="s">
        <v>130</v>
      </c>
      <c r="BM153" s="224" t="s">
        <v>189</v>
      </c>
    </row>
    <row r="154" s="12" customFormat="1" ht="22.8" customHeight="1">
      <c r="A154" s="12"/>
      <c r="B154" s="196"/>
      <c r="C154" s="197"/>
      <c r="D154" s="198" t="s">
        <v>72</v>
      </c>
      <c r="E154" s="210" t="s">
        <v>190</v>
      </c>
      <c r="F154" s="210" t="s">
        <v>191</v>
      </c>
      <c r="G154" s="197"/>
      <c r="H154" s="197"/>
      <c r="I154" s="200"/>
      <c r="J154" s="211">
        <f>BK154</f>
        <v>0</v>
      </c>
      <c r="K154" s="197"/>
      <c r="L154" s="202"/>
      <c r="M154" s="203"/>
      <c r="N154" s="204"/>
      <c r="O154" s="204"/>
      <c r="P154" s="205">
        <f>SUM(P155:P158)</f>
        <v>0</v>
      </c>
      <c r="Q154" s="204"/>
      <c r="R154" s="205">
        <f>SUM(R155:R158)</f>
        <v>0</v>
      </c>
      <c r="S154" s="204"/>
      <c r="T154" s="206">
        <f>SUM(T155:T158)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7" t="s">
        <v>81</v>
      </c>
      <c r="AT154" s="208" t="s">
        <v>72</v>
      </c>
      <c r="AU154" s="208" t="s">
        <v>81</v>
      </c>
      <c r="AY154" s="207" t="s">
        <v>123</v>
      </c>
      <c r="BK154" s="209">
        <f>SUM(BK155:BK158)</f>
        <v>0</v>
      </c>
    </row>
    <row r="155" s="2" customFormat="1" ht="33" customHeight="1">
      <c r="A155" s="35"/>
      <c r="B155" s="36"/>
      <c r="C155" s="212" t="s">
        <v>154</v>
      </c>
      <c r="D155" s="212" t="s">
        <v>126</v>
      </c>
      <c r="E155" s="213" t="s">
        <v>192</v>
      </c>
      <c r="F155" s="214" t="s">
        <v>193</v>
      </c>
      <c r="G155" s="215" t="s">
        <v>194</v>
      </c>
      <c r="H155" s="216">
        <v>25.129999999999999</v>
      </c>
      <c r="I155" s="217"/>
      <c r="J155" s="218">
        <f>ROUND(I155*H155,2)</f>
        <v>0</v>
      </c>
      <c r="K155" s="219"/>
      <c r="L155" s="41"/>
      <c r="M155" s="220" t="s">
        <v>1</v>
      </c>
      <c r="N155" s="221" t="s">
        <v>38</v>
      </c>
      <c r="O155" s="88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4" t="s">
        <v>130</v>
      </c>
      <c r="AT155" s="224" t="s">
        <v>126</v>
      </c>
      <c r="AU155" s="224" t="s">
        <v>83</v>
      </c>
      <c r="AY155" s="14" t="s">
        <v>123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4" t="s">
        <v>81</v>
      </c>
      <c r="BK155" s="225">
        <f>ROUND(I155*H155,2)</f>
        <v>0</v>
      </c>
      <c r="BL155" s="14" t="s">
        <v>130</v>
      </c>
      <c r="BM155" s="224" t="s">
        <v>195</v>
      </c>
    </row>
    <row r="156" s="2" customFormat="1" ht="24.15" customHeight="1">
      <c r="A156" s="35"/>
      <c r="B156" s="36"/>
      <c r="C156" s="212" t="s">
        <v>196</v>
      </c>
      <c r="D156" s="212" t="s">
        <v>126</v>
      </c>
      <c r="E156" s="213" t="s">
        <v>197</v>
      </c>
      <c r="F156" s="214" t="s">
        <v>198</v>
      </c>
      <c r="G156" s="215" t="s">
        <v>194</v>
      </c>
      <c r="H156" s="216">
        <v>25.129999999999999</v>
      </c>
      <c r="I156" s="217"/>
      <c r="J156" s="218">
        <f>ROUND(I156*H156,2)</f>
        <v>0</v>
      </c>
      <c r="K156" s="219"/>
      <c r="L156" s="41"/>
      <c r="M156" s="220" t="s">
        <v>1</v>
      </c>
      <c r="N156" s="221" t="s">
        <v>38</v>
      </c>
      <c r="O156" s="88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4" t="s">
        <v>130</v>
      </c>
      <c r="AT156" s="224" t="s">
        <v>126</v>
      </c>
      <c r="AU156" s="224" t="s">
        <v>83</v>
      </c>
      <c r="AY156" s="14" t="s">
        <v>123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4" t="s">
        <v>81</v>
      </c>
      <c r="BK156" s="225">
        <f>ROUND(I156*H156,2)</f>
        <v>0</v>
      </c>
      <c r="BL156" s="14" t="s">
        <v>130</v>
      </c>
      <c r="BM156" s="224" t="s">
        <v>199</v>
      </c>
    </row>
    <row r="157" s="2" customFormat="1" ht="24.15" customHeight="1">
      <c r="A157" s="35"/>
      <c r="B157" s="36"/>
      <c r="C157" s="212" t="s">
        <v>162</v>
      </c>
      <c r="D157" s="212" t="s">
        <v>126</v>
      </c>
      <c r="E157" s="213" t="s">
        <v>200</v>
      </c>
      <c r="F157" s="214" t="s">
        <v>201</v>
      </c>
      <c r="G157" s="215" t="s">
        <v>194</v>
      </c>
      <c r="H157" s="216">
        <v>163.33799999999999</v>
      </c>
      <c r="I157" s="217"/>
      <c r="J157" s="218">
        <f>ROUND(I157*H157,2)</f>
        <v>0</v>
      </c>
      <c r="K157" s="219"/>
      <c r="L157" s="41"/>
      <c r="M157" s="220" t="s">
        <v>1</v>
      </c>
      <c r="N157" s="221" t="s">
        <v>38</v>
      </c>
      <c r="O157" s="88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4" t="s">
        <v>130</v>
      </c>
      <c r="AT157" s="224" t="s">
        <v>126</v>
      </c>
      <c r="AU157" s="224" t="s">
        <v>83</v>
      </c>
      <c r="AY157" s="14" t="s">
        <v>123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4" t="s">
        <v>81</v>
      </c>
      <c r="BK157" s="225">
        <f>ROUND(I157*H157,2)</f>
        <v>0</v>
      </c>
      <c r="BL157" s="14" t="s">
        <v>130</v>
      </c>
      <c r="BM157" s="224" t="s">
        <v>202</v>
      </c>
    </row>
    <row r="158" s="2" customFormat="1" ht="33" customHeight="1">
      <c r="A158" s="35"/>
      <c r="B158" s="36"/>
      <c r="C158" s="212" t="s">
        <v>203</v>
      </c>
      <c r="D158" s="212" t="s">
        <v>126</v>
      </c>
      <c r="E158" s="213" t="s">
        <v>204</v>
      </c>
      <c r="F158" s="214" t="s">
        <v>205</v>
      </c>
      <c r="G158" s="215" t="s">
        <v>194</v>
      </c>
      <c r="H158" s="216">
        <v>11.023</v>
      </c>
      <c r="I158" s="217"/>
      <c r="J158" s="218">
        <f>ROUND(I158*H158,2)</f>
        <v>0</v>
      </c>
      <c r="K158" s="219"/>
      <c r="L158" s="41"/>
      <c r="M158" s="220" t="s">
        <v>1</v>
      </c>
      <c r="N158" s="221" t="s">
        <v>38</v>
      </c>
      <c r="O158" s="88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4" t="s">
        <v>130</v>
      </c>
      <c r="AT158" s="224" t="s">
        <v>126</v>
      </c>
      <c r="AU158" s="224" t="s">
        <v>83</v>
      </c>
      <c r="AY158" s="14" t="s">
        <v>123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4" t="s">
        <v>81</v>
      </c>
      <c r="BK158" s="225">
        <f>ROUND(I158*H158,2)</f>
        <v>0</v>
      </c>
      <c r="BL158" s="14" t="s">
        <v>130</v>
      </c>
      <c r="BM158" s="224" t="s">
        <v>206</v>
      </c>
    </row>
    <row r="159" s="12" customFormat="1" ht="25.92" customHeight="1">
      <c r="A159" s="12"/>
      <c r="B159" s="196"/>
      <c r="C159" s="197"/>
      <c r="D159" s="198" t="s">
        <v>72</v>
      </c>
      <c r="E159" s="199" t="s">
        <v>207</v>
      </c>
      <c r="F159" s="199" t="s">
        <v>208</v>
      </c>
      <c r="G159" s="197"/>
      <c r="H159" s="197"/>
      <c r="I159" s="200"/>
      <c r="J159" s="201">
        <f>BK159</f>
        <v>0</v>
      </c>
      <c r="K159" s="197"/>
      <c r="L159" s="202"/>
      <c r="M159" s="203"/>
      <c r="N159" s="204"/>
      <c r="O159" s="204"/>
      <c r="P159" s="205">
        <f>P160+P174+P194+P199+P208+P216+P223+P235+P236</f>
        <v>0</v>
      </c>
      <c r="Q159" s="204"/>
      <c r="R159" s="205">
        <f>R160+R174+R194+R199+R208+R216+R223+R235+R236</f>
        <v>5.5765727805999994</v>
      </c>
      <c r="S159" s="204"/>
      <c r="T159" s="206">
        <f>T160+T174+T194+T199+T208+T216+T223+T235+T236</f>
        <v>1.2355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7" t="s">
        <v>83</v>
      </c>
      <c r="AT159" s="208" t="s">
        <v>72</v>
      </c>
      <c r="AU159" s="208" t="s">
        <v>73</v>
      </c>
      <c r="AY159" s="207" t="s">
        <v>123</v>
      </c>
      <c r="BK159" s="209">
        <f>BK160+BK174+BK194+BK199+BK208+BK216+BK223+BK235+BK236</f>
        <v>0</v>
      </c>
    </row>
    <row r="160" s="12" customFormat="1" ht="22.8" customHeight="1">
      <c r="A160" s="12"/>
      <c r="B160" s="196"/>
      <c r="C160" s="197"/>
      <c r="D160" s="198" t="s">
        <v>72</v>
      </c>
      <c r="E160" s="210" t="s">
        <v>209</v>
      </c>
      <c r="F160" s="210" t="s">
        <v>210</v>
      </c>
      <c r="G160" s="197"/>
      <c r="H160" s="197"/>
      <c r="I160" s="200"/>
      <c r="J160" s="211">
        <f>BK160</f>
        <v>0</v>
      </c>
      <c r="K160" s="197"/>
      <c r="L160" s="202"/>
      <c r="M160" s="203"/>
      <c r="N160" s="204"/>
      <c r="O160" s="204"/>
      <c r="P160" s="205">
        <f>SUM(P161:P173)</f>
        <v>0</v>
      </c>
      <c r="Q160" s="204"/>
      <c r="R160" s="205">
        <f>SUM(R161:R173)</f>
        <v>0.59050341150000007</v>
      </c>
      <c r="S160" s="204"/>
      <c r="T160" s="206">
        <f>SUM(T161:T173)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7" t="s">
        <v>83</v>
      </c>
      <c r="AT160" s="208" t="s">
        <v>72</v>
      </c>
      <c r="AU160" s="208" t="s">
        <v>81</v>
      </c>
      <c r="AY160" s="207" t="s">
        <v>123</v>
      </c>
      <c r="BK160" s="209">
        <f>SUM(BK161:BK173)</f>
        <v>0</v>
      </c>
    </row>
    <row r="161" s="2" customFormat="1" ht="16.5" customHeight="1">
      <c r="A161" s="35"/>
      <c r="B161" s="36"/>
      <c r="C161" s="212" t="s">
        <v>211</v>
      </c>
      <c r="D161" s="212" t="s">
        <v>126</v>
      </c>
      <c r="E161" s="213" t="s">
        <v>212</v>
      </c>
      <c r="F161" s="214" t="s">
        <v>213</v>
      </c>
      <c r="G161" s="215" t="s">
        <v>146</v>
      </c>
      <c r="H161" s="216">
        <v>1</v>
      </c>
      <c r="I161" s="217"/>
      <c r="J161" s="218">
        <f>ROUND(I161*H161,2)</f>
        <v>0</v>
      </c>
      <c r="K161" s="219"/>
      <c r="L161" s="41"/>
      <c r="M161" s="220" t="s">
        <v>1</v>
      </c>
      <c r="N161" s="221" t="s">
        <v>38</v>
      </c>
      <c r="O161" s="88"/>
      <c r="P161" s="222">
        <f>O161*H161</f>
        <v>0</v>
      </c>
      <c r="Q161" s="222">
        <v>0.00055000000000000003</v>
      </c>
      <c r="R161" s="222">
        <f>Q161*H161</f>
        <v>0.00055000000000000003</v>
      </c>
      <c r="S161" s="222">
        <v>0</v>
      </c>
      <c r="T161" s="22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4" t="s">
        <v>154</v>
      </c>
      <c r="AT161" s="224" t="s">
        <v>126</v>
      </c>
      <c r="AU161" s="224" t="s">
        <v>83</v>
      </c>
      <c r="AY161" s="14" t="s">
        <v>123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4" t="s">
        <v>81</v>
      </c>
      <c r="BK161" s="225">
        <f>ROUND(I161*H161,2)</f>
        <v>0</v>
      </c>
      <c r="BL161" s="14" t="s">
        <v>154</v>
      </c>
      <c r="BM161" s="224" t="s">
        <v>214</v>
      </c>
    </row>
    <row r="162" s="2" customFormat="1" ht="33" customHeight="1">
      <c r="A162" s="35"/>
      <c r="B162" s="36"/>
      <c r="C162" s="226" t="s">
        <v>215</v>
      </c>
      <c r="D162" s="226" t="s">
        <v>148</v>
      </c>
      <c r="E162" s="227" t="s">
        <v>216</v>
      </c>
      <c r="F162" s="228" t="s">
        <v>217</v>
      </c>
      <c r="G162" s="229" t="s">
        <v>146</v>
      </c>
      <c r="H162" s="230">
        <v>1</v>
      </c>
      <c r="I162" s="231"/>
      <c r="J162" s="232">
        <f>ROUND(I162*H162,2)</f>
        <v>0</v>
      </c>
      <c r="K162" s="233"/>
      <c r="L162" s="234"/>
      <c r="M162" s="235" t="s">
        <v>1</v>
      </c>
      <c r="N162" s="236" t="s">
        <v>38</v>
      </c>
      <c r="O162" s="88"/>
      <c r="P162" s="222">
        <f>O162*H162</f>
        <v>0</v>
      </c>
      <c r="Q162" s="222">
        <v>0.025999999999999999</v>
      </c>
      <c r="R162" s="222">
        <f>Q162*H162</f>
        <v>0.025999999999999999</v>
      </c>
      <c r="S162" s="222">
        <v>0</v>
      </c>
      <c r="T162" s="223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24" t="s">
        <v>195</v>
      </c>
      <c r="AT162" s="224" t="s">
        <v>148</v>
      </c>
      <c r="AU162" s="224" t="s">
        <v>83</v>
      </c>
      <c r="AY162" s="14" t="s">
        <v>123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4" t="s">
        <v>81</v>
      </c>
      <c r="BK162" s="225">
        <f>ROUND(I162*H162,2)</f>
        <v>0</v>
      </c>
      <c r="BL162" s="14" t="s">
        <v>154</v>
      </c>
      <c r="BM162" s="224" t="s">
        <v>218</v>
      </c>
    </row>
    <row r="163" s="2" customFormat="1" ht="24.15" customHeight="1">
      <c r="A163" s="35"/>
      <c r="B163" s="36"/>
      <c r="C163" s="212" t="s">
        <v>166</v>
      </c>
      <c r="D163" s="212" t="s">
        <v>126</v>
      </c>
      <c r="E163" s="213" t="s">
        <v>219</v>
      </c>
      <c r="F163" s="214" t="s">
        <v>220</v>
      </c>
      <c r="G163" s="215" t="s">
        <v>221</v>
      </c>
      <c r="H163" s="216">
        <v>31</v>
      </c>
      <c r="I163" s="217"/>
      <c r="J163" s="218">
        <f>ROUND(I163*H163,2)</f>
        <v>0</v>
      </c>
      <c r="K163" s="219"/>
      <c r="L163" s="41"/>
      <c r="M163" s="220" t="s">
        <v>1</v>
      </c>
      <c r="N163" s="221" t="s">
        <v>38</v>
      </c>
      <c r="O163" s="88"/>
      <c r="P163" s="222">
        <f>O163*H163</f>
        <v>0</v>
      </c>
      <c r="Q163" s="222">
        <v>0.0149692765</v>
      </c>
      <c r="R163" s="222">
        <f>Q163*H163</f>
        <v>0.46404757149999998</v>
      </c>
      <c r="S163" s="222">
        <v>0</v>
      </c>
      <c r="T163" s="22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4" t="s">
        <v>154</v>
      </c>
      <c r="AT163" s="224" t="s">
        <v>126</v>
      </c>
      <c r="AU163" s="224" t="s">
        <v>83</v>
      </c>
      <c r="AY163" s="14" t="s">
        <v>123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4" t="s">
        <v>81</v>
      </c>
      <c r="BK163" s="225">
        <f>ROUND(I163*H163,2)</f>
        <v>0</v>
      </c>
      <c r="BL163" s="14" t="s">
        <v>154</v>
      </c>
      <c r="BM163" s="224" t="s">
        <v>222</v>
      </c>
    </row>
    <row r="164" s="2" customFormat="1" ht="21.75" customHeight="1">
      <c r="A164" s="35"/>
      <c r="B164" s="36"/>
      <c r="C164" s="212" t="s">
        <v>223</v>
      </c>
      <c r="D164" s="212" t="s">
        <v>126</v>
      </c>
      <c r="E164" s="213" t="s">
        <v>224</v>
      </c>
      <c r="F164" s="214" t="s">
        <v>225</v>
      </c>
      <c r="G164" s="215" t="s">
        <v>221</v>
      </c>
      <c r="H164" s="216">
        <v>31</v>
      </c>
      <c r="I164" s="217"/>
      <c r="J164" s="218">
        <f>ROUND(I164*H164,2)</f>
        <v>0</v>
      </c>
      <c r="K164" s="219"/>
      <c r="L164" s="41"/>
      <c r="M164" s="220" t="s">
        <v>1</v>
      </c>
      <c r="N164" s="221" t="s">
        <v>38</v>
      </c>
      <c r="O164" s="88"/>
      <c r="P164" s="222">
        <f>O164*H164</f>
        <v>0</v>
      </c>
      <c r="Q164" s="222">
        <v>0.00173</v>
      </c>
      <c r="R164" s="222">
        <f>Q164*H164</f>
        <v>0.053629999999999997</v>
      </c>
      <c r="S164" s="222">
        <v>0</v>
      </c>
      <c r="T164" s="22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24" t="s">
        <v>154</v>
      </c>
      <c r="AT164" s="224" t="s">
        <v>126</v>
      </c>
      <c r="AU164" s="224" t="s">
        <v>83</v>
      </c>
      <c r="AY164" s="14" t="s">
        <v>123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4" t="s">
        <v>81</v>
      </c>
      <c r="BK164" s="225">
        <f>ROUND(I164*H164,2)</f>
        <v>0</v>
      </c>
      <c r="BL164" s="14" t="s">
        <v>154</v>
      </c>
      <c r="BM164" s="224" t="s">
        <v>226</v>
      </c>
    </row>
    <row r="165" s="2" customFormat="1" ht="24.15" customHeight="1">
      <c r="A165" s="35"/>
      <c r="B165" s="36"/>
      <c r="C165" s="212" t="s">
        <v>227</v>
      </c>
      <c r="D165" s="212" t="s">
        <v>126</v>
      </c>
      <c r="E165" s="213" t="s">
        <v>228</v>
      </c>
      <c r="F165" s="214" t="s">
        <v>229</v>
      </c>
      <c r="G165" s="215" t="s">
        <v>221</v>
      </c>
      <c r="H165" s="216">
        <v>2</v>
      </c>
      <c r="I165" s="217"/>
      <c r="J165" s="218">
        <f>ROUND(I165*H165,2)</f>
        <v>0</v>
      </c>
      <c r="K165" s="219"/>
      <c r="L165" s="41"/>
      <c r="M165" s="220" t="s">
        <v>1</v>
      </c>
      <c r="N165" s="221" t="s">
        <v>38</v>
      </c>
      <c r="O165" s="88"/>
      <c r="P165" s="222">
        <f>O165*H165</f>
        <v>0</v>
      </c>
      <c r="Q165" s="222">
        <v>0.014749999999999999</v>
      </c>
      <c r="R165" s="222">
        <f>Q165*H165</f>
        <v>0.029499999999999998</v>
      </c>
      <c r="S165" s="222">
        <v>0</v>
      </c>
      <c r="T165" s="22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24" t="s">
        <v>154</v>
      </c>
      <c r="AT165" s="224" t="s">
        <v>126</v>
      </c>
      <c r="AU165" s="224" t="s">
        <v>83</v>
      </c>
      <c r="AY165" s="14" t="s">
        <v>123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4" t="s">
        <v>81</v>
      </c>
      <c r="BK165" s="225">
        <f>ROUND(I165*H165,2)</f>
        <v>0</v>
      </c>
      <c r="BL165" s="14" t="s">
        <v>154</v>
      </c>
      <c r="BM165" s="224" t="s">
        <v>230</v>
      </c>
    </row>
    <row r="166" s="2" customFormat="1" ht="24.15" customHeight="1">
      <c r="A166" s="35"/>
      <c r="B166" s="36"/>
      <c r="C166" s="212" t="s">
        <v>231</v>
      </c>
      <c r="D166" s="212" t="s">
        <v>126</v>
      </c>
      <c r="E166" s="213" t="s">
        <v>232</v>
      </c>
      <c r="F166" s="214" t="s">
        <v>233</v>
      </c>
      <c r="G166" s="215" t="s">
        <v>221</v>
      </c>
      <c r="H166" s="216">
        <v>2</v>
      </c>
      <c r="I166" s="217"/>
      <c r="J166" s="218">
        <f>ROUND(I166*H166,2)</f>
        <v>0</v>
      </c>
      <c r="K166" s="219"/>
      <c r="L166" s="41"/>
      <c r="M166" s="220" t="s">
        <v>1</v>
      </c>
      <c r="N166" s="221" t="s">
        <v>38</v>
      </c>
      <c r="O166" s="88"/>
      <c r="P166" s="222">
        <f>O166*H166</f>
        <v>0</v>
      </c>
      <c r="Q166" s="222">
        <v>0.0020799999999999998</v>
      </c>
      <c r="R166" s="222">
        <f>Q166*H166</f>
        <v>0.0041599999999999996</v>
      </c>
      <c r="S166" s="222">
        <v>0</v>
      </c>
      <c r="T166" s="22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4" t="s">
        <v>154</v>
      </c>
      <c r="AT166" s="224" t="s">
        <v>126</v>
      </c>
      <c r="AU166" s="224" t="s">
        <v>83</v>
      </c>
      <c r="AY166" s="14" t="s">
        <v>123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4" t="s">
        <v>81</v>
      </c>
      <c r="BK166" s="225">
        <f>ROUND(I166*H166,2)</f>
        <v>0</v>
      </c>
      <c r="BL166" s="14" t="s">
        <v>154</v>
      </c>
      <c r="BM166" s="224" t="s">
        <v>234</v>
      </c>
    </row>
    <row r="167" s="2" customFormat="1" ht="21.75" customHeight="1">
      <c r="A167" s="35"/>
      <c r="B167" s="36"/>
      <c r="C167" s="212" t="s">
        <v>235</v>
      </c>
      <c r="D167" s="212" t="s">
        <v>126</v>
      </c>
      <c r="E167" s="213" t="s">
        <v>236</v>
      </c>
      <c r="F167" s="214" t="s">
        <v>237</v>
      </c>
      <c r="G167" s="215" t="s">
        <v>146</v>
      </c>
      <c r="H167" s="216">
        <v>2</v>
      </c>
      <c r="I167" s="217"/>
      <c r="J167" s="218">
        <f>ROUND(I167*H167,2)</f>
        <v>0</v>
      </c>
      <c r="K167" s="219"/>
      <c r="L167" s="41"/>
      <c r="M167" s="220" t="s">
        <v>1</v>
      </c>
      <c r="N167" s="221" t="s">
        <v>38</v>
      </c>
      <c r="O167" s="88"/>
      <c r="P167" s="222">
        <f>O167*H167</f>
        <v>0</v>
      </c>
      <c r="Q167" s="222">
        <v>0.00016000000000000001</v>
      </c>
      <c r="R167" s="222">
        <f>Q167*H167</f>
        <v>0.00032000000000000003</v>
      </c>
      <c r="S167" s="222">
        <v>0</v>
      </c>
      <c r="T167" s="223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24" t="s">
        <v>154</v>
      </c>
      <c r="AT167" s="224" t="s">
        <v>126</v>
      </c>
      <c r="AU167" s="224" t="s">
        <v>83</v>
      </c>
      <c r="AY167" s="14" t="s">
        <v>123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4" t="s">
        <v>81</v>
      </c>
      <c r="BK167" s="225">
        <f>ROUND(I167*H167,2)</f>
        <v>0</v>
      </c>
      <c r="BL167" s="14" t="s">
        <v>154</v>
      </c>
      <c r="BM167" s="224" t="s">
        <v>238</v>
      </c>
    </row>
    <row r="168" s="2" customFormat="1" ht="24.15" customHeight="1">
      <c r="A168" s="35"/>
      <c r="B168" s="36"/>
      <c r="C168" s="212" t="s">
        <v>7</v>
      </c>
      <c r="D168" s="212" t="s">
        <v>126</v>
      </c>
      <c r="E168" s="213" t="s">
        <v>239</v>
      </c>
      <c r="F168" s="214" t="s">
        <v>240</v>
      </c>
      <c r="G168" s="215" t="s">
        <v>146</v>
      </c>
      <c r="H168" s="216">
        <v>31</v>
      </c>
      <c r="I168" s="217"/>
      <c r="J168" s="218">
        <f>ROUND(I168*H168,2)</f>
        <v>0</v>
      </c>
      <c r="K168" s="219"/>
      <c r="L168" s="41"/>
      <c r="M168" s="220" t="s">
        <v>1</v>
      </c>
      <c r="N168" s="221" t="s">
        <v>38</v>
      </c>
      <c r="O168" s="88"/>
      <c r="P168" s="222">
        <f>O168*H168</f>
        <v>0</v>
      </c>
      <c r="Q168" s="222">
        <v>0.00015914</v>
      </c>
      <c r="R168" s="222">
        <f>Q168*H168</f>
        <v>0.0049333399999999996</v>
      </c>
      <c r="S168" s="222">
        <v>0</v>
      </c>
      <c r="T168" s="223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24" t="s">
        <v>154</v>
      </c>
      <c r="AT168" s="224" t="s">
        <v>126</v>
      </c>
      <c r="AU168" s="224" t="s">
        <v>83</v>
      </c>
      <c r="AY168" s="14" t="s">
        <v>123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4" t="s">
        <v>81</v>
      </c>
      <c r="BK168" s="225">
        <f>ROUND(I168*H168,2)</f>
        <v>0</v>
      </c>
      <c r="BL168" s="14" t="s">
        <v>154</v>
      </c>
      <c r="BM168" s="224" t="s">
        <v>241</v>
      </c>
    </row>
    <row r="169" s="2" customFormat="1" ht="37.8" customHeight="1">
      <c r="A169" s="35"/>
      <c r="B169" s="36"/>
      <c r="C169" s="226" t="s">
        <v>242</v>
      </c>
      <c r="D169" s="226" t="s">
        <v>148</v>
      </c>
      <c r="E169" s="227" t="s">
        <v>243</v>
      </c>
      <c r="F169" s="228" t="s">
        <v>244</v>
      </c>
      <c r="G169" s="229" t="s">
        <v>146</v>
      </c>
      <c r="H169" s="230">
        <v>31</v>
      </c>
      <c r="I169" s="231"/>
      <c r="J169" s="232">
        <f>ROUND(I169*H169,2)</f>
        <v>0</v>
      </c>
      <c r="K169" s="233"/>
      <c r="L169" s="234"/>
      <c r="M169" s="235" t="s">
        <v>1</v>
      </c>
      <c r="N169" s="236" t="s">
        <v>38</v>
      </c>
      <c r="O169" s="88"/>
      <c r="P169" s="222">
        <f>O169*H169</f>
        <v>0</v>
      </c>
      <c r="Q169" s="222">
        <v>0</v>
      </c>
      <c r="R169" s="222">
        <f>Q169*H169</f>
        <v>0</v>
      </c>
      <c r="S169" s="222">
        <v>0</v>
      </c>
      <c r="T169" s="223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24" t="s">
        <v>195</v>
      </c>
      <c r="AT169" s="224" t="s">
        <v>148</v>
      </c>
      <c r="AU169" s="224" t="s">
        <v>83</v>
      </c>
      <c r="AY169" s="14" t="s">
        <v>123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4" t="s">
        <v>81</v>
      </c>
      <c r="BK169" s="225">
        <f>ROUND(I169*H169,2)</f>
        <v>0</v>
      </c>
      <c r="BL169" s="14" t="s">
        <v>154</v>
      </c>
      <c r="BM169" s="224" t="s">
        <v>245</v>
      </c>
    </row>
    <row r="170" s="2" customFormat="1" ht="16.5" customHeight="1">
      <c r="A170" s="35"/>
      <c r="B170" s="36"/>
      <c r="C170" s="212" t="s">
        <v>246</v>
      </c>
      <c r="D170" s="212" t="s">
        <v>126</v>
      </c>
      <c r="E170" s="213" t="s">
        <v>247</v>
      </c>
      <c r="F170" s="214" t="s">
        <v>248</v>
      </c>
      <c r="G170" s="215" t="s">
        <v>146</v>
      </c>
      <c r="H170" s="216">
        <v>31</v>
      </c>
      <c r="I170" s="217"/>
      <c r="J170" s="218">
        <f>ROUND(I170*H170,2)</f>
        <v>0</v>
      </c>
      <c r="K170" s="219"/>
      <c r="L170" s="41"/>
      <c r="M170" s="220" t="s">
        <v>1</v>
      </c>
      <c r="N170" s="221" t="s">
        <v>38</v>
      </c>
      <c r="O170" s="88"/>
      <c r="P170" s="222">
        <f>O170*H170</f>
        <v>0</v>
      </c>
      <c r="Q170" s="222">
        <v>0.0002375</v>
      </c>
      <c r="R170" s="222">
        <f>Q170*H170</f>
        <v>0.0073625000000000001</v>
      </c>
      <c r="S170" s="222">
        <v>0</v>
      </c>
      <c r="T170" s="223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24" t="s">
        <v>154</v>
      </c>
      <c r="AT170" s="224" t="s">
        <v>126</v>
      </c>
      <c r="AU170" s="224" t="s">
        <v>83</v>
      </c>
      <c r="AY170" s="14" t="s">
        <v>123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4" t="s">
        <v>81</v>
      </c>
      <c r="BK170" s="225">
        <f>ROUND(I170*H170,2)</f>
        <v>0</v>
      </c>
      <c r="BL170" s="14" t="s">
        <v>154</v>
      </c>
      <c r="BM170" s="224" t="s">
        <v>249</v>
      </c>
    </row>
    <row r="171" s="2" customFormat="1" ht="24.15" customHeight="1">
      <c r="A171" s="35"/>
      <c r="B171" s="36"/>
      <c r="C171" s="212" t="s">
        <v>177</v>
      </c>
      <c r="D171" s="212" t="s">
        <v>126</v>
      </c>
      <c r="E171" s="213" t="s">
        <v>250</v>
      </c>
      <c r="F171" s="214" t="s">
        <v>251</v>
      </c>
      <c r="G171" s="215" t="s">
        <v>194</v>
      </c>
      <c r="H171" s="216">
        <v>0.26000000000000001</v>
      </c>
      <c r="I171" s="217"/>
      <c r="J171" s="218">
        <f>ROUND(I171*H171,2)</f>
        <v>0</v>
      </c>
      <c r="K171" s="219"/>
      <c r="L171" s="41"/>
      <c r="M171" s="220" t="s">
        <v>1</v>
      </c>
      <c r="N171" s="221" t="s">
        <v>38</v>
      </c>
      <c r="O171" s="88"/>
      <c r="P171" s="222">
        <f>O171*H171</f>
        <v>0</v>
      </c>
      <c r="Q171" s="222">
        <v>0</v>
      </c>
      <c r="R171" s="222">
        <f>Q171*H171</f>
        <v>0</v>
      </c>
      <c r="S171" s="222">
        <v>0</v>
      </c>
      <c r="T171" s="223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24" t="s">
        <v>154</v>
      </c>
      <c r="AT171" s="224" t="s">
        <v>126</v>
      </c>
      <c r="AU171" s="224" t="s">
        <v>83</v>
      </c>
      <c r="AY171" s="14" t="s">
        <v>123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4" t="s">
        <v>81</v>
      </c>
      <c r="BK171" s="225">
        <f>ROUND(I171*H171,2)</f>
        <v>0</v>
      </c>
      <c r="BL171" s="14" t="s">
        <v>154</v>
      </c>
      <c r="BM171" s="224" t="s">
        <v>252</v>
      </c>
    </row>
    <row r="172" s="2" customFormat="1" ht="24.15" customHeight="1">
      <c r="A172" s="35"/>
      <c r="B172" s="36"/>
      <c r="C172" s="212" t="s">
        <v>253</v>
      </c>
      <c r="D172" s="212" t="s">
        <v>126</v>
      </c>
      <c r="E172" s="213" t="s">
        <v>254</v>
      </c>
      <c r="F172" s="214" t="s">
        <v>255</v>
      </c>
      <c r="G172" s="215" t="s">
        <v>194</v>
      </c>
      <c r="H172" s="216">
        <v>0.26000000000000001</v>
      </c>
      <c r="I172" s="217"/>
      <c r="J172" s="218">
        <f>ROUND(I172*H172,2)</f>
        <v>0</v>
      </c>
      <c r="K172" s="219"/>
      <c r="L172" s="41"/>
      <c r="M172" s="220" t="s">
        <v>1</v>
      </c>
      <c r="N172" s="221" t="s">
        <v>38</v>
      </c>
      <c r="O172" s="88"/>
      <c r="P172" s="222">
        <f>O172*H172</f>
        <v>0</v>
      </c>
      <c r="Q172" s="222">
        <v>0</v>
      </c>
      <c r="R172" s="222">
        <f>Q172*H172</f>
        <v>0</v>
      </c>
      <c r="S172" s="222">
        <v>0</v>
      </c>
      <c r="T172" s="223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24" t="s">
        <v>154</v>
      </c>
      <c r="AT172" s="224" t="s">
        <v>126</v>
      </c>
      <c r="AU172" s="224" t="s">
        <v>83</v>
      </c>
      <c r="AY172" s="14" t="s">
        <v>123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4" t="s">
        <v>81</v>
      </c>
      <c r="BK172" s="225">
        <f>ROUND(I172*H172,2)</f>
        <v>0</v>
      </c>
      <c r="BL172" s="14" t="s">
        <v>154</v>
      </c>
      <c r="BM172" s="224" t="s">
        <v>256</v>
      </c>
    </row>
    <row r="173" s="2" customFormat="1" ht="16.5" customHeight="1">
      <c r="A173" s="35"/>
      <c r="B173" s="36"/>
      <c r="C173" s="212" t="s">
        <v>257</v>
      </c>
      <c r="D173" s="212" t="s">
        <v>126</v>
      </c>
      <c r="E173" s="213" t="s">
        <v>258</v>
      </c>
      <c r="F173" s="214" t="s">
        <v>259</v>
      </c>
      <c r="G173" s="215" t="s">
        <v>188</v>
      </c>
      <c r="H173" s="216">
        <v>100</v>
      </c>
      <c r="I173" s="217"/>
      <c r="J173" s="218">
        <f>ROUND(I173*H173,2)</f>
        <v>0</v>
      </c>
      <c r="K173" s="219"/>
      <c r="L173" s="41"/>
      <c r="M173" s="220" t="s">
        <v>1</v>
      </c>
      <c r="N173" s="221" t="s">
        <v>38</v>
      </c>
      <c r="O173" s="88"/>
      <c r="P173" s="222">
        <f>O173*H173</f>
        <v>0</v>
      </c>
      <c r="Q173" s="222">
        <v>0</v>
      </c>
      <c r="R173" s="222">
        <f>Q173*H173</f>
        <v>0</v>
      </c>
      <c r="S173" s="222">
        <v>0</v>
      </c>
      <c r="T173" s="223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24" t="s">
        <v>154</v>
      </c>
      <c r="AT173" s="224" t="s">
        <v>126</v>
      </c>
      <c r="AU173" s="224" t="s">
        <v>83</v>
      </c>
      <c r="AY173" s="14" t="s">
        <v>123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4" t="s">
        <v>81</v>
      </c>
      <c r="BK173" s="225">
        <f>ROUND(I173*H173,2)</f>
        <v>0</v>
      </c>
      <c r="BL173" s="14" t="s">
        <v>154</v>
      </c>
      <c r="BM173" s="224" t="s">
        <v>260</v>
      </c>
    </row>
    <row r="174" s="12" customFormat="1" ht="22.8" customHeight="1">
      <c r="A174" s="12"/>
      <c r="B174" s="196"/>
      <c r="C174" s="197"/>
      <c r="D174" s="198" t="s">
        <v>72</v>
      </c>
      <c r="E174" s="210" t="s">
        <v>261</v>
      </c>
      <c r="F174" s="210" t="s">
        <v>262</v>
      </c>
      <c r="G174" s="197"/>
      <c r="H174" s="197"/>
      <c r="I174" s="200"/>
      <c r="J174" s="211">
        <f>BK174</f>
        <v>0</v>
      </c>
      <c r="K174" s="197"/>
      <c r="L174" s="202"/>
      <c r="M174" s="203"/>
      <c r="N174" s="204"/>
      <c r="O174" s="204"/>
      <c r="P174" s="205">
        <f>SUM(P175:P193)</f>
        <v>0</v>
      </c>
      <c r="Q174" s="204"/>
      <c r="R174" s="205">
        <f>SUM(R175:R193)</f>
        <v>0.42643999999999999</v>
      </c>
      <c r="S174" s="204"/>
      <c r="T174" s="206">
        <f>SUM(T175:T193)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7" t="s">
        <v>83</v>
      </c>
      <c r="AT174" s="208" t="s">
        <v>72</v>
      </c>
      <c r="AU174" s="208" t="s">
        <v>81</v>
      </c>
      <c r="AY174" s="207" t="s">
        <v>123</v>
      </c>
      <c r="BK174" s="209">
        <f>SUM(BK175:BK193)</f>
        <v>0</v>
      </c>
    </row>
    <row r="175" s="2" customFormat="1" ht="24.15" customHeight="1">
      <c r="A175" s="35"/>
      <c r="B175" s="36"/>
      <c r="C175" s="212" t="s">
        <v>263</v>
      </c>
      <c r="D175" s="212" t="s">
        <v>126</v>
      </c>
      <c r="E175" s="213" t="s">
        <v>264</v>
      </c>
      <c r="F175" s="214" t="s">
        <v>265</v>
      </c>
      <c r="G175" s="215" t="s">
        <v>266</v>
      </c>
      <c r="H175" s="216">
        <v>500</v>
      </c>
      <c r="I175" s="217"/>
      <c r="J175" s="218">
        <f>ROUND(I175*H175,2)</f>
        <v>0</v>
      </c>
      <c r="K175" s="219"/>
      <c r="L175" s="41"/>
      <c r="M175" s="220" t="s">
        <v>1</v>
      </c>
      <c r="N175" s="221" t="s">
        <v>38</v>
      </c>
      <c r="O175" s="88"/>
      <c r="P175" s="222">
        <f>O175*H175</f>
        <v>0</v>
      </c>
      <c r="Q175" s="222">
        <v>0</v>
      </c>
      <c r="R175" s="222">
        <f>Q175*H175</f>
        <v>0</v>
      </c>
      <c r="S175" s="222">
        <v>0</v>
      </c>
      <c r="T175" s="223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24" t="s">
        <v>154</v>
      </c>
      <c r="AT175" s="224" t="s">
        <v>126</v>
      </c>
      <c r="AU175" s="224" t="s">
        <v>83</v>
      </c>
      <c r="AY175" s="14" t="s">
        <v>123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4" t="s">
        <v>81</v>
      </c>
      <c r="BK175" s="225">
        <f>ROUND(I175*H175,2)</f>
        <v>0</v>
      </c>
      <c r="BL175" s="14" t="s">
        <v>154</v>
      </c>
      <c r="BM175" s="224" t="s">
        <v>267</v>
      </c>
    </row>
    <row r="176" s="2" customFormat="1" ht="24.15" customHeight="1">
      <c r="A176" s="35"/>
      <c r="B176" s="36"/>
      <c r="C176" s="226" t="s">
        <v>268</v>
      </c>
      <c r="D176" s="226" t="s">
        <v>148</v>
      </c>
      <c r="E176" s="227" t="s">
        <v>269</v>
      </c>
      <c r="F176" s="228" t="s">
        <v>270</v>
      </c>
      <c r="G176" s="229" t="s">
        <v>266</v>
      </c>
      <c r="H176" s="230">
        <v>575</v>
      </c>
      <c r="I176" s="231"/>
      <c r="J176" s="232">
        <f>ROUND(I176*H176,2)</f>
        <v>0</v>
      </c>
      <c r="K176" s="233"/>
      <c r="L176" s="234"/>
      <c r="M176" s="235" t="s">
        <v>1</v>
      </c>
      <c r="N176" s="236" t="s">
        <v>38</v>
      </c>
      <c r="O176" s="88"/>
      <c r="P176" s="222">
        <f>O176*H176</f>
        <v>0</v>
      </c>
      <c r="Q176" s="222">
        <v>0.00012</v>
      </c>
      <c r="R176" s="222">
        <f>Q176*H176</f>
        <v>0.069000000000000006</v>
      </c>
      <c r="S176" s="222">
        <v>0</v>
      </c>
      <c r="T176" s="223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24" t="s">
        <v>195</v>
      </c>
      <c r="AT176" s="224" t="s">
        <v>148</v>
      </c>
      <c r="AU176" s="224" t="s">
        <v>83</v>
      </c>
      <c r="AY176" s="14" t="s">
        <v>123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4" t="s">
        <v>81</v>
      </c>
      <c r="BK176" s="225">
        <f>ROUND(I176*H176,2)</f>
        <v>0</v>
      </c>
      <c r="BL176" s="14" t="s">
        <v>154</v>
      </c>
      <c r="BM176" s="224" t="s">
        <v>271</v>
      </c>
    </row>
    <row r="177" s="2" customFormat="1" ht="33" customHeight="1">
      <c r="A177" s="35"/>
      <c r="B177" s="36"/>
      <c r="C177" s="212" t="s">
        <v>272</v>
      </c>
      <c r="D177" s="212" t="s">
        <v>126</v>
      </c>
      <c r="E177" s="213" t="s">
        <v>273</v>
      </c>
      <c r="F177" s="214" t="s">
        <v>274</v>
      </c>
      <c r="G177" s="215" t="s">
        <v>266</v>
      </c>
      <c r="H177" s="216">
        <v>500</v>
      </c>
      <c r="I177" s="217"/>
      <c r="J177" s="218">
        <f>ROUND(I177*H177,2)</f>
        <v>0</v>
      </c>
      <c r="K177" s="219"/>
      <c r="L177" s="41"/>
      <c r="M177" s="220" t="s">
        <v>1</v>
      </c>
      <c r="N177" s="221" t="s">
        <v>38</v>
      </c>
      <c r="O177" s="88"/>
      <c r="P177" s="222">
        <f>O177*H177</f>
        <v>0</v>
      </c>
      <c r="Q177" s="222">
        <v>0</v>
      </c>
      <c r="R177" s="222">
        <f>Q177*H177</f>
        <v>0</v>
      </c>
      <c r="S177" s="222">
        <v>0</v>
      </c>
      <c r="T177" s="223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24" t="s">
        <v>154</v>
      </c>
      <c r="AT177" s="224" t="s">
        <v>126</v>
      </c>
      <c r="AU177" s="224" t="s">
        <v>83</v>
      </c>
      <c r="AY177" s="14" t="s">
        <v>123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4" t="s">
        <v>81</v>
      </c>
      <c r="BK177" s="225">
        <f>ROUND(I177*H177,2)</f>
        <v>0</v>
      </c>
      <c r="BL177" s="14" t="s">
        <v>154</v>
      </c>
      <c r="BM177" s="224" t="s">
        <v>275</v>
      </c>
    </row>
    <row r="178" s="2" customFormat="1" ht="24.15" customHeight="1">
      <c r="A178" s="35"/>
      <c r="B178" s="36"/>
      <c r="C178" s="226" t="s">
        <v>276</v>
      </c>
      <c r="D178" s="226" t="s">
        <v>148</v>
      </c>
      <c r="E178" s="227" t="s">
        <v>277</v>
      </c>
      <c r="F178" s="228" t="s">
        <v>278</v>
      </c>
      <c r="G178" s="229" t="s">
        <v>266</v>
      </c>
      <c r="H178" s="230">
        <v>575</v>
      </c>
      <c r="I178" s="231"/>
      <c r="J178" s="232">
        <f>ROUND(I178*H178,2)</f>
        <v>0</v>
      </c>
      <c r="K178" s="233"/>
      <c r="L178" s="234"/>
      <c r="M178" s="235" t="s">
        <v>1</v>
      </c>
      <c r="N178" s="236" t="s">
        <v>38</v>
      </c>
      <c r="O178" s="88"/>
      <c r="P178" s="222">
        <f>O178*H178</f>
        <v>0</v>
      </c>
      <c r="Q178" s="222">
        <v>0.00017000000000000001</v>
      </c>
      <c r="R178" s="222">
        <f>Q178*H178</f>
        <v>0.097750000000000004</v>
      </c>
      <c r="S178" s="222">
        <v>0</v>
      </c>
      <c r="T178" s="223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24" t="s">
        <v>195</v>
      </c>
      <c r="AT178" s="224" t="s">
        <v>148</v>
      </c>
      <c r="AU178" s="224" t="s">
        <v>83</v>
      </c>
      <c r="AY178" s="14" t="s">
        <v>123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4" t="s">
        <v>81</v>
      </c>
      <c r="BK178" s="225">
        <f>ROUND(I178*H178,2)</f>
        <v>0</v>
      </c>
      <c r="BL178" s="14" t="s">
        <v>154</v>
      </c>
      <c r="BM178" s="224" t="s">
        <v>279</v>
      </c>
    </row>
    <row r="179" s="2" customFormat="1" ht="33" customHeight="1">
      <c r="A179" s="35"/>
      <c r="B179" s="36"/>
      <c r="C179" s="212" t="s">
        <v>280</v>
      </c>
      <c r="D179" s="212" t="s">
        <v>126</v>
      </c>
      <c r="E179" s="213" t="s">
        <v>281</v>
      </c>
      <c r="F179" s="214" t="s">
        <v>282</v>
      </c>
      <c r="G179" s="215" t="s">
        <v>266</v>
      </c>
      <c r="H179" s="216">
        <v>200</v>
      </c>
      <c r="I179" s="217"/>
      <c r="J179" s="218">
        <f>ROUND(I179*H179,2)</f>
        <v>0</v>
      </c>
      <c r="K179" s="219"/>
      <c r="L179" s="41"/>
      <c r="M179" s="220" t="s">
        <v>1</v>
      </c>
      <c r="N179" s="221" t="s">
        <v>38</v>
      </c>
      <c r="O179" s="88"/>
      <c r="P179" s="222">
        <f>O179*H179</f>
        <v>0</v>
      </c>
      <c r="Q179" s="222">
        <v>0</v>
      </c>
      <c r="R179" s="222">
        <f>Q179*H179</f>
        <v>0</v>
      </c>
      <c r="S179" s="222">
        <v>0</v>
      </c>
      <c r="T179" s="223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24" t="s">
        <v>154</v>
      </c>
      <c r="AT179" s="224" t="s">
        <v>126</v>
      </c>
      <c r="AU179" s="224" t="s">
        <v>83</v>
      </c>
      <c r="AY179" s="14" t="s">
        <v>123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4" t="s">
        <v>81</v>
      </c>
      <c r="BK179" s="225">
        <f>ROUND(I179*H179,2)</f>
        <v>0</v>
      </c>
      <c r="BL179" s="14" t="s">
        <v>154</v>
      </c>
      <c r="BM179" s="224" t="s">
        <v>283</v>
      </c>
    </row>
    <row r="180" s="2" customFormat="1" ht="24.15" customHeight="1">
      <c r="A180" s="35"/>
      <c r="B180" s="36"/>
      <c r="C180" s="226" t="s">
        <v>284</v>
      </c>
      <c r="D180" s="226" t="s">
        <v>148</v>
      </c>
      <c r="E180" s="227" t="s">
        <v>285</v>
      </c>
      <c r="F180" s="228" t="s">
        <v>286</v>
      </c>
      <c r="G180" s="229" t="s">
        <v>266</v>
      </c>
      <c r="H180" s="230">
        <v>230</v>
      </c>
      <c r="I180" s="231"/>
      <c r="J180" s="232">
        <f>ROUND(I180*H180,2)</f>
        <v>0</v>
      </c>
      <c r="K180" s="233"/>
      <c r="L180" s="234"/>
      <c r="M180" s="235" t="s">
        <v>1</v>
      </c>
      <c r="N180" s="236" t="s">
        <v>38</v>
      </c>
      <c r="O180" s="88"/>
      <c r="P180" s="222">
        <f>O180*H180</f>
        <v>0</v>
      </c>
      <c r="Q180" s="222">
        <v>0.00016000000000000001</v>
      </c>
      <c r="R180" s="222">
        <f>Q180*H180</f>
        <v>0.036800000000000006</v>
      </c>
      <c r="S180" s="222">
        <v>0</v>
      </c>
      <c r="T180" s="223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24" t="s">
        <v>195</v>
      </c>
      <c r="AT180" s="224" t="s">
        <v>148</v>
      </c>
      <c r="AU180" s="224" t="s">
        <v>83</v>
      </c>
      <c r="AY180" s="14" t="s">
        <v>123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4" t="s">
        <v>81</v>
      </c>
      <c r="BK180" s="225">
        <f>ROUND(I180*H180,2)</f>
        <v>0</v>
      </c>
      <c r="BL180" s="14" t="s">
        <v>154</v>
      </c>
      <c r="BM180" s="224" t="s">
        <v>287</v>
      </c>
    </row>
    <row r="181" s="2" customFormat="1" ht="24.15" customHeight="1">
      <c r="A181" s="35"/>
      <c r="B181" s="36"/>
      <c r="C181" s="212" t="s">
        <v>288</v>
      </c>
      <c r="D181" s="212" t="s">
        <v>126</v>
      </c>
      <c r="E181" s="213" t="s">
        <v>289</v>
      </c>
      <c r="F181" s="214" t="s">
        <v>290</v>
      </c>
      <c r="G181" s="215" t="s">
        <v>146</v>
      </c>
      <c r="H181" s="216">
        <v>27</v>
      </c>
      <c r="I181" s="217"/>
      <c r="J181" s="218">
        <f>ROUND(I181*H181,2)</f>
        <v>0</v>
      </c>
      <c r="K181" s="219"/>
      <c r="L181" s="41"/>
      <c r="M181" s="220" t="s">
        <v>1</v>
      </c>
      <c r="N181" s="221" t="s">
        <v>38</v>
      </c>
      <c r="O181" s="88"/>
      <c r="P181" s="222">
        <f>O181*H181</f>
        <v>0</v>
      </c>
      <c r="Q181" s="222">
        <v>0</v>
      </c>
      <c r="R181" s="222">
        <f>Q181*H181</f>
        <v>0</v>
      </c>
      <c r="S181" s="222">
        <v>0</v>
      </c>
      <c r="T181" s="223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24" t="s">
        <v>154</v>
      </c>
      <c r="AT181" s="224" t="s">
        <v>126</v>
      </c>
      <c r="AU181" s="224" t="s">
        <v>83</v>
      </c>
      <c r="AY181" s="14" t="s">
        <v>123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4" t="s">
        <v>81</v>
      </c>
      <c r="BK181" s="225">
        <f>ROUND(I181*H181,2)</f>
        <v>0</v>
      </c>
      <c r="BL181" s="14" t="s">
        <v>154</v>
      </c>
      <c r="BM181" s="224" t="s">
        <v>291</v>
      </c>
    </row>
    <row r="182" s="2" customFormat="1" ht="24.15" customHeight="1">
      <c r="A182" s="35"/>
      <c r="B182" s="36"/>
      <c r="C182" s="226" t="s">
        <v>292</v>
      </c>
      <c r="D182" s="226" t="s">
        <v>148</v>
      </c>
      <c r="E182" s="227" t="s">
        <v>293</v>
      </c>
      <c r="F182" s="228" t="s">
        <v>294</v>
      </c>
      <c r="G182" s="229" t="s">
        <v>146</v>
      </c>
      <c r="H182" s="230">
        <v>27</v>
      </c>
      <c r="I182" s="231"/>
      <c r="J182" s="232">
        <f>ROUND(I182*H182,2)</f>
        <v>0</v>
      </c>
      <c r="K182" s="233"/>
      <c r="L182" s="234"/>
      <c r="M182" s="235" t="s">
        <v>1</v>
      </c>
      <c r="N182" s="236" t="s">
        <v>38</v>
      </c>
      <c r="O182" s="88"/>
      <c r="P182" s="222">
        <f>O182*H182</f>
        <v>0</v>
      </c>
      <c r="Q182" s="222">
        <v>4.0000000000000003E-05</v>
      </c>
      <c r="R182" s="222">
        <f>Q182*H182</f>
        <v>0.00108</v>
      </c>
      <c r="S182" s="222">
        <v>0</v>
      </c>
      <c r="T182" s="223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24" t="s">
        <v>195</v>
      </c>
      <c r="AT182" s="224" t="s">
        <v>148</v>
      </c>
      <c r="AU182" s="224" t="s">
        <v>83</v>
      </c>
      <c r="AY182" s="14" t="s">
        <v>123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4" t="s">
        <v>81</v>
      </c>
      <c r="BK182" s="225">
        <f>ROUND(I182*H182,2)</f>
        <v>0</v>
      </c>
      <c r="BL182" s="14" t="s">
        <v>154</v>
      </c>
      <c r="BM182" s="224" t="s">
        <v>295</v>
      </c>
    </row>
    <row r="183" s="2" customFormat="1" ht="24.15" customHeight="1">
      <c r="A183" s="35"/>
      <c r="B183" s="36"/>
      <c r="C183" s="212" t="s">
        <v>296</v>
      </c>
      <c r="D183" s="212" t="s">
        <v>126</v>
      </c>
      <c r="E183" s="213" t="s">
        <v>297</v>
      </c>
      <c r="F183" s="214" t="s">
        <v>298</v>
      </c>
      <c r="G183" s="215" t="s">
        <v>146</v>
      </c>
      <c r="H183" s="216">
        <v>70</v>
      </c>
      <c r="I183" s="217"/>
      <c r="J183" s="218">
        <f>ROUND(I183*H183,2)</f>
        <v>0</v>
      </c>
      <c r="K183" s="219"/>
      <c r="L183" s="41"/>
      <c r="M183" s="220" t="s">
        <v>1</v>
      </c>
      <c r="N183" s="221" t="s">
        <v>38</v>
      </c>
      <c r="O183" s="88"/>
      <c r="P183" s="222">
        <f>O183*H183</f>
        <v>0</v>
      </c>
      <c r="Q183" s="222">
        <v>0</v>
      </c>
      <c r="R183" s="222">
        <f>Q183*H183</f>
        <v>0</v>
      </c>
      <c r="S183" s="222">
        <v>0</v>
      </c>
      <c r="T183" s="223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24" t="s">
        <v>154</v>
      </c>
      <c r="AT183" s="224" t="s">
        <v>126</v>
      </c>
      <c r="AU183" s="224" t="s">
        <v>83</v>
      </c>
      <c r="AY183" s="14" t="s">
        <v>123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4" t="s">
        <v>81</v>
      </c>
      <c r="BK183" s="225">
        <f>ROUND(I183*H183,2)</f>
        <v>0</v>
      </c>
      <c r="BL183" s="14" t="s">
        <v>154</v>
      </c>
      <c r="BM183" s="224" t="s">
        <v>299</v>
      </c>
    </row>
    <row r="184" s="2" customFormat="1" ht="24.15" customHeight="1">
      <c r="A184" s="35"/>
      <c r="B184" s="36"/>
      <c r="C184" s="226" t="s">
        <v>300</v>
      </c>
      <c r="D184" s="226" t="s">
        <v>148</v>
      </c>
      <c r="E184" s="227" t="s">
        <v>301</v>
      </c>
      <c r="F184" s="228" t="s">
        <v>302</v>
      </c>
      <c r="G184" s="229" t="s">
        <v>146</v>
      </c>
      <c r="H184" s="230">
        <v>70</v>
      </c>
      <c r="I184" s="231"/>
      <c r="J184" s="232">
        <f>ROUND(I184*H184,2)</f>
        <v>0</v>
      </c>
      <c r="K184" s="233"/>
      <c r="L184" s="234"/>
      <c r="M184" s="235" t="s">
        <v>1</v>
      </c>
      <c r="N184" s="236" t="s">
        <v>38</v>
      </c>
      <c r="O184" s="88"/>
      <c r="P184" s="222">
        <f>O184*H184</f>
        <v>0</v>
      </c>
      <c r="Q184" s="222">
        <v>6.9999999999999994E-05</v>
      </c>
      <c r="R184" s="222">
        <f>Q184*H184</f>
        <v>0.0048999999999999998</v>
      </c>
      <c r="S184" s="222">
        <v>0</v>
      </c>
      <c r="T184" s="223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24" t="s">
        <v>195</v>
      </c>
      <c r="AT184" s="224" t="s">
        <v>148</v>
      </c>
      <c r="AU184" s="224" t="s">
        <v>83</v>
      </c>
      <c r="AY184" s="14" t="s">
        <v>123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4" t="s">
        <v>81</v>
      </c>
      <c r="BK184" s="225">
        <f>ROUND(I184*H184,2)</f>
        <v>0</v>
      </c>
      <c r="BL184" s="14" t="s">
        <v>154</v>
      </c>
      <c r="BM184" s="224" t="s">
        <v>303</v>
      </c>
    </row>
    <row r="185" s="2" customFormat="1" ht="33" customHeight="1">
      <c r="A185" s="35"/>
      <c r="B185" s="36"/>
      <c r="C185" s="212" t="s">
        <v>304</v>
      </c>
      <c r="D185" s="212" t="s">
        <v>126</v>
      </c>
      <c r="E185" s="213" t="s">
        <v>305</v>
      </c>
      <c r="F185" s="214" t="s">
        <v>306</v>
      </c>
      <c r="G185" s="215" t="s">
        <v>146</v>
      </c>
      <c r="H185" s="216">
        <v>20</v>
      </c>
      <c r="I185" s="217"/>
      <c r="J185" s="218">
        <f>ROUND(I185*H185,2)</f>
        <v>0</v>
      </c>
      <c r="K185" s="219"/>
      <c r="L185" s="41"/>
      <c r="M185" s="220" t="s">
        <v>1</v>
      </c>
      <c r="N185" s="221" t="s">
        <v>38</v>
      </c>
      <c r="O185" s="88"/>
      <c r="P185" s="222">
        <f>O185*H185</f>
        <v>0</v>
      </c>
      <c r="Q185" s="222">
        <v>0</v>
      </c>
      <c r="R185" s="222">
        <f>Q185*H185</f>
        <v>0</v>
      </c>
      <c r="S185" s="222">
        <v>0</v>
      </c>
      <c r="T185" s="223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24" t="s">
        <v>154</v>
      </c>
      <c r="AT185" s="224" t="s">
        <v>126</v>
      </c>
      <c r="AU185" s="224" t="s">
        <v>83</v>
      </c>
      <c r="AY185" s="14" t="s">
        <v>123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4" t="s">
        <v>81</v>
      </c>
      <c r="BK185" s="225">
        <f>ROUND(I185*H185,2)</f>
        <v>0</v>
      </c>
      <c r="BL185" s="14" t="s">
        <v>154</v>
      </c>
      <c r="BM185" s="224" t="s">
        <v>307</v>
      </c>
    </row>
    <row r="186" s="2" customFormat="1" ht="24.15" customHeight="1">
      <c r="A186" s="35"/>
      <c r="B186" s="36"/>
      <c r="C186" s="226" t="s">
        <v>308</v>
      </c>
      <c r="D186" s="226" t="s">
        <v>148</v>
      </c>
      <c r="E186" s="227" t="s">
        <v>309</v>
      </c>
      <c r="F186" s="228" t="s">
        <v>310</v>
      </c>
      <c r="G186" s="229" t="s">
        <v>146</v>
      </c>
      <c r="H186" s="230">
        <v>20</v>
      </c>
      <c r="I186" s="231"/>
      <c r="J186" s="232">
        <f>ROUND(I186*H186,2)</f>
        <v>0</v>
      </c>
      <c r="K186" s="233"/>
      <c r="L186" s="234"/>
      <c r="M186" s="235" t="s">
        <v>1</v>
      </c>
      <c r="N186" s="236" t="s">
        <v>38</v>
      </c>
      <c r="O186" s="88"/>
      <c r="P186" s="222">
        <f>O186*H186</f>
        <v>0</v>
      </c>
      <c r="Q186" s="222">
        <v>0.00040000000000000002</v>
      </c>
      <c r="R186" s="222">
        <f>Q186*H186</f>
        <v>0.0080000000000000002</v>
      </c>
      <c r="S186" s="222">
        <v>0</v>
      </c>
      <c r="T186" s="223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24" t="s">
        <v>195</v>
      </c>
      <c r="AT186" s="224" t="s">
        <v>148</v>
      </c>
      <c r="AU186" s="224" t="s">
        <v>83</v>
      </c>
      <c r="AY186" s="14" t="s">
        <v>123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4" t="s">
        <v>81</v>
      </c>
      <c r="BK186" s="225">
        <f>ROUND(I186*H186,2)</f>
        <v>0</v>
      </c>
      <c r="BL186" s="14" t="s">
        <v>154</v>
      </c>
      <c r="BM186" s="224" t="s">
        <v>311</v>
      </c>
    </row>
    <row r="187" s="2" customFormat="1" ht="24.15" customHeight="1">
      <c r="A187" s="35"/>
      <c r="B187" s="36"/>
      <c r="C187" s="212" t="s">
        <v>312</v>
      </c>
      <c r="D187" s="212" t="s">
        <v>126</v>
      </c>
      <c r="E187" s="213" t="s">
        <v>313</v>
      </c>
      <c r="F187" s="214" t="s">
        <v>314</v>
      </c>
      <c r="G187" s="215" t="s">
        <v>146</v>
      </c>
      <c r="H187" s="216">
        <v>11</v>
      </c>
      <c r="I187" s="217"/>
      <c r="J187" s="218">
        <f>ROUND(I187*H187,2)</f>
        <v>0</v>
      </c>
      <c r="K187" s="219"/>
      <c r="L187" s="41"/>
      <c r="M187" s="220" t="s">
        <v>1</v>
      </c>
      <c r="N187" s="221" t="s">
        <v>38</v>
      </c>
      <c r="O187" s="88"/>
      <c r="P187" s="222">
        <f>O187*H187</f>
        <v>0</v>
      </c>
      <c r="Q187" s="222">
        <v>0</v>
      </c>
      <c r="R187" s="222">
        <f>Q187*H187</f>
        <v>0</v>
      </c>
      <c r="S187" s="222">
        <v>0</v>
      </c>
      <c r="T187" s="223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24" t="s">
        <v>154</v>
      </c>
      <c r="AT187" s="224" t="s">
        <v>126</v>
      </c>
      <c r="AU187" s="224" t="s">
        <v>83</v>
      </c>
      <c r="AY187" s="14" t="s">
        <v>123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4" t="s">
        <v>81</v>
      </c>
      <c r="BK187" s="225">
        <f>ROUND(I187*H187,2)</f>
        <v>0</v>
      </c>
      <c r="BL187" s="14" t="s">
        <v>154</v>
      </c>
      <c r="BM187" s="224" t="s">
        <v>315</v>
      </c>
    </row>
    <row r="188" s="2" customFormat="1" ht="33" customHeight="1">
      <c r="A188" s="35"/>
      <c r="B188" s="36"/>
      <c r="C188" s="226" t="s">
        <v>316</v>
      </c>
      <c r="D188" s="226" t="s">
        <v>148</v>
      </c>
      <c r="E188" s="227" t="s">
        <v>317</v>
      </c>
      <c r="F188" s="228" t="s">
        <v>318</v>
      </c>
      <c r="G188" s="229" t="s">
        <v>146</v>
      </c>
      <c r="H188" s="230">
        <v>11</v>
      </c>
      <c r="I188" s="231"/>
      <c r="J188" s="232">
        <f>ROUND(I188*H188,2)</f>
        <v>0</v>
      </c>
      <c r="K188" s="233"/>
      <c r="L188" s="234"/>
      <c r="M188" s="235" t="s">
        <v>1</v>
      </c>
      <c r="N188" s="236" t="s">
        <v>38</v>
      </c>
      <c r="O188" s="88"/>
      <c r="P188" s="222">
        <f>O188*H188</f>
        <v>0</v>
      </c>
      <c r="Q188" s="222">
        <v>0.0030000000000000001</v>
      </c>
      <c r="R188" s="222">
        <f>Q188*H188</f>
        <v>0.033000000000000002</v>
      </c>
      <c r="S188" s="222">
        <v>0</v>
      </c>
      <c r="T188" s="223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24" t="s">
        <v>195</v>
      </c>
      <c r="AT188" s="224" t="s">
        <v>148</v>
      </c>
      <c r="AU188" s="224" t="s">
        <v>83</v>
      </c>
      <c r="AY188" s="14" t="s">
        <v>123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4" t="s">
        <v>81</v>
      </c>
      <c r="BK188" s="225">
        <f>ROUND(I188*H188,2)</f>
        <v>0</v>
      </c>
      <c r="BL188" s="14" t="s">
        <v>154</v>
      </c>
      <c r="BM188" s="224" t="s">
        <v>319</v>
      </c>
    </row>
    <row r="189" s="2" customFormat="1" ht="37.8" customHeight="1">
      <c r="A189" s="35"/>
      <c r="B189" s="36"/>
      <c r="C189" s="212" t="s">
        <v>320</v>
      </c>
      <c r="D189" s="212" t="s">
        <v>126</v>
      </c>
      <c r="E189" s="213" t="s">
        <v>321</v>
      </c>
      <c r="F189" s="214" t="s">
        <v>322</v>
      </c>
      <c r="G189" s="215" t="s">
        <v>146</v>
      </c>
      <c r="H189" s="216">
        <v>101</v>
      </c>
      <c r="I189" s="217"/>
      <c r="J189" s="218">
        <f>ROUND(I189*H189,2)</f>
        <v>0</v>
      </c>
      <c r="K189" s="219"/>
      <c r="L189" s="41"/>
      <c r="M189" s="220" t="s">
        <v>1</v>
      </c>
      <c r="N189" s="221" t="s">
        <v>38</v>
      </c>
      <c r="O189" s="88"/>
      <c r="P189" s="222">
        <f>O189*H189</f>
        <v>0</v>
      </c>
      <c r="Q189" s="222">
        <v>0</v>
      </c>
      <c r="R189" s="222">
        <f>Q189*H189</f>
        <v>0</v>
      </c>
      <c r="S189" s="222">
        <v>0</v>
      </c>
      <c r="T189" s="223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24" t="s">
        <v>154</v>
      </c>
      <c r="AT189" s="224" t="s">
        <v>126</v>
      </c>
      <c r="AU189" s="224" t="s">
        <v>83</v>
      </c>
      <c r="AY189" s="14" t="s">
        <v>123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4" t="s">
        <v>81</v>
      </c>
      <c r="BK189" s="225">
        <f>ROUND(I189*H189,2)</f>
        <v>0</v>
      </c>
      <c r="BL189" s="14" t="s">
        <v>154</v>
      </c>
      <c r="BM189" s="224" t="s">
        <v>323</v>
      </c>
    </row>
    <row r="190" s="2" customFormat="1" ht="24.15" customHeight="1">
      <c r="A190" s="35"/>
      <c r="B190" s="36"/>
      <c r="C190" s="226" t="s">
        <v>324</v>
      </c>
      <c r="D190" s="226" t="s">
        <v>148</v>
      </c>
      <c r="E190" s="227" t="s">
        <v>325</v>
      </c>
      <c r="F190" s="228" t="s">
        <v>326</v>
      </c>
      <c r="G190" s="229" t="s">
        <v>146</v>
      </c>
      <c r="H190" s="230">
        <v>27</v>
      </c>
      <c r="I190" s="231"/>
      <c r="J190" s="232">
        <f>ROUND(I190*H190,2)</f>
        <v>0</v>
      </c>
      <c r="K190" s="233"/>
      <c r="L190" s="234"/>
      <c r="M190" s="235" t="s">
        <v>1</v>
      </c>
      <c r="N190" s="236" t="s">
        <v>38</v>
      </c>
      <c r="O190" s="88"/>
      <c r="P190" s="222">
        <f>O190*H190</f>
        <v>0</v>
      </c>
      <c r="Q190" s="222">
        <v>0.0025500000000000002</v>
      </c>
      <c r="R190" s="222">
        <f>Q190*H190</f>
        <v>0.068850000000000008</v>
      </c>
      <c r="S190" s="222">
        <v>0</v>
      </c>
      <c r="T190" s="223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24" t="s">
        <v>195</v>
      </c>
      <c r="AT190" s="224" t="s">
        <v>148</v>
      </c>
      <c r="AU190" s="224" t="s">
        <v>83</v>
      </c>
      <c r="AY190" s="14" t="s">
        <v>123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4" t="s">
        <v>81</v>
      </c>
      <c r="BK190" s="225">
        <f>ROUND(I190*H190,2)</f>
        <v>0</v>
      </c>
      <c r="BL190" s="14" t="s">
        <v>154</v>
      </c>
      <c r="BM190" s="224" t="s">
        <v>327</v>
      </c>
    </row>
    <row r="191" s="2" customFormat="1" ht="24.15" customHeight="1">
      <c r="A191" s="35"/>
      <c r="B191" s="36"/>
      <c r="C191" s="226" t="s">
        <v>328</v>
      </c>
      <c r="D191" s="226" t="s">
        <v>148</v>
      </c>
      <c r="E191" s="227" t="s">
        <v>329</v>
      </c>
      <c r="F191" s="228" t="s">
        <v>330</v>
      </c>
      <c r="G191" s="229" t="s">
        <v>146</v>
      </c>
      <c r="H191" s="230">
        <v>101</v>
      </c>
      <c r="I191" s="231"/>
      <c r="J191" s="232">
        <f>ROUND(I191*H191,2)</f>
        <v>0</v>
      </c>
      <c r="K191" s="233"/>
      <c r="L191" s="234"/>
      <c r="M191" s="235" t="s">
        <v>1</v>
      </c>
      <c r="N191" s="236" t="s">
        <v>38</v>
      </c>
      <c r="O191" s="88"/>
      <c r="P191" s="222">
        <f>O191*H191</f>
        <v>0</v>
      </c>
      <c r="Q191" s="222">
        <v>0.00106</v>
      </c>
      <c r="R191" s="222">
        <f>Q191*H191</f>
        <v>0.10706</v>
      </c>
      <c r="S191" s="222">
        <v>0</v>
      </c>
      <c r="T191" s="223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24" t="s">
        <v>195</v>
      </c>
      <c r="AT191" s="224" t="s">
        <v>148</v>
      </c>
      <c r="AU191" s="224" t="s">
        <v>83</v>
      </c>
      <c r="AY191" s="14" t="s">
        <v>123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4" t="s">
        <v>81</v>
      </c>
      <c r="BK191" s="225">
        <f>ROUND(I191*H191,2)</f>
        <v>0</v>
      </c>
      <c r="BL191" s="14" t="s">
        <v>154</v>
      </c>
      <c r="BM191" s="224" t="s">
        <v>331</v>
      </c>
    </row>
    <row r="192" s="2" customFormat="1" ht="37.8" customHeight="1">
      <c r="A192" s="35"/>
      <c r="B192" s="36"/>
      <c r="C192" s="212" t="s">
        <v>332</v>
      </c>
      <c r="D192" s="212" t="s">
        <v>126</v>
      </c>
      <c r="E192" s="213" t="s">
        <v>333</v>
      </c>
      <c r="F192" s="214" t="s">
        <v>334</v>
      </c>
      <c r="G192" s="215" t="s">
        <v>146</v>
      </c>
      <c r="H192" s="216">
        <v>27</v>
      </c>
      <c r="I192" s="217"/>
      <c r="J192" s="218">
        <f>ROUND(I192*H192,2)</f>
        <v>0</v>
      </c>
      <c r="K192" s="219"/>
      <c r="L192" s="41"/>
      <c r="M192" s="220" t="s">
        <v>1</v>
      </c>
      <c r="N192" s="221" t="s">
        <v>38</v>
      </c>
      <c r="O192" s="88"/>
      <c r="P192" s="222">
        <f>O192*H192</f>
        <v>0</v>
      </c>
      <c r="Q192" s="222">
        <v>0</v>
      </c>
      <c r="R192" s="222">
        <f>Q192*H192</f>
        <v>0</v>
      </c>
      <c r="S192" s="222">
        <v>0</v>
      </c>
      <c r="T192" s="223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24" t="s">
        <v>154</v>
      </c>
      <c r="AT192" s="224" t="s">
        <v>126</v>
      </c>
      <c r="AU192" s="224" t="s">
        <v>83</v>
      </c>
      <c r="AY192" s="14" t="s">
        <v>123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4" t="s">
        <v>81</v>
      </c>
      <c r="BK192" s="225">
        <f>ROUND(I192*H192,2)</f>
        <v>0</v>
      </c>
      <c r="BL192" s="14" t="s">
        <v>154</v>
      </c>
      <c r="BM192" s="224" t="s">
        <v>335</v>
      </c>
    </row>
    <row r="193" s="2" customFormat="1" ht="24.15" customHeight="1">
      <c r="A193" s="35"/>
      <c r="B193" s="36"/>
      <c r="C193" s="212" t="s">
        <v>336</v>
      </c>
      <c r="D193" s="212" t="s">
        <v>126</v>
      </c>
      <c r="E193" s="213" t="s">
        <v>337</v>
      </c>
      <c r="F193" s="214" t="s">
        <v>338</v>
      </c>
      <c r="G193" s="215" t="s">
        <v>194</v>
      </c>
      <c r="H193" s="216">
        <v>0.42599999999999999</v>
      </c>
      <c r="I193" s="217"/>
      <c r="J193" s="218">
        <f>ROUND(I193*H193,2)</f>
        <v>0</v>
      </c>
      <c r="K193" s="219"/>
      <c r="L193" s="41"/>
      <c r="M193" s="220" t="s">
        <v>1</v>
      </c>
      <c r="N193" s="221" t="s">
        <v>38</v>
      </c>
      <c r="O193" s="88"/>
      <c r="P193" s="222">
        <f>O193*H193</f>
        <v>0</v>
      </c>
      <c r="Q193" s="222">
        <v>0</v>
      </c>
      <c r="R193" s="222">
        <f>Q193*H193</f>
        <v>0</v>
      </c>
      <c r="S193" s="222">
        <v>0</v>
      </c>
      <c r="T193" s="223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24" t="s">
        <v>154</v>
      </c>
      <c r="AT193" s="224" t="s">
        <v>126</v>
      </c>
      <c r="AU193" s="224" t="s">
        <v>83</v>
      </c>
      <c r="AY193" s="14" t="s">
        <v>123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4" t="s">
        <v>81</v>
      </c>
      <c r="BK193" s="225">
        <f>ROUND(I193*H193,2)</f>
        <v>0</v>
      </c>
      <c r="BL193" s="14" t="s">
        <v>154</v>
      </c>
      <c r="BM193" s="224" t="s">
        <v>339</v>
      </c>
    </row>
    <row r="194" s="12" customFormat="1" ht="22.8" customHeight="1">
      <c r="A194" s="12"/>
      <c r="B194" s="196"/>
      <c r="C194" s="197"/>
      <c r="D194" s="198" t="s">
        <v>72</v>
      </c>
      <c r="E194" s="210" t="s">
        <v>340</v>
      </c>
      <c r="F194" s="210" t="s">
        <v>341</v>
      </c>
      <c r="G194" s="197"/>
      <c r="H194" s="197"/>
      <c r="I194" s="200"/>
      <c r="J194" s="211">
        <f>BK194</f>
        <v>0</v>
      </c>
      <c r="K194" s="197"/>
      <c r="L194" s="202"/>
      <c r="M194" s="203"/>
      <c r="N194" s="204"/>
      <c r="O194" s="204"/>
      <c r="P194" s="205">
        <f>SUM(P195:P198)</f>
        <v>0</v>
      </c>
      <c r="Q194" s="204"/>
      <c r="R194" s="205">
        <f>SUM(R195:R198)</f>
        <v>0.13072</v>
      </c>
      <c r="S194" s="204"/>
      <c r="T194" s="206">
        <f>SUM(T195:T198)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07" t="s">
        <v>83</v>
      </c>
      <c r="AT194" s="208" t="s">
        <v>72</v>
      </c>
      <c r="AU194" s="208" t="s">
        <v>81</v>
      </c>
      <c r="AY194" s="207" t="s">
        <v>123</v>
      </c>
      <c r="BK194" s="209">
        <f>SUM(BK195:BK198)</f>
        <v>0</v>
      </c>
    </row>
    <row r="195" s="2" customFormat="1" ht="24.15" customHeight="1">
      <c r="A195" s="35"/>
      <c r="B195" s="36"/>
      <c r="C195" s="212" t="s">
        <v>342</v>
      </c>
      <c r="D195" s="212" t="s">
        <v>126</v>
      </c>
      <c r="E195" s="213" t="s">
        <v>343</v>
      </c>
      <c r="F195" s="214" t="s">
        <v>344</v>
      </c>
      <c r="G195" s="215" t="s">
        <v>146</v>
      </c>
      <c r="H195" s="216">
        <v>1</v>
      </c>
      <c r="I195" s="217"/>
      <c r="J195" s="218">
        <f>ROUND(I195*H195,2)</f>
        <v>0</v>
      </c>
      <c r="K195" s="219"/>
      <c r="L195" s="41"/>
      <c r="M195" s="220" t="s">
        <v>1</v>
      </c>
      <c r="N195" s="221" t="s">
        <v>38</v>
      </c>
      <c r="O195" s="88"/>
      <c r="P195" s="222">
        <f>O195*H195</f>
        <v>0</v>
      </c>
      <c r="Q195" s="222">
        <v>0</v>
      </c>
      <c r="R195" s="222">
        <f>Q195*H195</f>
        <v>0</v>
      </c>
      <c r="S195" s="222">
        <v>0</v>
      </c>
      <c r="T195" s="223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24" t="s">
        <v>154</v>
      </c>
      <c r="AT195" s="224" t="s">
        <v>126</v>
      </c>
      <c r="AU195" s="224" t="s">
        <v>83</v>
      </c>
      <c r="AY195" s="14" t="s">
        <v>123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4" t="s">
        <v>81</v>
      </c>
      <c r="BK195" s="225">
        <f>ROUND(I195*H195,2)</f>
        <v>0</v>
      </c>
      <c r="BL195" s="14" t="s">
        <v>154</v>
      </c>
      <c r="BM195" s="224" t="s">
        <v>345</v>
      </c>
    </row>
    <row r="196" s="2" customFormat="1" ht="16.5" customHeight="1">
      <c r="A196" s="35"/>
      <c r="B196" s="36"/>
      <c r="C196" s="226" t="s">
        <v>346</v>
      </c>
      <c r="D196" s="226" t="s">
        <v>148</v>
      </c>
      <c r="E196" s="227" t="s">
        <v>347</v>
      </c>
      <c r="F196" s="228" t="s">
        <v>348</v>
      </c>
      <c r="G196" s="229" t="s">
        <v>146</v>
      </c>
      <c r="H196" s="230">
        <v>1</v>
      </c>
      <c r="I196" s="231"/>
      <c r="J196" s="232">
        <f>ROUND(I196*H196,2)</f>
        <v>0</v>
      </c>
      <c r="K196" s="233"/>
      <c r="L196" s="234"/>
      <c r="M196" s="235" t="s">
        <v>1</v>
      </c>
      <c r="N196" s="236" t="s">
        <v>38</v>
      </c>
      <c r="O196" s="88"/>
      <c r="P196" s="222">
        <f>O196*H196</f>
        <v>0</v>
      </c>
      <c r="Q196" s="222">
        <v>0</v>
      </c>
      <c r="R196" s="222">
        <f>Q196*H196</f>
        <v>0</v>
      </c>
      <c r="S196" s="222">
        <v>0</v>
      </c>
      <c r="T196" s="223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24" t="s">
        <v>195</v>
      </c>
      <c r="AT196" s="224" t="s">
        <v>148</v>
      </c>
      <c r="AU196" s="224" t="s">
        <v>83</v>
      </c>
      <c r="AY196" s="14" t="s">
        <v>123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4" t="s">
        <v>81</v>
      </c>
      <c r="BK196" s="225">
        <f>ROUND(I196*H196,2)</f>
        <v>0</v>
      </c>
      <c r="BL196" s="14" t="s">
        <v>154</v>
      </c>
      <c r="BM196" s="224" t="s">
        <v>349</v>
      </c>
    </row>
    <row r="197" s="2" customFormat="1" ht="37.8" customHeight="1">
      <c r="A197" s="35"/>
      <c r="B197" s="36"/>
      <c r="C197" s="212" t="s">
        <v>350</v>
      </c>
      <c r="D197" s="212" t="s">
        <v>126</v>
      </c>
      <c r="E197" s="213" t="s">
        <v>351</v>
      </c>
      <c r="F197" s="214" t="s">
        <v>352</v>
      </c>
      <c r="G197" s="215" t="s">
        <v>266</v>
      </c>
      <c r="H197" s="216">
        <v>38</v>
      </c>
      <c r="I197" s="217"/>
      <c r="J197" s="218">
        <f>ROUND(I197*H197,2)</f>
        <v>0</v>
      </c>
      <c r="K197" s="219"/>
      <c r="L197" s="41"/>
      <c r="M197" s="220" t="s">
        <v>1</v>
      </c>
      <c r="N197" s="221" t="s">
        <v>38</v>
      </c>
      <c r="O197" s="88"/>
      <c r="P197" s="222">
        <f>O197*H197</f>
        <v>0</v>
      </c>
      <c r="Q197" s="222">
        <v>0.0034399999999999999</v>
      </c>
      <c r="R197" s="222">
        <f>Q197*H197</f>
        <v>0.13072</v>
      </c>
      <c r="S197" s="222">
        <v>0</v>
      </c>
      <c r="T197" s="223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24" t="s">
        <v>154</v>
      </c>
      <c r="AT197" s="224" t="s">
        <v>126</v>
      </c>
      <c r="AU197" s="224" t="s">
        <v>83</v>
      </c>
      <c r="AY197" s="14" t="s">
        <v>123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4" t="s">
        <v>81</v>
      </c>
      <c r="BK197" s="225">
        <f>ROUND(I197*H197,2)</f>
        <v>0</v>
      </c>
      <c r="BL197" s="14" t="s">
        <v>154</v>
      </c>
      <c r="BM197" s="224" t="s">
        <v>353</v>
      </c>
    </row>
    <row r="198" s="2" customFormat="1" ht="24.15" customHeight="1">
      <c r="A198" s="35"/>
      <c r="B198" s="36"/>
      <c r="C198" s="212" t="s">
        <v>354</v>
      </c>
      <c r="D198" s="212" t="s">
        <v>126</v>
      </c>
      <c r="E198" s="213" t="s">
        <v>355</v>
      </c>
      <c r="F198" s="214" t="s">
        <v>356</v>
      </c>
      <c r="G198" s="215" t="s">
        <v>194</v>
      </c>
      <c r="H198" s="216">
        <v>0.13100000000000001</v>
      </c>
      <c r="I198" s="217"/>
      <c r="J198" s="218">
        <f>ROUND(I198*H198,2)</f>
        <v>0</v>
      </c>
      <c r="K198" s="219"/>
      <c r="L198" s="41"/>
      <c r="M198" s="220" t="s">
        <v>1</v>
      </c>
      <c r="N198" s="221" t="s">
        <v>38</v>
      </c>
      <c r="O198" s="88"/>
      <c r="P198" s="222">
        <f>O198*H198</f>
        <v>0</v>
      </c>
      <c r="Q198" s="222">
        <v>0</v>
      </c>
      <c r="R198" s="222">
        <f>Q198*H198</f>
        <v>0</v>
      </c>
      <c r="S198" s="222">
        <v>0</v>
      </c>
      <c r="T198" s="223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24" t="s">
        <v>154</v>
      </c>
      <c r="AT198" s="224" t="s">
        <v>126</v>
      </c>
      <c r="AU198" s="224" t="s">
        <v>83</v>
      </c>
      <c r="AY198" s="14" t="s">
        <v>123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4" t="s">
        <v>81</v>
      </c>
      <c r="BK198" s="225">
        <f>ROUND(I198*H198,2)</f>
        <v>0</v>
      </c>
      <c r="BL198" s="14" t="s">
        <v>154</v>
      </c>
      <c r="BM198" s="224" t="s">
        <v>357</v>
      </c>
    </row>
    <row r="199" s="12" customFormat="1" ht="22.8" customHeight="1">
      <c r="A199" s="12"/>
      <c r="B199" s="196"/>
      <c r="C199" s="197"/>
      <c r="D199" s="198" t="s">
        <v>72</v>
      </c>
      <c r="E199" s="210" t="s">
        <v>358</v>
      </c>
      <c r="F199" s="210" t="s">
        <v>359</v>
      </c>
      <c r="G199" s="197"/>
      <c r="H199" s="197"/>
      <c r="I199" s="200"/>
      <c r="J199" s="211">
        <f>BK199</f>
        <v>0</v>
      </c>
      <c r="K199" s="197"/>
      <c r="L199" s="202"/>
      <c r="M199" s="203"/>
      <c r="N199" s="204"/>
      <c r="O199" s="204"/>
      <c r="P199" s="205">
        <f>SUM(P200:P207)</f>
        <v>0</v>
      </c>
      <c r="Q199" s="204"/>
      <c r="R199" s="205">
        <f>SUM(R200:R207)</f>
        <v>1.7379389600000001</v>
      </c>
      <c r="S199" s="204"/>
      <c r="T199" s="206">
        <f>SUM(T200:T207)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07" t="s">
        <v>83</v>
      </c>
      <c r="AT199" s="208" t="s">
        <v>72</v>
      </c>
      <c r="AU199" s="208" t="s">
        <v>81</v>
      </c>
      <c r="AY199" s="207" t="s">
        <v>123</v>
      </c>
      <c r="BK199" s="209">
        <f>SUM(BK200:BK207)</f>
        <v>0</v>
      </c>
    </row>
    <row r="200" s="2" customFormat="1" ht="24.15" customHeight="1">
      <c r="A200" s="35"/>
      <c r="B200" s="36"/>
      <c r="C200" s="212" t="s">
        <v>360</v>
      </c>
      <c r="D200" s="212" t="s">
        <v>126</v>
      </c>
      <c r="E200" s="213" t="s">
        <v>361</v>
      </c>
      <c r="F200" s="214" t="s">
        <v>362</v>
      </c>
      <c r="G200" s="215" t="s">
        <v>129</v>
      </c>
      <c r="H200" s="216">
        <v>61</v>
      </c>
      <c r="I200" s="217"/>
      <c r="J200" s="218">
        <f>ROUND(I200*H200,2)</f>
        <v>0</v>
      </c>
      <c r="K200" s="219"/>
      <c r="L200" s="41"/>
      <c r="M200" s="220" t="s">
        <v>1</v>
      </c>
      <c r="N200" s="221" t="s">
        <v>38</v>
      </c>
      <c r="O200" s="88"/>
      <c r="P200" s="222">
        <f>O200*H200</f>
        <v>0</v>
      </c>
      <c r="Q200" s="222">
        <v>0.0193242</v>
      </c>
      <c r="R200" s="222">
        <f>Q200*H200</f>
        <v>1.1787761999999999</v>
      </c>
      <c r="S200" s="222">
        <v>0</v>
      </c>
      <c r="T200" s="223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24" t="s">
        <v>154</v>
      </c>
      <c r="AT200" s="224" t="s">
        <v>126</v>
      </c>
      <c r="AU200" s="224" t="s">
        <v>83</v>
      </c>
      <c r="AY200" s="14" t="s">
        <v>123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4" t="s">
        <v>81</v>
      </c>
      <c r="BK200" s="225">
        <f>ROUND(I200*H200,2)</f>
        <v>0</v>
      </c>
      <c r="BL200" s="14" t="s">
        <v>154</v>
      </c>
      <c r="BM200" s="224" t="s">
        <v>363</v>
      </c>
    </row>
    <row r="201" s="2" customFormat="1" ht="33" customHeight="1">
      <c r="A201" s="35"/>
      <c r="B201" s="36"/>
      <c r="C201" s="212" t="s">
        <v>364</v>
      </c>
      <c r="D201" s="212" t="s">
        <v>126</v>
      </c>
      <c r="E201" s="213" t="s">
        <v>365</v>
      </c>
      <c r="F201" s="214" t="s">
        <v>366</v>
      </c>
      <c r="G201" s="215" t="s">
        <v>146</v>
      </c>
      <c r="H201" s="216">
        <v>49</v>
      </c>
      <c r="I201" s="217"/>
      <c r="J201" s="218">
        <f>ROUND(I201*H201,2)</f>
        <v>0</v>
      </c>
      <c r="K201" s="219"/>
      <c r="L201" s="41"/>
      <c r="M201" s="220" t="s">
        <v>1</v>
      </c>
      <c r="N201" s="221" t="s">
        <v>38</v>
      </c>
      <c r="O201" s="88"/>
      <c r="P201" s="222">
        <f>O201*H201</f>
        <v>0</v>
      </c>
      <c r="Q201" s="222">
        <v>3.0000000000000001E-05</v>
      </c>
      <c r="R201" s="222">
        <f>Q201*H201</f>
        <v>0.00147</v>
      </c>
      <c r="S201" s="222">
        <v>0</v>
      </c>
      <c r="T201" s="223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24" t="s">
        <v>154</v>
      </c>
      <c r="AT201" s="224" t="s">
        <v>126</v>
      </c>
      <c r="AU201" s="224" t="s">
        <v>83</v>
      </c>
      <c r="AY201" s="14" t="s">
        <v>123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4" t="s">
        <v>81</v>
      </c>
      <c r="BK201" s="225">
        <f>ROUND(I201*H201,2)</f>
        <v>0</v>
      </c>
      <c r="BL201" s="14" t="s">
        <v>154</v>
      </c>
      <c r="BM201" s="224" t="s">
        <v>367</v>
      </c>
    </row>
    <row r="202" s="2" customFormat="1" ht="24.15" customHeight="1">
      <c r="A202" s="35"/>
      <c r="B202" s="36"/>
      <c r="C202" s="226" t="s">
        <v>368</v>
      </c>
      <c r="D202" s="226" t="s">
        <v>148</v>
      </c>
      <c r="E202" s="227" t="s">
        <v>369</v>
      </c>
      <c r="F202" s="228" t="s">
        <v>370</v>
      </c>
      <c r="G202" s="229" t="s">
        <v>146</v>
      </c>
      <c r="H202" s="230">
        <v>49</v>
      </c>
      <c r="I202" s="231"/>
      <c r="J202" s="232">
        <f>ROUND(I202*H202,2)</f>
        <v>0</v>
      </c>
      <c r="K202" s="233"/>
      <c r="L202" s="234"/>
      <c r="M202" s="235" t="s">
        <v>1</v>
      </c>
      <c r="N202" s="236" t="s">
        <v>38</v>
      </c>
      <c r="O202" s="88"/>
      <c r="P202" s="222">
        <f>O202*H202</f>
        <v>0</v>
      </c>
      <c r="Q202" s="222">
        <v>0.0014</v>
      </c>
      <c r="R202" s="222">
        <f>Q202*H202</f>
        <v>0.068599999999999994</v>
      </c>
      <c r="S202" s="222">
        <v>0</v>
      </c>
      <c r="T202" s="223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24" t="s">
        <v>195</v>
      </c>
      <c r="AT202" s="224" t="s">
        <v>148</v>
      </c>
      <c r="AU202" s="224" t="s">
        <v>83</v>
      </c>
      <c r="AY202" s="14" t="s">
        <v>123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4" t="s">
        <v>81</v>
      </c>
      <c r="BK202" s="225">
        <f>ROUND(I202*H202,2)</f>
        <v>0</v>
      </c>
      <c r="BL202" s="14" t="s">
        <v>154</v>
      </c>
      <c r="BM202" s="224" t="s">
        <v>371</v>
      </c>
    </row>
    <row r="203" s="2" customFormat="1" ht="33" customHeight="1">
      <c r="A203" s="35"/>
      <c r="B203" s="36"/>
      <c r="C203" s="212" t="s">
        <v>372</v>
      </c>
      <c r="D203" s="212" t="s">
        <v>126</v>
      </c>
      <c r="E203" s="213" t="s">
        <v>373</v>
      </c>
      <c r="F203" s="214" t="s">
        <v>374</v>
      </c>
      <c r="G203" s="215" t="s">
        <v>129</v>
      </c>
      <c r="H203" s="216">
        <v>229</v>
      </c>
      <c r="I203" s="217"/>
      <c r="J203" s="218">
        <f>ROUND(I203*H203,2)</f>
        <v>0</v>
      </c>
      <c r="K203" s="219"/>
      <c r="L203" s="41"/>
      <c r="M203" s="220" t="s">
        <v>1</v>
      </c>
      <c r="N203" s="221" t="s">
        <v>38</v>
      </c>
      <c r="O203" s="88"/>
      <c r="P203" s="222">
        <f>O203*H203</f>
        <v>0</v>
      </c>
      <c r="Q203" s="222">
        <v>0.00117</v>
      </c>
      <c r="R203" s="222">
        <f>Q203*H203</f>
        <v>0.26793</v>
      </c>
      <c r="S203" s="222">
        <v>0</v>
      </c>
      <c r="T203" s="223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24" t="s">
        <v>154</v>
      </c>
      <c r="AT203" s="224" t="s">
        <v>126</v>
      </c>
      <c r="AU203" s="224" t="s">
        <v>83</v>
      </c>
      <c r="AY203" s="14" t="s">
        <v>123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4" t="s">
        <v>81</v>
      </c>
      <c r="BK203" s="225">
        <f>ROUND(I203*H203,2)</f>
        <v>0</v>
      </c>
      <c r="BL203" s="14" t="s">
        <v>154</v>
      </c>
      <c r="BM203" s="224" t="s">
        <v>375</v>
      </c>
    </row>
    <row r="204" s="2" customFormat="1" ht="24.15" customHeight="1">
      <c r="A204" s="35"/>
      <c r="B204" s="36"/>
      <c r="C204" s="226" t="s">
        <v>376</v>
      </c>
      <c r="D204" s="226" t="s">
        <v>148</v>
      </c>
      <c r="E204" s="227" t="s">
        <v>377</v>
      </c>
      <c r="F204" s="228" t="s">
        <v>378</v>
      </c>
      <c r="G204" s="229" t="s">
        <v>129</v>
      </c>
      <c r="H204" s="230">
        <v>243.036</v>
      </c>
      <c r="I204" s="231"/>
      <c r="J204" s="232">
        <f>ROUND(I204*H204,2)</f>
        <v>0</v>
      </c>
      <c r="K204" s="233"/>
      <c r="L204" s="234"/>
      <c r="M204" s="235" t="s">
        <v>1</v>
      </c>
      <c r="N204" s="236" t="s">
        <v>38</v>
      </c>
      <c r="O204" s="88"/>
      <c r="P204" s="222">
        <f>O204*H204</f>
        <v>0</v>
      </c>
      <c r="Q204" s="222">
        <v>0.00091</v>
      </c>
      <c r="R204" s="222">
        <f>Q204*H204</f>
        <v>0.22116276000000001</v>
      </c>
      <c r="S204" s="222">
        <v>0</v>
      </c>
      <c r="T204" s="223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24" t="s">
        <v>195</v>
      </c>
      <c r="AT204" s="224" t="s">
        <v>148</v>
      </c>
      <c r="AU204" s="224" t="s">
        <v>83</v>
      </c>
      <c r="AY204" s="14" t="s">
        <v>123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4" t="s">
        <v>81</v>
      </c>
      <c r="BK204" s="225">
        <f>ROUND(I204*H204,2)</f>
        <v>0</v>
      </c>
      <c r="BL204" s="14" t="s">
        <v>154</v>
      </c>
      <c r="BM204" s="224" t="s">
        <v>379</v>
      </c>
    </row>
    <row r="205" s="2" customFormat="1" ht="24.15" customHeight="1">
      <c r="A205" s="35"/>
      <c r="B205" s="36"/>
      <c r="C205" s="212" t="s">
        <v>195</v>
      </c>
      <c r="D205" s="212" t="s">
        <v>126</v>
      </c>
      <c r="E205" s="213" t="s">
        <v>380</v>
      </c>
      <c r="F205" s="214" t="s">
        <v>381</v>
      </c>
      <c r="G205" s="215" t="s">
        <v>194</v>
      </c>
      <c r="H205" s="216">
        <v>1.532</v>
      </c>
      <c r="I205" s="217"/>
      <c r="J205" s="218">
        <f>ROUND(I205*H205,2)</f>
        <v>0</v>
      </c>
      <c r="K205" s="219"/>
      <c r="L205" s="41"/>
      <c r="M205" s="220" t="s">
        <v>1</v>
      </c>
      <c r="N205" s="221" t="s">
        <v>38</v>
      </c>
      <c r="O205" s="88"/>
      <c r="P205" s="222">
        <f>O205*H205</f>
        <v>0</v>
      </c>
      <c r="Q205" s="222">
        <v>0</v>
      </c>
      <c r="R205" s="222">
        <f>Q205*H205</f>
        <v>0</v>
      </c>
      <c r="S205" s="222">
        <v>0</v>
      </c>
      <c r="T205" s="223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24" t="s">
        <v>154</v>
      </c>
      <c r="AT205" s="224" t="s">
        <v>126</v>
      </c>
      <c r="AU205" s="224" t="s">
        <v>83</v>
      </c>
      <c r="AY205" s="14" t="s">
        <v>123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4" t="s">
        <v>81</v>
      </c>
      <c r="BK205" s="225">
        <f>ROUND(I205*H205,2)</f>
        <v>0</v>
      </c>
      <c r="BL205" s="14" t="s">
        <v>154</v>
      </c>
      <c r="BM205" s="224" t="s">
        <v>215</v>
      </c>
    </row>
    <row r="206" s="2" customFormat="1" ht="24.15" customHeight="1">
      <c r="A206" s="35"/>
      <c r="B206" s="36"/>
      <c r="C206" s="212" t="s">
        <v>382</v>
      </c>
      <c r="D206" s="212" t="s">
        <v>126</v>
      </c>
      <c r="E206" s="213" t="s">
        <v>383</v>
      </c>
      <c r="F206" s="214" t="s">
        <v>384</v>
      </c>
      <c r="G206" s="215" t="s">
        <v>194</v>
      </c>
      <c r="H206" s="216">
        <v>1.532</v>
      </c>
      <c r="I206" s="217"/>
      <c r="J206" s="218">
        <f>ROUND(I206*H206,2)</f>
        <v>0</v>
      </c>
      <c r="K206" s="219"/>
      <c r="L206" s="41"/>
      <c r="M206" s="220" t="s">
        <v>1</v>
      </c>
      <c r="N206" s="221" t="s">
        <v>38</v>
      </c>
      <c r="O206" s="88"/>
      <c r="P206" s="222">
        <f>O206*H206</f>
        <v>0</v>
      </c>
      <c r="Q206" s="222">
        <v>0</v>
      </c>
      <c r="R206" s="222">
        <f>Q206*H206</f>
        <v>0</v>
      </c>
      <c r="S206" s="222">
        <v>0</v>
      </c>
      <c r="T206" s="223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24" t="s">
        <v>154</v>
      </c>
      <c r="AT206" s="224" t="s">
        <v>126</v>
      </c>
      <c r="AU206" s="224" t="s">
        <v>83</v>
      </c>
      <c r="AY206" s="14" t="s">
        <v>123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4" t="s">
        <v>81</v>
      </c>
      <c r="BK206" s="225">
        <f>ROUND(I206*H206,2)</f>
        <v>0</v>
      </c>
      <c r="BL206" s="14" t="s">
        <v>154</v>
      </c>
      <c r="BM206" s="224" t="s">
        <v>385</v>
      </c>
    </row>
    <row r="207" s="2" customFormat="1" ht="16.5" customHeight="1">
      <c r="A207" s="35"/>
      <c r="B207" s="36"/>
      <c r="C207" s="212" t="s">
        <v>199</v>
      </c>
      <c r="D207" s="212" t="s">
        <v>126</v>
      </c>
      <c r="E207" s="213" t="s">
        <v>386</v>
      </c>
      <c r="F207" s="214" t="s">
        <v>387</v>
      </c>
      <c r="G207" s="215" t="s">
        <v>188</v>
      </c>
      <c r="H207" s="216">
        <v>40</v>
      </c>
      <c r="I207" s="217"/>
      <c r="J207" s="218">
        <f>ROUND(I207*H207,2)</f>
        <v>0</v>
      </c>
      <c r="K207" s="219"/>
      <c r="L207" s="41"/>
      <c r="M207" s="220" t="s">
        <v>1</v>
      </c>
      <c r="N207" s="221" t="s">
        <v>38</v>
      </c>
      <c r="O207" s="88"/>
      <c r="P207" s="222">
        <f>O207*H207</f>
        <v>0</v>
      </c>
      <c r="Q207" s="222">
        <v>0</v>
      </c>
      <c r="R207" s="222">
        <f>Q207*H207</f>
        <v>0</v>
      </c>
      <c r="S207" s="222">
        <v>0</v>
      </c>
      <c r="T207" s="223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24" t="s">
        <v>154</v>
      </c>
      <c r="AT207" s="224" t="s">
        <v>126</v>
      </c>
      <c r="AU207" s="224" t="s">
        <v>83</v>
      </c>
      <c r="AY207" s="14" t="s">
        <v>123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4" t="s">
        <v>81</v>
      </c>
      <c r="BK207" s="225">
        <f>ROUND(I207*H207,2)</f>
        <v>0</v>
      </c>
      <c r="BL207" s="14" t="s">
        <v>154</v>
      </c>
      <c r="BM207" s="224" t="s">
        <v>388</v>
      </c>
    </row>
    <row r="208" s="12" customFormat="1" ht="22.8" customHeight="1">
      <c r="A208" s="12"/>
      <c r="B208" s="196"/>
      <c r="C208" s="197"/>
      <c r="D208" s="198" t="s">
        <v>72</v>
      </c>
      <c r="E208" s="210" t="s">
        <v>389</v>
      </c>
      <c r="F208" s="210" t="s">
        <v>390</v>
      </c>
      <c r="G208" s="197"/>
      <c r="H208" s="197"/>
      <c r="I208" s="200"/>
      <c r="J208" s="211">
        <f>BK208</f>
        <v>0</v>
      </c>
      <c r="K208" s="197"/>
      <c r="L208" s="202"/>
      <c r="M208" s="203"/>
      <c r="N208" s="204"/>
      <c r="O208" s="204"/>
      <c r="P208" s="205">
        <f>SUM(P209:P215)</f>
        <v>0</v>
      </c>
      <c r="Q208" s="204"/>
      <c r="R208" s="205">
        <f>SUM(R209:R215)</f>
        <v>0.31448058800000001</v>
      </c>
      <c r="S208" s="204"/>
      <c r="T208" s="206">
        <f>SUM(T209:T215)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07" t="s">
        <v>83</v>
      </c>
      <c r="AT208" s="208" t="s">
        <v>72</v>
      </c>
      <c r="AU208" s="208" t="s">
        <v>81</v>
      </c>
      <c r="AY208" s="207" t="s">
        <v>123</v>
      </c>
      <c r="BK208" s="209">
        <f>SUM(BK209:BK215)</f>
        <v>0</v>
      </c>
    </row>
    <row r="209" s="2" customFormat="1" ht="24.15" customHeight="1">
      <c r="A209" s="35"/>
      <c r="B209" s="36"/>
      <c r="C209" s="212" t="s">
        <v>391</v>
      </c>
      <c r="D209" s="212" t="s">
        <v>126</v>
      </c>
      <c r="E209" s="213" t="s">
        <v>392</v>
      </c>
      <c r="F209" s="214" t="s">
        <v>393</v>
      </c>
      <c r="G209" s="215" t="s">
        <v>129</v>
      </c>
      <c r="H209" s="216">
        <v>1.28</v>
      </c>
      <c r="I209" s="217"/>
      <c r="J209" s="218">
        <f>ROUND(I209*H209,2)</f>
        <v>0</v>
      </c>
      <c r="K209" s="219"/>
      <c r="L209" s="41"/>
      <c r="M209" s="220" t="s">
        <v>1</v>
      </c>
      <c r="N209" s="221" t="s">
        <v>38</v>
      </c>
      <c r="O209" s="88"/>
      <c r="P209" s="222">
        <f>O209*H209</f>
        <v>0</v>
      </c>
      <c r="Q209" s="222">
        <v>0.000264725</v>
      </c>
      <c r="R209" s="222">
        <f>Q209*H209</f>
        <v>0.00033884799999999999</v>
      </c>
      <c r="S209" s="222">
        <v>0</v>
      </c>
      <c r="T209" s="223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24" t="s">
        <v>154</v>
      </c>
      <c r="AT209" s="224" t="s">
        <v>126</v>
      </c>
      <c r="AU209" s="224" t="s">
        <v>83</v>
      </c>
      <c r="AY209" s="14" t="s">
        <v>123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4" t="s">
        <v>81</v>
      </c>
      <c r="BK209" s="225">
        <f>ROUND(I209*H209,2)</f>
        <v>0</v>
      </c>
      <c r="BL209" s="14" t="s">
        <v>154</v>
      </c>
      <c r="BM209" s="224" t="s">
        <v>394</v>
      </c>
    </row>
    <row r="210" s="2" customFormat="1" ht="24.15" customHeight="1">
      <c r="A210" s="35"/>
      <c r="B210" s="36"/>
      <c r="C210" s="226" t="s">
        <v>202</v>
      </c>
      <c r="D210" s="226" t="s">
        <v>148</v>
      </c>
      <c r="E210" s="227" t="s">
        <v>395</v>
      </c>
      <c r="F210" s="228" t="s">
        <v>396</v>
      </c>
      <c r="G210" s="229" t="s">
        <v>129</v>
      </c>
      <c r="H210" s="230">
        <v>1.28</v>
      </c>
      <c r="I210" s="231"/>
      <c r="J210" s="232">
        <f>ROUND(I210*H210,2)</f>
        <v>0</v>
      </c>
      <c r="K210" s="233"/>
      <c r="L210" s="234"/>
      <c r="M210" s="235" t="s">
        <v>1</v>
      </c>
      <c r="N210" s="236" t="s">
        <v>38</v>
      </c>
      <c r="O210" s="88"/>
      <c r="P210" s="222">
        <f>O210*H210</f>
        <v>0</v>
      </c>
      <c r="Q210" s="222">
        <v>0.029170000000000001</v>
      </c>
      <c r="R210" s="222">
        <f>Q210*H210</f>
        <v>0.037337600000000006</v>
      </c>
      <c r="S210" s="222">
        <v>0</v>
      </c>
      <c r="T210" s="223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24" t="s">
        <v>195</v>
      </c>
      <c r="AT210" s="224" t="s">
        <v>148</v>
      </c>
      <c r="AU210" s="224" t="s">
        <v>83</v>
      </c>
      <c r="AY210" s="14" t="s">
        <v>123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4" t="s">
        <v>81</v>
      </c>
      <c r="BK210" s="225">
        <f>ROUND(I210*H210,2)</f>
        <v>0</v>
      </c>
      <c r="BL210" s="14" t="s">
        <v>154</v>
      </c>
      <c r="BM210" s="224" t="s">
        <v>397</v>
      </c>
    </row>
    <row r="211" s="2" customFormat="1" ht="33" customHeight="1">
      <c r="A211" s="35"/>
      <c r="B211" s="36"/>
      <c r="C211" s="212" t="s">
        <v>398</v>
      </c>
      <c r="D211" s="212" t="s">
        <v>126</v>
      </c>
      <c r="E211" s="213" t="s">
        <v>399</v>
      </c>
      <c r="F211" s="214" t="s">
        <v>400</v>
      </c>
      <c r="G211" s="215" t="s">
        <v>146</v>
      </c>
      <c r="H211" s="216">
        <v>2.698</v>
      </c>
      <c r="I211" s="217"/>
      <c r="J211" s="218">
        <f>ROUND(I211*H211,2)</f>
        <v>0</v>
      </c>
      <c r="K211" s="219"/>
      <c r="L211" s="41"/>
      <c r="M211" s="220" t="s">
        <v>1</v>
      </c>
      <c r="N211" s="221" t="s">
        <v>38</v>
      </c>
      <c r="O211" s="88"/>
      <c r="P211" s="222">
        <f>O211*H211</f>
        <v>0</v>
      </c>
      <c r="Q211" s="222">
        <v>0.00093000000000000005</v>
      </c>
      <c r="R211" s="222">
        <f>Q211*H211</f>
        <v>0.00250914</v>
      </c>
      <c r="S211" s="222">
        <v>0</v>
      </c>
      <c r="T211" s="223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24" t="s">
        <v>154</v>
      </c>
      <c r="AT211" s="224" t="s">
        <v>126</v>
      </c>
      <c r="AU211" s="224" t="s">
        <v>83</v>
      </c>
      <c r="AY211" s="14" t="s">
        <v>123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4" t="s">
        <v>81</v>
      </c>
      <c r="BK211" s="225">
        <f>ROUND(I211*H211,2)</f>
        <v>0</v>
      </c>
      <c r="BL211" s="14" t="s">
        <v>154</v>
      </c>
      <c r="BM211" s="224" t="s">
        <v>401</v>
      </c>
    </row>
    <row r="212" s="2" customFormat="1" ht="24.15" customHeight="1">
      <c r="A212" s="35"/>
      <c r="B212" s="36"/>
      <c r="C212" s="226" t="s">
        <v>402</v>
      </c>
      <c r="D212" s="226" t="s">
        <v>148</v>
      </c>
      <c r="E212" s="227" t="s">
        <v>403</v>
      </c>
      <c r="F212" s="228" t="s">
        <v>404</v>
      </c>
      <c r="G212" s="229" t="s">
        <v>129</v>
      </c>
      <c r="H212" s="230">
        <v>8.5</v>
      </c>
      <c r="I212" s="231"/>
      <c r="J212" s="232">
        <f>ROUND(I212*H212,2)</f>
        <v>0</v>
      </c>
      <c r="K212" s="233"/>
      <c r="L212" s="234"/>
      <c r="M212" s="235" t="s">
        <v>1</v>
      </c>
      <c r="N212" s="236" t="s">
        <v>38</v>
      </c>
      <c r="O212" s="88"/>
      <c r="P212" s="222">
        <f>O212*H212</f>
        <v>0</v>
      </c>
      <c r="Q212" s="222">
        <v>0.03227</v>
      </c>
      <c r="R212" s="222">
        <f>Q212*H212</f>
        <v>0.27429500000000001</v>
      </c>
      <c r="S212" s="222">
        <v>0</v>
      </c>
      <c r="T212" s="223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24" t="s">
        <v>195</v>
      </c>
      <c r="AT212" s="224" t="s">
        <v>148</v>
      </c>
      <c r="AU212" s="224" t="s">
        <v>83</v>
      </c>
      <c r="AY212" s="14" t="s">
        <v>123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4" t="s">
        <v>81</v>
      </c>
      <c r="BK212" s="225">
        <f>ROUND(I212*H212,2)</f>
        <v>0</v>
      </c>
      <c r="BL212" s="14" t="s">
        <v>154</v>
      </c>
      <c r="BM212" s="224" t="s">
        <v>405</v>
      </c>
    </row>
    <row r="213" s="2" customFormat="1" ht="45" customHeight="1">
      <c r="A213" s="35"/>
      <c r="B213" s="36"/>
      <c r="C213" s="212" t="s">
        <v>385</v>
      </c>
      <c r="D213" s="212" t="s">
        <v>126</v>
      </c>
      <c r="E213" s="213" t="s">
        <v>406</v>
      </c>
      <c r="F213" s="214" t="s">
        <v>407</v>
      </c>
      <c r="G213" s="215" t="s">
        <v>146</v>
      </c>
      <c r="H213" s="216">
        <v>2</v>
      </c>
      <c r="I213" s="217"/>
      <c r="J213" s="218">
        <f>ROUND(I213*H213,2)</f>
        <v>0</v>
      </c>
      <c r="K213" s="219"/>
      <c r="L213" s="41"/>
      <c r="M213" s="220" t="s">
        <v>1</v>
      </c>
      <c r="N213" s="221" t="s">
        <v>38</v>
      </c>
      <c r="O213" s="88"/>
      <c r="P213" s="222">
        <f>O213*H213</f>
        <v>0</v>
      </c>
      <c r="Q213" s="222">
        <v>0</v>
      </c>
      <c r="R213" s="222">
        <f>Q213*H213</f>
        <v>0</v>
      </c>
      <c r="S213" s="222">
        <v>0</v>
      </c>
      <c r="T213" s="223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24" t="s">
        <v>154</v>
      </c>
      <c r="AT213" s="224" t="s">
        <v>126</v>
      </c>
      <c r="AU213" s="224" t="s">
        <v>83</v>
      </c>
      <c r="AY213" s="14" t="s">
        <v>123</v>
      </c>
      <c r="BE213" s="225">
        <f>IF(N213="základní",J213,0)</f>
        <v>0</v>
      </c>
      <c r="BF213" s="225">
        <f>IF(N213="snížená",J213,0)</f>
        <v>0</v>
      </c>
      <c r="BG213" s="225">
        <f>IF(N213="zákl. přenesená",J213,0)</f>
        <v>0</v>
      </c>
      <c r="BH213" s="225">
        <f>IF(N213="sníž. přenesená",J213,0)</f>
        <v>0</v>
      </c>
      <c r="BI213" s="225">
        <f>IF(N213="nulová",J213,0)</f>
        <v>0</v>
      </c>
      <c r="BJ213" s="14" t="s">
        <v>81</v>
      </c>
      <c r="BK213" s="225">
        <f>ROUND(I213*H213,2)</f>
        <v>0</v>
      </c>
      <c r="BL213" s="14" t="s">
        <v>154</v>
      </c>
      <c r="BM213" s="224" t="s">
        <v>408</v>
      </c>
    </row>
    <row r="214" s="2" customFormat="1" ht="24.15" customHeight="1">
      <c r="A214" s="35"/>
      <c r="B214" s="36"/>
      <c r="C214" s="212" t="s">
        <v>409</v>
      </c>
      <c r="D214" s="212" t="s">
        <v>126</v>
      </c>
      <c r="E214" s="213" t="s">
        <v>410</v>
      </c>
      <c r="F214" s="214" t="s">
        <v>411</v>
      </c>
      <c r="G214" s="215" t="s">
        <v>194</v>
      </c>
      <c r="H214" s="216">
        <v>0.38</v>
      </c>
      <c r="I214" s="217"/>
      <c r="J214" s="218">
        <f>ROUND(I214*H214,2)</f>
        <v>0</v>
      </c>
      <c r="K214" s="219"/>
      <c r="L214" s="41"/>
      <c r="M214" s="220" t="s">
        <v>1</v>
      </c>
      <c r="N214" s="221" t="s">
        <v>38</v>
      </c>
      <c r="O214" s="88"/>
      <c r="P214" s="222">
        <f>O214*H214</f>
        <v>0</v>
      </c>
      <c r="Q214" s="222">
        <v>0</v>
      </c>
      <c r="R214" s="222">
        <f>Q214*H214</f>
        <v>0</v>
      </c>
      <c r="S214" s="222">
        <v>0</v>
      </c>
      <c r="T214" s="223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24" t="s">
        <v>154</v>
      </c>
      <c r="AT214" s="224" t="s">
        <v>126</v>
      </c>
      <c r="AU214" s="224" t="s">
        <v>83</v>
      </c>
      <c r="AY214" s="14" t="s">
        <v>123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4" t="s">
        <v>81</v>
      </c>
      <c r="BK214" s="225">
        <f>ROUND(I214*H214,2)</f>
        <v>0</v>
      </c>
      <c r="BL214" s="14" t="s">
        <v>154</v>
      </c>
      <c r="BM214" s="224" t="s">
        <v>412</v>
      </c>
    </row>
    <row r="215" s="2" customFormat="1" ht="24.15" customHeight="1">
      <c r="A215" s="35"/>
      <c r="B215" s="36"/>
      <c r="C215" s="212" t="s">
        <v>222</v>
      </c>
      <c r="D215" s="212" t="s">
        <v>126</v>
      </c>
      <c r="E215" s="213" t="s">
        <v>413</v>
      </c>
      <c r="F215" s="214" t="s">
        <v>414</v>
      </c>
      <c r="G215" s="215" t="s">
        <v>194</v>
      </c>
      <c r="H215" s="216">
        <v>0.38</v>
      </c>
      <c r="I215" s="217"/>
      <c r="J215" s="218">
        <f>ROUND(I215*H215,2)</f>
        <v>0</v>
      </c>
      <c r="K215" s="219"/>
      <c r="L215" s="41"/>
      <c r="M215" s="220" t="s">
        <v>1</v>
      </c>
      <c r="N215" s="221" t="s">
        <v>38</v>
      </c>
      <c r="O215" s="88"/>
      <c r="P215" s="222">
        <f>O215*H215</f>
        <v>0</v>
      </c>
      <c r="Q215" s="222">
        <v>0</v>
      </c>
      <c r="R215" s="222">
        <f>Q215*H215</f>
        <v>0</v>
      </c>
      <c r="S215" s="222">
        <v>0</v>
      </c>
      <c r="T215" s="223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24" t="s">
        <v>154</v>
      </c>
      <c r="AT215" s="224" t="s">
        <v>126</v>
      </c>
      <c r="AU215" s="224" t="s">
        <v>83</v>
      </c>
      <c r="AY215" s="14" t="s">
        <v>123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4" t="s">
        <v>81</v>
      </c>
      <c r="BK215" s="225">
        <f>ROUND(I215*H215,2)</f>
        <v>0</v>
      </c>
      <c r="BL215" s="14" t="s">
        <v>154</v>
      </c>
      <c r="BM215" s="224" t="s">
        <v>415</v>
      </c>
    </row>
    <row r="216" s="12" customFormat="1" ht="22.8" customHeight="1">
      <c r="A216" s="12"/>
      <c r="B216" s="196"/>
      <c r="C216" s="197"/>
      <c r="D216" s="198" t="s">
        <v>72</v>
      </c>
      <c r="E216" s="210" t="s">
        <v>416</v>
      </c>
      <c r="F216" s="210" t="s">
        <v>417</v>
      </c>
      <c r="G216" s="197"/>
      <c r="H216" s="197"/>
      <c r="I216" s="200"/>
      <c r="J216" s="211">
        <f>BK216</f>
        <v>0</v>
      </c>
      <c r="K216" s="197"/>
      <c r="L216" s="202"/>
      <c r="M216" s="203"/>
      <c r="N216" s="204"/>
      <c r="O216" s="204"/>
      <c r="P216" s="205">
        <f>SUM(P217:P222)</f>
        <v>0</v>
      </c>
      <c r="Q216" s="204"/>
      <c r="R216" s="205">
        <f>SUM(R217:R222)</f>
        <v>1.3734</v>
      </c>
      <c r="S216" s="204"/>
      <c r="T216" s="206">
        <f>SUM(T217:T222)</f>
        <v>1.2355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07" t="s">
        <v>83</v>
      </c>
      <c r="AT216" s="208" t="s">
        <v>72</v>
      </c>
      <c r="AU216" s="208" t="s">
        <v>81</v>
      </c>
      <c r="AY216" s="207" t="s">
        <v>123</v>
      </c>
      <c r="BK216" s="209">
        <f>SUM(BK217:BK222)</f>
        <v>0</v>
      </c>
    </row>
    <row r="217" s="2" customFormat="1" ht="16.5" customHeight="1">
      <c r="A217" s="35"/>
      <c r="B217" s="36"/>
      <c r="C217" s="212" t="s">
        <v>418</v>
      </c>
      <c r="D217" s="212" t="s">
        <v>126</v>
      </c>
      <c r="E217" s="213" t="s">
        <v>419</v>
      </c>
      <c r="F217" s="214" t="s">
        <v>420</v>
      </c>
      <c r="G217" s="215" t="s">
        <v>129</v>
      </c>
      <c r="H217" s="216">
        <v>35</v>
      </c>
      <c r="I217" s="217"/>
      <c r="J217" s="218">
        <f>ROUND(I217*H217,2)</f>
        <v>0</v>
      </c>
      <c r="K217" s="219"/>
      <c r="L217" s="41"/>
      <c r="M217" s="220" t="s">
        <v>1</v>
      </c>
      <c r="N217" s="221" t="s">
        <v>38</v>
      </c>
      <c r="O217" s="88"/>
      <c r="P217" s="222">
        <f>O217*H217</f>
        <v>0</v>
      </c>
      <c r="Q217" s="222">
        <v>0</v>
      </c>
      <c r="R217" s="222">
        <f>Q217*H217</f>
        <v>0</v>
      </c>
      <c r="S217" s="222">
        <v>0</v>
      </c>
      <c r="T217" s="223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24" t="s">
        <v>154</v>
      </c>
      <c r="AT217" s="224" t="s">
        <v>126</v>
      </c>
      <c r="AU217" s="224" t="s">
        <v>83</v>
      </c>
      <c r="AY217" s="14" t="s">
        <v>123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4" t="s">
        <v>81</v>
      </c>
      <c r="BK217" s="225">
        <f>ROUND(I217*H217,2)</f>
        <v>0</v>
      </c>
      <c r="BL217" s="14" t="s">
        <v>154</v>
      </c>
      <c r="BM217" s="224" t="s">
        <v>421</v>
      </c>
    </row>
    <row r="218" s="2" customFormat="1" ht="16.5" customHeight="1">
      <c r="A218" s="35"/>
      <c r="B218" s="36"/>
      <c r="C218" s="212" t="s">
        <v>422</v>
      </c>
      <c r="D218" s="212" t="s">
        <v>126</v>
      </c>
      <c r="E218" s="213" t="s">
        <v>423</v>
      </c>
      <c r="F218" s="214" t="s">
        <v>424</v>
      </c>
      <c r="G218" s="215" t="s">
        <v>129</v>
      </c>
      <c r="H218" s="216">
        <v>35</v>
      </c>
      <c r="I218" s="217"/>
      <c r="J218" s="218">
        <f>ROUND(I218*H218,2)</f>
        <v>0</v>
      </c>
      <c r="K218" s="219"/>
      <c r="L218" s="41"/>
      <c r="M218" s="220" t="s">
        <v>1</v>
      </c>
      <c r="N218" s="221" t="s">
        <v>38</v>
      </c>
      <c r="O218" s="88"/>
      <c r="P218" s="222">
        <f>O218*H218</f>
        <v>0</v>
      </c>
      <c r="Q218" s="222">
        <v>0.00029999999999999997</v>
      </c>
      <c r="R218" s="222">
        <f>Q218*H218</f>
        <v>0.010499999999999999</v>
      </c>
      <c r="S218" s="222">
        <v>0</v>
      </c>
      <c r="T218" s="223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24" t="s">
        <v>154</v>
      </c>
      <c r="AT218" s="224" t="s">
        <v>126</v>
      </c>
      <c r="AU218" s="224" t="s">
        <v>83</v>
      </c>
      <c r="AY218" s="14" t="s">
        <v>123</v>
      </c>
      <c r="BE218" s="225">
        <f>IF(N218="základní",J218,0)</f>
        <v>0</v>
      </c>
      <c r="BF218" s="225">
        <f>IF(N218="snížená",J218,0)</f>
        <v>0</v>
      </c>
      <c r="BG218" s="225">
        <f>IF(N218="zákl. přenesená",J218,0)</f>
        <v>0</v>
      </c>
      <c r="BH218" s="225">
        <f>IF(N218="sníž. přenesená",J218,0)</f>
        <v>0</v>
      </c>
      <c r="BI218" s="225">
        <f>IF(N218="nulová",J218,0)</f>
        <v>0</v>
      </c>
      <c r="BJ218" s="14" t="s">
        <v>81</v>
      </c>
      <c r="BK218" s="225">
        <f>ROUND(I218*H218,2)</f>
        <v>0</v>
      </c>
      <c r="BL218" s="14" t="s">
        <v>154</v>
      </c>
      <c r="BM218" s="224" t="s">
        <v>425</v>
      </c>
    </row>
    <row r="219" s="2" customFormat="1" ht="21.75" customHeight="1">
      <c r="A219" s="35"/>
      <c r="B219" s="36"/>
      <c r="C219" s="212" t="s">
        <v>426</v>
      </c>
      <c r="D219" s="212" t="s">
        <v>126</v>
      </c>
      <c r="E219" s="213" t="s">
        <v>427</v>
      </c>
      <c r="F219" s="214" t="s">
        <v>428</v>
      </c>
      <c r="G219" s="215" t="s">
        <v>129</v>
      </c>
      <c r="H219" s="216">
        <v>35</v>
      </c>
      <c r="I219" s="217"/>
      <c r="J219" s="218">
        <f>ROUND(I219*H219,2)</f>
        <v>0</v>
      </c>
      <c r="K219" s="219"/>
      <c r="L219" s="41"/>
      <c r="M219" s="220" t="s">
        <v>1</v>
      </c>
      <c r="N219" s="221" t="s">
        <v>38</v>
      </c>
      <c r="O219" s="88"/>
      <c r="P219" s="222">
        <f>O219*H219</f>
        <v>0</v>
      </c>
      <c r="Q219" s="222">
        <v>0.0045500000000000002</v>
      </c>
      <c r="R219" s="222">
        <f>Q219*H219</f>
        <v>0.15925</v>
      </c>
      <c r="S219" s="222">
        <v>0</v>
      </c>
      <c r="T219" s="223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24" t="s">
        <v>154</v>
      </c>
      <c r="AT219" s="224" t="s">
        <v>126</v>
      </c>
      <c r="AU219" s="224" t="s">
        <v>83</v>
      </c>
      <c r="AY219" s="14" t="s">
        <v>123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4" t="s">
        <v>81</v>
      </c>
      <c r="BK219" s="225">
        <f>ROUND(I219*H219,2)</f>
        <v>0</v>
      </c>
      <c r="BL219" s="14" t="s">
        <v>154</v>
      </c>
      <c r="BM219" s="224" t="s">
        <v>429</v>
      </c>
    </row>
    <row r="220" s="2" customFormat="1" ht="16.5" customHeight="1">
      <c r="A220" s="35"/>
      <c r="B220" s="36"/>
      <c r="C220" s="212" t="s">
        <v>388</v>
      </c>
      <c r="D220" s="212" t="s">
        <v>126</v>
      </c>
      <c r="E220" s="213" t="s">
        <v>430</v>
      </c>
      <c r="F220" s="214" t="s">
        <v>431</v>
      </c>
      <c r="G220" s="215" t="s">
        <v>129</v>
      </c>
      <c r="H220" s="216">
        <v>35</v>
      </c>
      <c r="I220" s="217"/>
      <c r="J220" s="218">
        <f>ROUND(I220*H220,2)</f>
        <v>0</v>
      </c>
      <c r="K220" s="219"/>
      <c r="L220" s="41"/>
      <c r="M220" s="220" t="s">
        <v>1</v>
      </c>
      <c r="N220" s="221" t="s">
        <v>38</v>
      </c>
      <c r="O220" s="88"/>
      <c r="P220" s="222">
        <f>O220*H220</f>
        <v>0</v>
      </c>
      <c r="Q220" s="222">
        <v>0</v>
      </c>
      <c r="R220" s="222">
        <f>Q220*H220</f>
        <v>0</v>
      </c>
      <c r="S220" s="222">
        <v>0.035299999999999998</v>
      </c>
      <c r="T220" s="223">
        <f>S220*H220</f>
        <v>1.2355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24" t="s">
        <v>154</v>
      </c>
      <c r="AT220" s="224" t="s">
        <v>126</v>
      </c>
      <c r="AU220" s="224" t="s">
        <v>83</v>
      </c>
      <c r="AY220" s="14" t="s">
        <v>123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4" t="s">
        <v>81</v>
      </c>
      <c r="BK220" s="225">
        <f>ROUND(I220*H220,2)</f>
        <v>0</v>
      </c>
      <c r="BL220" s="14" t="s">
        <v>154</v>
      </c>
      <c r="BM220" s="224" t="s">
        <v>432</v>
      </c>
    </row>
    <row r="221" s="2" customFormat="1" ht="33" customHeight="1">
      <c r="A221" s="35"/>
      <c r="B221" s="36"/>
      <c r="C221" s="212" t="s">
        <v>433</v>
      </c>
      <c r="D221" s="212" t="s">
        <v>126</v>
      </c>
      <c r="E221" s="213" t="s">
        <v>434</v>
      </c>
      <c r="F221" s="214" t="s">
        <v>435</v>
      </c>
      <c r="G221" s="215" t="s">
        <v>129</v>
      </c>
      <c r="H221" s="216">
        <v>35</v>
      </c>
      <c r="I221" s="217"/>
      <c r="J221" s="218">
        <f>ROUND(I221*H221,2)</f>
        <v>0</v>
      </c>
      <c r="K221" s="219"/>
      <c r="L221" s="41"/>
      <c r="M221" s="220" t="s">
        <v>1</v>
      </c>
      <c r="N221" s="221" t="s">
        <v>38</v>
      </c>
      <c r="O221" s="88"/>
      <c r="P221" s="222">
        <f>O221*H221</f>
        <v>0</v>
      </c>
      <c r="Q221" s="222">
        <v>0.0090900000000000009</v>
      </c>
      <c r="R221" s="222">
        <f>Q221*H221</f>
        <v>0.31815000000000004</v>
      </c>
      <c r="S221" s="222">
        <v>0</v>
      </c>
      <c r="T221" s="223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24" t="s">
        <v>154</v>
      </c>
      <c r="AT221" s="224" t="s">
        <v>126</v>
      </c>
      <c r="AU221" s="224" t="s">
        <v>83</v>
      </c>
      <c r="AY221" s="14" t="s">
        <v>123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14" t="s">
        <v>81</v>
      </c>
      <c r="BK221" s="225">
        <f>ROUND(I221*H221,2)</f>
        <v>0</v>
      </c>
      <c r="BL221" s="14" t="s">
        <v>154</v>
      </c>
      <c r="BM221" s="224" t="s">
        <v>436</v>
      </c>
    </row>
    <row r="222" s="2" customFormat="1" ht="24.15" customHeight="1">
      <c r="A222" s="35"/>
      <c r="B222" s="36"/>
      <c r="C222" s="226" t="s">
        <v>437</v>
      </c>
      <c r="D222" s="226" t="s">
        <v>148</v>
      </c>
      <c r="E222" s="227" t="s">
        <v>438</v>
      </c>
      <c r="F222" s="228" t="s">
        <v>439</v>
      </c>
      <c r="G222" s="229" t="s">
        <v>129</v>
      </c>
      <c r="H222" s="230">
        <v>40.25</v>
      </c>
      <c r="I222" s="231"/>
      <c r="J222" s="232">
        <f>ROUND(I222*H222,2)</f>
        <v>0</v>
      </c>
      <c r="K222" s="233"/>
      <c r="L222" s="234"/>
      <c r="M222" s="235" t="s">
        <v>1</v>
      </c>
      <c r="N222" s="236" t="s">
        <v>38</v>
      </c>
      <c r="O222" s="88"/>
      <c r="P222" s="222">
        <f>O222*H222</f>
        <v>0</v>
      </c>
      <c r="Q222" s="222">
        <v>0.021999999999999999</v>
      </c>
      <c r="R222" s="222">
        <f>Q222*H222</f>
        <v>0.88549999999999995</v>
      </c>
      <c r="S222" s="222">
        <v>0</v>
      </c>
      <c r="T222" s="223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24" t="s">
        <v>195</v>
      </c>
      <c r="AT222" s="224" t="s">
        <v>148</v>
      </c>
      <c r="AU222" s="224" t="s">
        <v>83</v>
      </c>
      <c r="AY222" s="14" t="s">
        <v>123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4" t="s">
        <v>81</v>
      </c>
      <c r="BK222" s="225">
        <f>ROUND(I222*H222,2)</f>
        <v>0</v>
      </c>
      <c r="BL222" s="14" t="s">
        <v>154</v>
      </c>
      <c r="BM222" s="224" t="s">
        <v>440</v>
      </c>
    </row>
    <row r="223" s="12" customFormat="1" ht="22.8" customHeight="1">
      <c r="A223" s="12"/>
      <c r="B223" s="196"/>
      <c r="C223" s="197"/>
      <c r="D223" s="198" t="s">
        <v>72</v>
      </c>
      <c r="E223" s="210" t="s">
        <v>441</v>
      </c>
      <c r="F223" s="210" t="s">
        <v>442</v>
      </c>
      <c r="G223" s="197"/>
      <c r="H223" s="197"/>
      <c r="I223" s="200"/>
      <c r="J223" s="211">
        <f>BK223</f>
        <v>0</v>
      </c>
      <c r="K223" s="197"/>
      <c r="L223" s="202"/>
      <c r="M223" s="203"/>
      <c r="N223" s="204"/>
      <c r="O223" s="204"/>
      <c r="P223" s="205">
        <f>SUM(P224:P234)</f>
        <v>0</v>
      </c>
      <c r="Q223" s="204"/>
      <c r="R223" s="205">
        <f>SUM(R224:R234)</f>
        <v>1.0009049999999999</v>
      </c>
      <c r="S223" s="204"/>
      <c r="T223" s="206">
        <f>SUM(T224:T234)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07" t="s">
        <v>83</v>
      </c>
      <c r="AT223" s="208" t="s">
        <v>72</v>
      </c>
      <c r="AU223" s="208" t="s">
        <v>81</v>
      </c>
      <c r="AY223" s="207" t="s">
        <v>123</v>
      </c>
      <c r="BK223" s="209">
        <f>SUM(BK224:BK234)</f>
        <v>0</v>
      </c>
    </row>
    <row r="224" s="2" customFormat="1" ht="16.5" customHeight="1">
      <c r="A224" s="35"/>
      <c r="B224" s="36"/>
      <c r="C224" s="212" t="s">
        <v>443</v>
      </c>
      <c r="D224" s="212" t="s">
        <v>126</v>
      </c>
      <c r="E224" s="213" t="s">
        <v>444</v>
      </c>
      <c r="F224" s="214" t="s">
        <v>445</v>
      </c>
      <c r="G224" s="215" t="s">
        <v>129</v>
      </c>
      <c r="H224" s="216">
        <v>159</v>
      </c>
      <c r="I224" s="217"/>
      <c r="J224" s="218">
        <f>ROUND(I224*H224,2)</f>
        <v>0</v>
      </c>
      <c r="K224" s="219"/>
      <c r="L224" s="41"/>
      <c r="M224" s="220" t="s">
        <v>1</v>
      </c>
      <c r="N224" s="221" t="s">
        <v>38</v>
      </c>
      <c r="O224" s="88"/>
      <c r="P224" s="222">
        <f>O224*H224</f>
        <v>0</v>
      </c>
      <c r="Q224" s="222">
        <v>0</v>
      </c>
      <c r="R224" s="222">
        <f>Q224*H224</f>
        <v>0</v>
      </c>
      <c r="S224" s="222">
        <v>0</v>
      </c>
      <c r="T224" s="223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24" t="s">
        <v>154</v>
      </c>
      <c r="AT224" s="224" t="s">
        <v>126</v>
      </c>
      <c r="AU224" s="224" t="s">
        <v>83</v>
      </c>
      <c r="AY224" s="14" t="s">
        <v>123</v>
      </c>
      <c r="BE224" s="225">
        <f>IF(N224="základní",J224,0)</f>
        <v>0</v>
      </c>
      <c r="BF224" s="225">
        <f>IF(N224="snížená",J224,0)</f>
        <v>0</v>
      </c>
      <c r="BG224" s="225">
        <f>IF(N224="zákl. přenesená",J224,0)</f>
        <v>0</v>
      </c>
      <c r="BH224" s="225">
        <f>IF(N224="sníž. přenesená",J224,0)</f>
        <v>0</v>
      </c>
      <c r="BI224" s="225">
        <f>IF(N224="nulová",J224,0)</f>
        <v>0</v>
      </c>
      <c r="BJ224" s="14" t="s">
        <v>81</v>
      </c>
      <c r="BK224" s="225">
        <f>ROUND(I224*H224,2)</f>
        <v>0</v>
      </c>
      <c r="BL224" s="14" t="s">
        <v>154</v>
      </c>
      <c r="BM224" s="224" t="s">
        <v>409</v>
      </c>
    </row>
    <row r="225" s="2" customFormat="1" ht="16.5" customHeight="1">
      <c r="A225" s="35"/>
      <c r="B225" s="36"/>
      <c r="C225" s="212" t="s">
        <v>241</v>
      </c>
      <c r="D225" s="212" t="s">
        <v>126</v>
      </c>
      <c r="E225" s="213" t="s">
        <v>446</v>
      </c>
      <c r="F225" s="214" t="s">
        <v>447</v>
      </c>
      <c r="G225" s="215" t="s">
        <v>129</v>
      </c>
      <c r="H225" s="216">
        <v>159</v>
      </c>
      <c r="I225" s="217"/>
      <c r="J225" s="218">
        <f>ROUND(I225*H225,2)</f>
        <v>0</v>
      </c>
      <c r="K225" s="219"/>
      <c r="L225" s="41"/>
      <c r="M225" s="220" t="s">
        <v>1</v>
      </c>
      <c r="N225" s="221" t="s">
        <v>38</v>
      </c>
      <c r="O225" s="88"/>
      <c r="P225" s="222">
        <f>O225*H225</f>
        <v>0</v>
      </c>
      <c r="Q225" s="222">
        <v>0.00029999999999999997</v>
      </c>
      <c r="R225" s="222">
        <f>Q225*H225</f>
        <v>0.047699999999999992</v>
      </c>
      <c r="S225" s="222">
        <v>0</v>
      </c>
      <c r="T225" s="223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24" t="s">
        <v>154</v>
      </c>
      <c r="AT225" s="224" t="s">
        <v>126</v>
      </c>
      <c r="AU225" s="224" t="s">
        <v>83</v>
      </c>
      <c r="AY225" s="14" t="s">
        <v>123</v>
      </c>
      <c r="BE225" s="225">
        <f>IF(N225="základní",J225,0)</f>
        <v>0</v>
      </c>
      <c r="BF225" s="225">
        <f>IF(N225="snížená",J225,0)</f>
        <v>0</v>
      </c>
      <c r="BG225" s="225">
        <f>IF(N225="zákl. přenesená",J225,0)</f>
        <v>0</v>
      </c>
      <c r="BH225" s="225">
        <f>IF(N225="sníž. přenesená",J225,0)</f>
        <v>0</v>
      </c>
      <c r="BI225" s="225">
        <f>IF(N225="nulová",J225,0)</f>
        <v>0</v>
      </c>
      <c r="BJ225" s="14" t="s">
        <v>81</v>
      </c>
      <c r="BK225" s="225">
        <f>ROUND(I225*H225,2)</f>
        <v>0</v>
      </c>
      <c r="BL225" s="14" t="s">
        <v>154</v>
      </c>
      <c r="BM225" s="224" t="s">
        <v>223</v>
      </c>
    </row>
    <row r="226" s="2" customFormat="1" ht="16.5" customHeight="1">
      <c r="A226" s="35"/>
      <c r="B226" s="36"/>
      <c r="C226" s="212" t="s">
        <v>448</v>
      </c>
      <c r="D226" s="212" t="s">
        <v>126</v>
      </c>
      <c r="E226" s="213" t="s">
        <v>449</v>
      </c>
      <c r="F226" s="214" t="s">
        <v>450</v>
      </c>
      <c r="G226" s="215" t="s">
        <v>129</v>
      </c>
      <c r="H226" s="216">
        <v>159</v>
      </c>
      <c r="I226" s="217"/>
      <c r="J226" s="218">
        <f>ROUND(I226*H226,2)</f>
        <v>0</v>
      </c>
      <c r="K226" s="219"/>
      <c r="L226" s="41"/>
      <c r="M226" s="220" t="s">
        <v>1</v>
      </c>
      <c r="N226" s="221" t="s">
        <v>38</v>
      </c>
      <c r="O226" s="88"/>
      <c r="P226" s="222">
        <f>O226*H226</f>
        <v>0</v>
      </c>
      <c r="Q226" s="222">
        <v>0.0044999999999999997</v>
      </c>
      <c r="R226" s="222">
        <f>Q226*H226</f>
        <v>0.71549999999999991</v>
      </c>
      <c r="S226" s="222">
        <v>0</v>
      </c>
      <c r="T226" s="223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24" t="s">
        <v>154</v>
      </c>
      <c r="AT226" s="224" t="s">
        <v>126</v>
      </c>
      <c r="AU226" s="224" t="s">
        <v>83</v>
      </c>
      <c r="AY226" s="14" t="s">
        <v>123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4" t="s">
        <v>81</v>
      </c>
      <c r="BK226" s="225">
        <f>ROUND(I226*H226,2)</f>
        <v>0</v>
      </c>
      <c r="BL226" s="14" t="s">
        <v>154</v>
      </c>
      <c r="BM226" s="224" t="s">
        <v>402</v>
      </c>
    </row>
    <row r="227" s="2" customFormat="1" ht="24.15" customHeight="1">
      <c r="A227" s="35"/>
      <c r="B227" s="36"/>
      <c r="C227" s="212" t="s">
        <v>245</v>
      </c>
      <c r="D227" s="212" t="s">
        <v>126</v>
      </c>
      <c r="E227" s="213" t="s">
        <v>451</v>
      </c>
      <c r="F227" s="214" t="s">
        <v>452</v>
      </c>
      <c r="G227" s="215" t="s">
        <v>129</v>
      </c>
      <c r="H227" s="216">
        <v>159</v>
      </c>
      <c r="I227" s="217"/>
      <c r="J227" s="218">
        <f>ROUND(I227*H227,2)</f>
        <v>0</v>
      </c>
      <c r="K227" s="219"/>
      <c r="L227" s="41"/>
      <c r="M227" s="220" t="s">
        <v>1</v>
      </c>
      <c r="N227" s="221" t="s">
        <v>38</v>
      </c>
      <c r="O227" s="88"/>
      <c r="P227" s="222">
        <f>O227*H227</f>
        <v>0</v>
      </c>
      <c r="Q227" s="222">
        <v>0.0014499999999999999</v>
      </c>
      <c r="R227" s="222">
        <f>Q227*H227</f>
        <v>0.23054999999999998</v>
      </c>
      <c r="S227" s="222">
        <v>0</v>
      </c>
      <c r="T227" s="223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24" t="s">
        <v>154</v>
      </c>
      <c r="AT227" s="224" t="s">
        <v>126</v>
      </c>
      <c r="AU227" s="224" t="s">
        <v>83</v>
      </c>
      <c r="AY227" s="14" t="s">
        <v>123</v>
      </c>
      <c r="BE227" s="225">
        <f>IF(N227="základní",J227,0)</f>
        <v>0</v>
      </c>
      <c r="BF227" s="225">
        <f>IF(N227="snížená",J227,0)</f>
        <v>0</v>
      </c>
      <c r="BG227" s="225">
        <f>IF(N227="zákl. přenesená",J227,0)</f>
        <v>0</v>
      </c>
      <c r="BH227" s="225">
        <f>IF(N227="sníž. přenesená",J227,0)</f>
        <v>0</v>
      </c>
      <c r="BI227" s="225">
        <f>IF(N227="nulová",J227,0)</f>
        <v>0</v>
      </c>
      <c r="BJ227" s="14" t="s">
        <v>81</v>
      </c>
      <c r="BK227" s="225">
        <f>ROUND(I227*H227,2)</f>
        <v>0</v>
      </c>
      <c r="BL227" s="14" t="s">
        <v>154</v>
      </c>
      <c r="BM227" s="224" t="s">
        <v>422</v>
      </c>
    </row>
    <row r="228" s="2" customFormat="1" ht="33" customHeight="1">
      <c r="A228" s="35"/>
      <c r="B228" s="36"/>
      <c r="C228" s="212" t="s">
        <v>453</v>
      </c>
      <c r="D228" s="212" t="s">
        <v>126</v>
      </c>
      <c r="E228" s="213" t="s">
        <v>454</v>
      </c>
      <c r="F228" s="214" t="s">
        <v>455</v>
      </c>
      <c r="G228" s="215" t="s">
        <v>129</v>
      </c>
      <c r="H228" s="216">
        <v>159</v>
      </c>
      <c r="I228" s="217"/>
      <c r="J228" s="218">
        <f>ROUND(I228*H228,2)</f>
        <v>0</v>
      </c>
      <c r="K228" s="219"/>
      <c r="L228" s="41"/>
      <c r="M228" s="220" t="s">
        <v>1</v>
      </c>
      <c r="N228" s="221" t="s">
        <v>38</v>
      </c>
      <c r="O228" s="88"/>
      <c r="P228" s="222">
        <f>O228*H228</f>
        <v>0</v>
      </c>
      <c r="Q228" s="222">
        <v>0</v>
      </c>
      <c r="R228" s="222">
        <f>Q228*H228</f>
        <v>0</v>
      </c>
      <c r="S228" s="222">
        <v>0</v>
      </c>
      <c r="T228" s="223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24" t="s">
        <v>154</v>
      </c>
      <c r="AT228" s="224" t="s">
        <v>126</v>
      </c>
      <c r="AU228" s="224" t="s">
        <v>83</v>
      </c>
      <c r="AY228" s="14" t="s">
        <v>123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4" t="s">
        <v>81</v>
      </c>
      <c r="BK228" s="225">
        <f>ROUND(I228*H228,2)</f>
        <v>0</v>
      </c>
      <c r="BL228" s="14" t="s">
        <v>154</v>
      </c>
      <c r="BM228" s="224" t="s">
        <v>433</v>
      </c>
    </row>
    <row r="229" s="2" customFormat="1" ht="16.5" customHeight="1">
      <c r="A229" s="35"/>
      <c r="B229" s="36"/>
      <c r="C229" s="226" t="s">
        <v>249</v>
      </c>
      <c r="D229" s="226" t="s">
        <v>148</v>
      </c>
      <c r="E229" s="227" t="s">
        <v>456</v>
      </c>
      <c r="F229" s="228" t="s">
        <v>457</v>
      </c>
      <c r="G229" s="229" t="s">
        <v>129</v>
      </c>
      <c r="H229" s="230">
        <v>174.90000000000001</v>
      </c>
      <c r="I229" s="231"/>
      <c r="J229" s="232">
        <f>ROUND(I229*H229,2)</f>
        <v>0</v>
      </c>
      <c r="K229" s="233"/>
      <c r="L229" s="234"/>
      <c r="M229" s="235" t="s">
        <v>1</v>
      </c>
      <c r="N229" s="236" t="s">
        <v>38</v>
      </c>
      <c r="O229" s="88"/>
      <c r="P229" s="222">
        <f>O229*H229</f>
        <v>0</v>
      </c>
      <c r="Q229" s="222">
        <v>0</v>
      </c>
      <c r="R229" s="222">
        <f>Q229*H229</f>
        <v>0</v>
      </c>
      <c r="S229" s="222">
        <v>0</v>
      </c>
      <c r="T229" s="223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24" t="s">
        <v>195</v>
      </c>
      <c r="AT229" s="224" t="s">
        <v>148</v>
      </c>
      <c r="AU229" s="224" t="s">
        <v>83</v>
      </c>
      <c r="AY229" s="14" t="s">
        <v>123</v>
      </c>
      <c r="BE229" s="225">
        <f>IF(N229="základní",J229,0)</f>
        <v>0</v>
      </c>
      <c r="BF229" s="225">
        <f>IF(N229="snížená",J229,0)</f>
        <v>0</v>
      </c>
      <c r="BG229" s="225">
        <f>IF(N229="zákl. přenesená",J229,0)</f>
        <v>0</v>
      </c>
      <c r="BH229" s="225">
        <f>IF(N229="sníž. přenesená",J229,0)</f>
        <v>0</v>
      </c>
      <c r="BI229" s="225">
        <f>IF(N229="nulová",J229,0)</f>
        <v>0</v>
      </c>
      <c r="BJ229" s="14" t="s">
        <v>81</v>
      </c>
      <c r="BK229" s="225">
        <f>ROUND(I229*H229,2)</f>
        <v>0</v>
      </c>
      <c r="BL229" s="14" t="s">
        <v>154</v>
      </c>
      <c r="BM229" s="224" t="s">
        <v>458</v>
      </c>
    </row>
    <row r="230" s="2" customFormat="1" ht="16.5" customHeight="1">
      <c r="A230" s="35"/>
      <c r="B230" s="36"/>
      <c r="C230" s="212" t="s">
        <v>459</v>
      </c>
      <c r="D230" s="212" t="s">
        <v>126</v>
      </c>
      <c r="E230" s="213" t="s">
        <v>460</v>
      </c>
      <c r="F230" s="214" t="s">
        <v>461</v>
      </c>
      <c r="G230" s="215" t="s">
        <v>146</v>
      </c>
      <c r="H230" s="216">
        <v>70</v>
      </c>
      <c r="I230" s="217"/>
      <c r="J230" s="218">
        <f>ROUND(I230*H230,2)</f>
        <v>0</v>
      </c>
      <c r="K230" s="219"/>
      <c r="L230" s="41"/>
      <c r="M230" s="220" t="s">
        <v>1</v>
      </c>
      <c r="N230" s="221" t="s">
        <v>38</v>
      </c>
      <c r="O230" s="88"/>
      <c r="P230" s="222">
        <f>O230*H230</f>
        <v>0</v>
      </c>
      <c r="Q230" s="222">
        <v>0</v>
      </c>
      <c r="R230" s="222">
        <f>Q230*H230</f>
        <v>0</v>
      </c>
      <c r="S230" s="222">
        <v>0</v>
      </c>
      <c r="T230" s="223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24" t="s">
        <v>154</v>
      </c>
      <c r="AT230" s="224" t="s">
        <v>126</v>
      </c>
      <c r="AU230" s="224" t="s">
        <v>83</v>
      </c>
      <c r="AY230" s="14" t="s">
        <v>123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4" t="s">
        <v>81</v>
      </c>
      <c r="BK230" s="225">
        <f>ROUND(I230*H230,2)</f>
        <v>0</v>
      </c>
      <c r="BL230" s="14" t="s">
        <v>154</v>
      </c>
      <c r="BM230" s="224" t="s">
        <v>462</v>
      </c>
    </row>
    <row r="231" s="2" customFormat="1" ht="21.75" customHeight="1">
      <c r="A231" s="35"/>
      <c r="B231" s="36"/>
      <c r="C231" s="212" t="s">
        <v>252</v>
      </c>
      <c r="D231" s="212" t="s">
        <v>126</v>
      </c>
      <c r="E231" s="213" t="s">
        <v>463</v>
      </c>
      <c r="F231" s="214" t="s">
        <v>464</v>
      </c>
      <c r="G231" s="215" t="s">
        <v>146</v>
      </c>
      <c r="H231" s="216">
        <v>11</v>
      </c>
      <c r="I231" s="217"/>
      <c r="J231" s="218">
        <f>ROUND(I231*H231,2)</f>
        <v>0</v>
      </c>
      <c r="K231" s="219"/>
      <c r="L231" s="41"/>
      <c r="M231" s="220" t="s">
        <v>1</v>
      </c>
      <c r="N231" s="221" t="s">
        <v>38</v>
      </c>
      <c r="O231" s="88"/>
      <c r="P231" s="222">
        <f>O231*H231</f>
        <v>0</v>
      </c>
      <c r="Q231" s="222">
        <v>0</v>
      </c>
      <c r="R231" s="222">
        <f>Q231*H231</f>
        <v>0</v>
      </c>
      <c r="S231" s="222">
        <v>0</v>
      </c>
      <c r="T231" s="223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24" t="s">
        <v>154</v>
      </c>
      <c r="AT231" s="224" t="s">
        <v>126</v>
      </c>
      <c r="AU231" s="224" t="s">
        <v>83</v>
      </c>
      <c r="AY231" s="14" t="s">
        <v>123</v>
      </c>
      <c r="BE231" s="225">
        <f>IF(N231="základní",J231,0)</f>
        <v>0</v>
      </c>
      <c r="BF231" s="225">
        <f>IF(N231="snížená",J231,0)</f>
        <v>0</v>
      </c>
      <c r="BG231" s="225">
        <f>IF(N231="zákl. přenesená",J231,0)</f>
        <v>0</v>
      </c>
      <c r="BH231" s="225">
        <f>IF(N231="sníž. přenesená",J231,0)</f>
        <v>0</v>
      </c>
      <c r="BI231" s="225">
        <f>IF(N231="nulová",J231,0)</f>
        <v>0</v>
      </c>
      <c r="BJ231" s="14" t="s">
        <v>81</v>
      </c>
      <c r="BK231" s="225">
        <f>ROUND(I231*H231,2)</f>
        <v>0</v>
      </c>
      <c r="BL231" s="14" t="s">
        <v>154</v>
      </c>
      <c r="BM231" s="224" t="s">
        <v>465</v>
      </c>
    </row>
    <row r="232" s="2" customFormat="1" ht="24.15" customHeight="1">
      <c r="A232" s="35"/>
      <c r="B232" s="36"/>
      <c r="C232" s="212" t="s">
        <v>466</v>
      </c>
      <c r="D232" s="212" t="s">
        <v>126</v>
      </c>
      <c r="E232" s="213" t="s">
        <v>467</v>
      </c>
      <c r="F232" s="214" t="s">
        <v>468</v>
      </c>
      <c r="G232" s="215" t="s">
        <v>129</v>
      </c>
      <c r="H232" s="216">
        <v>159</v>
      </c>
      <c r="I232" s="217"/>
      <c r="J232" s="218">
        <f>ROUND(I232*H232,2)</f>
        <v>0</v>
      </c>
      <c r="K232" s="219"/>
      <c r="L232" s="41"/>
      <c r="M232" s="220" t="s">
        <v>1</v>
      </c>
      <c r="N232" s="221" t="s">
        <v>38</v>
      </c>
      <c r="O232" s="88"/>
      <c r="P232" s="222">
        <f>O232*H232</f>
        <v>0</v>
      </c>
      <c r="Q232" s="222">
        <v>4.5000000000000003E-05</v>
      </c>
      <c r="R232" s="222">
        <f>Q232*H232</f>
        <v>0.0071550000000000008</v>
      </c>
      <c r="S232" s="222">
        <v>0</v>
      </c>
      <c r="T232" s="223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24" t="s">
        <v>154</v>
      </c>
      <c r="AT232" s="224" t="s">
        <v>126</v>
      </c>
      <c r="AU232" s="224" t="s">
        <v>83</v>
      </c>
      <c r="AY232" s="14" t="s">
        <v>123</v>
      </c>
      <c r="BE232" s="225">
        <f>IF(N232="základní",J232,0)</f>
        <v>0</v>
      </c>
      <c r="BF232" s="225">
        <f>IF(N232="snížená",J232,0)</f>
        <v>0</v>
      </c>
      <c r="BG232" s="225">
        <f>IF(N232="zákl. přenesená",J232,0)</f>
        <v>0</v>
      </c>
      <c r="BH232" s="225">
        <f>IF(N232="sníž. přenesená",J232,0)</f>
        <v>0</v>
      </c>
      <c r="BI232" s="225">
        <f>IF(N232="nulová",J232,0)</f>
        <v>0</v>
      </c>
      <c r="BJ232" s="14" t="s">
        <v>81</v>
      </c>
      <c r="BK232" s="225">
        <f>ROUND(I232*H232,2)</f>
        <v>0</v>
      </c>
      <c r="BL232" s="14" t="s">
        <v>154</v>
      </c>
      <c r="BM232" s="224" t="s">
        <v>354</v>
      </c>
    </row>
    <row r="233" s="2" customFormat="1" ht="24.15" customHeight="1">
      <c r="A233" s="35"/>
      <c r="B233" s="36"/>
      <c r="C233" s="212" t="s">
        <v>256</v>
      </c>
      <c r="D233" s="212" t="s">
        <v>126</v>
      </c>
      <c r="E233" s="213" t="s">
        <v>469</v>
      </c>
      <c r="F233" s="214" t="s">
        <v>470</v>
      </c>
      <c r="G233" s="215" t="s">
        <v>194</v>
      </c>
      <c r="H233" s="216">
        <v>2.363</v>
      </c>
      <c r="I233" s="217"/>
      <c r="J233" s="218">
        <f>ROUND(I233*H233,2)</f>
        <v>0</v>
      </c>
      <c r="K233" s="219"/>
      <c r="L233" s="41"/>
      <c r="M233" s="220" t="s">
        <v>1</v>
      </c>
      <c r="N233" s="221" t="s">
        <v>38</v>
      </c>
      <c r="O233" s="88"/>
      <c r="P233" s="222">
        <f>O233*H233</f>
        <v>0</v>
      </c>
      <c r="Q233" s="222">
        <v>0</v>
      </c>
      <c r="R233" s="222">
        <f>Q233*H233</f>
        <v>0</v>
      </c>
      <c r="S233" s="222">
        <v>0</v>
      </c>
      <c r="T233" s="223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24" t="s">
        <v>154</v>
      </c>
      <c r="AT233" s="224" t="s">
        <v>126</v>
      </c>
      <c r="AU233" s="224" t="s">
        <v>83</v>
      </c>
      <c r="AY233" s="14" t="s">
        <v>123</v>
      </c>
      <c r="BE233" s="225">
        <f>IF(N233="základní",J233,0)</f>
        <v>0</v>
      </c>
      <c r="BF233" s="225">
        <f>IF(N233="snížená",J233,0)</f>
        <v>0</v>
      </c>
      <c r="BG233" s="225">
        <f>IF(N233="zákl. přenesená",J233,0)</f>
        <v>0</v>
      </c>
      <c r="BH233" s="225">
        <f>IF(N233="sníž. přenesená",J233,0)</f>
        <v>0</v>
      </c>
      <c r="BI233" s="225">
        <f>IF(N233="nulová",J233,0)</f>
        <v>0</v>
      </c>
      <c r="BJ233" s="14" t="s">
        <v>81</v>
      </c>
      <c r="BK233" s="225">
        <f>ROUND(I233*H233,2)</f>
        <v>0</v>
      </c>
      <c r="BL233" s="14" t="s">
        <v>154</v>
      </c>
      <c r="BM233" s="224" t="s">
        <v>368</v>
      </c>
    </row>
    <row r="234" s="2" customFormat="1" ht="24.15" customHeight="1">
      <c r="A234" s="35"/>
      <c r="B234" s="36"/>
      <c r="C234" s="212" t="s">
        <v>471</v>
      </c>
      <c r="D234" s="212" t="s">
        <v>126</v>
      </c>
      <c r="E234" s="213" t="s">
        <v>472</v>
      </c>
      <c r="F234" s="214" t="s">
        <v>473</v>
      </c>
      <c r="G234" s="215" t="s">
        <v>194</v>
      </c>
      <c r="H234" s="216">
        <v>2.363</v>
      </c>
      <c r="I234" s="217"/>
      <c r="J234" s="218">
        <f>ROUND(I234*H234,2)</f>
        <v>0</v>
      </c>
      <c r="K234" s="219"/>
      <c r="L234" s="41"/>
      <c r="M234" s="220" t="s">
        <v>1</v>
      </c>
      <c r="N234" s="221" t="s">
        <v>38</v>
      </c>
      <c r="O234" s="88"/>
      <c r="P234" s="222">
        <f>O234*H234</f>
        <v>0</v>
      </c>
      <c r="Q234" s="222">
        <v>0</v>
      </c>
      <c r="R234" s="222">
        <f>Q234*H234</f>
        <v>0</v>
      </c>
      <c r="S234" s="222">
        <v>0</v>
      </c>
      <c r="T234" s="223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24" t="s">
        <v>154</v>
      </c>
      <c r="AT234" s="224" t="s">
        <v>126</v>
      </c>
      <c r="AU234" s="224" t="s">
        <v>83</v>
      </c>
      <c r="AY234" s="14" t="s">
        <v>123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4" t="s">
        <v>81</v>
      </c>
      <c r="BK234" s="225">
        <f>ROUND(I234*H234,2)</f>
        <v>0</v>
      </c>
      <c r="BL234" s="14" t="s">
        <v>154</v>
      </c>
      <c r="BM234" s="224" t="s">
        <v>346</v>
      </c>
    </row>
    <row r="235" s="12" customFormat="1" ht="22.8" customHeight="1">
      <c r="A235" s="12"/>
      <c r="B235" s="196"/>
      <c r="C235" s="197"/>
      <c r="D235" s="198" t="s">
        <v>72</v>
      </c>
      <c r="E235" s="210" t="s">
        <v>474</v>
      </c>
      <c r="F235" s="210" t="s">
        <v>475</v>
      </c>
      <c r="G235" s="197"/>
      <c r="H235" s="197"/>
      <c r="I235" s="200"/>
      <c r="J235" s="211">
        <f>BK235</f>
        <v>0</v>
      </c>
      <c r="K235" s="197"/>
      <c r="L235" s="202"/>
      <c r="M235" s="203"/>
      <c r="N235" s="204"/>
      <c r="O235" s="204"/>
      <c r="P235" s="205">
        <v>0</v>
      </c>
      <c r="Q235" s="204"/>
      <c r="R235" s="205">
        <v>0</v>
      </c>
      <c r="S235" s="204"/>
      <c r="T235" s="206"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07" t="s">
        <v>83</v>
      </c>
      <c r="AT235" s="208" t="s">
        <v>72</v>
      </c>
      <c r="AU235" s="208" t="s">
        <v>81</v>
      </c>
      <c r="AY235" s="207" t="s">
        <v>123</v>
      </c>
      <c r="BK235" s="209">
        <v>0</v>
      </c>
    </row>
    <row r="236" s="12" customFormat="1" ht="22.8" customHeight="1">
      <c r="A236" s="12"/>
      <c r="B236" s="196"/>
      <c r="C236" s="197"/>
      <c r="D236" s="198" t="s">
        <v>72</v>
      </c>
      <c r="E236" s="210" t="s">
        <v>476</v>
      </c>
      <c r="F236" s="210" t="s">
        <v>477</v>
      </c>
      <c r="G236" s="197"/>
      <c r="H236" s="197"/>
      <c r="I236" s="200"/>
      <c r="J236" s="211">
        <f>BK236</f>
        <v>0</v>
      </c>
      <c r="K236" s="197"/>
      <c r="L236" s="202"/>
      <c r="M236" s="203"/>
      <c r="N236" s="204"/>
      <c r="O236" s="204"/>
      <c r="P236" s="205">
        <f>SUM(P237:P238)</f>
        <v>0</v>
      </c>
      <c r="Q236" s="204"/>
      <c r="R236" s="205">
        <f>SUM(R237:R238)</f>
        <v>0.0021848211</v>
      </c>
      <c r="S236" s="204"/>
      <c r="T236" s="206">
        <f>SUM(T237:T238)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07" t="s">
        <v>83</v>
      </c>
      <c r="AT236" s="208" t="s">
        <v>72</v>
      </c>
      <c r="AU236" s="208" t="s">
        <v>81</v>
      </c>
      <c r="AY236" s="207" t="s">
        <v>123</v>
      </c>
      <c r="BK236" s="209">
        <f>SUM(BK237:BK238)</f>
        <v>0</v>
      </c>
    </row>
    <row r="237" s="2" customFormat="1" ht="24.15" customHeight="1">
      <c r="A237" s="35"/>
      <c r="B237" s="36"/>
      <c r="C237" s="212" t="s">
        <v>478</v>
      </c>
      <c r="D237" s="212" t="s">
        <v>126</v>
      </c>
      <c r="E237" s="213" t="s">
        <v>479</v>
      </c>
      <c r="F237" s="214" t="s">
        <v>480</v>
      </c>
      <c r="G237" s="215" t="s">
        <v>129</v>
      </c>
      <c r="H237" s="216">
        <v>2362.3000000000002</v>
      </c>
      <c r="I237" s="217"/>
      <c r="J237" s="218">
        <f>ROUND(I237*H237,2)</f>
        <v>0</v>
      </c>
      <c r="K237" s="219"/>
      <c r="L237" s="41"/>
      <c r="M237" s="220" t="s">
        <v>1</v>
      </c>
      <c r="N237" s="221" t="s">
        <v>38</v>
      </c>
      <c r="O237" s="88"/>
      <c r="P237" s="222">
        <f>O237*H237</f>
        <v>0</v>
      </c>
      <c r="Q237" s="222">
        <v>0</v>
      </c>
      <c r="R237" s="222">
        <f>Q237*H237</f>
        <v>0</v>
      </c>
      <c r="S237" s="222">
        <v>0</v>
      </c>
      <c r="T237" s="223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24" t="s">
        <v>154</v>
      </c>
      <c r="AT237" s="224" t="s">
        <v>126</v>
      </c>
      <c r="AU237" s="224" t="s">
        <v>83</v>
      </c>
      <c r="AY237" s="14" t="s">
        <v>123</v>
      </c>
      <c r="BE237" s="225">
        <f>IF(N237="základní",J237,0)</f>
        <v>0</v>
      </c>
      <c r="BF237" s="225">
        <f>IF(N237="snížená",J237,0)</f>
        <v>0</v>
      </c>
      <c r="BG237" s="225">
        <f>IF(N237="zákl. přenesená",J237,0)</f>
        <v>0</v>
      </c>
      <c r="BH237" s="225">
        <f>IF(N237="sníž. přenesená",J237,0)</f>
        <v>0</v>
      </c>
      <c r="BI237" s="225">
        <f>IF(N237="nulová",J237,0)</f>
        <v>0</v>
      </c>
      <c r="BJ237" s="14" t="s">
        <v>81</v>
      </c>
      <c r="BK237" s="225">
        <f>ROUND(I237*H237,2)</f>
        <v>0</v>
      </c>
      <c r="BL237" s="14" t="s">
        <v>154</v>
      </c>
      <c r="BM237" s="224" t="s">
        <v>276</v>
      </c>
    </row>
    <row r="238" s="2" customFormat="1" ht="24.15" customHeight="1">
      <c r="A238" s="35"/>
      <c r="B238" s="36"/>
      <c r="C238" s="212" t="s">
        <v>481</v>
      </c>
      <c r="D238" s="212" t="s">
        <v>126</v>
      </c>
      <c r="E238" s="213" t="s">
        <v>482</v>
      </c>
      <c r="F238" s="214" t="s">
        <v>483</v>
      </c>
      <c r="G238" s="215" t="s">
        <v>266</v>
      </c>
      <c r="H238" s="216">
        <v>189</v>
      </c>
      <c r="I238" s="217"/>
      <c r="J238" s="218">
        <f>ROUND(I238*H238,2)</f>
        <v>0</v>
      </c>
      <c r="K238" s="219"/>
      <c r="L238" s="41"/>
      <c r="M238" s="220" t="s">
        <v>1</v>
      </c>
      <c r="N238" s="221" t="s">
        <v>38</v>
      </c>
      <c r="O238" s="88"/>
      <c r="P238" s="222">
        <f>O238*H238</f>
        <v>0</v>
      </c>
      <c r="Q238" s="222">
        <v>1.1559899999999999E-05</v>
      </c>
      <c r="R238" s="222">
        <f>Q238*H238</f>
        <v>0.0021848211</v>
      </c>
      <c r="S238" s="222">
        <v>0</v>
      </c>
      <c r="T238" s="223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24" t="s">
        <v>154</v>
      </c>
      <c r="AT238" s="224" t="s">
        <v>126</v>
      </c>
      <c r="AU238" s="224" t="s">
        <v>83</v>
      </c>
      <c r="AY238" s="14" t="s">
        <v>123</v>
      </c>
      <c r="BE238" s="225">
        <f>IF(N238="základní",J238,0)</f>
        <v>0</v>
      </c>
      <c r="BF238" s="225">
        <f>IF(N238="snížená",J238,0)</f>
        <v>0</v>
      </c>
      <c r="BG238" s="225">
        <f>IF(N238="zákl. přenesená",J238,0)</f>
        <v>0</v>
      </c>
      <c r="BH238" s="225">
        <f>IF(N238="sníž. přenesená",J238,0)</f>
        <v>0</v>
      </c>
      <c r="BI238" s="225">
        <f>IF(N238="nulová",J238,0)</f>
        <v>0</v>
      </c>
      <c r="BJ238" s="14" t="s">
        <v>81</v>
      </c>
      <c r="BK238" s="225">
        <f>ROUND(I238*H238,2)</f>
        <v>0</v>
      </c>
      <c r="BL238" s="14" t="s">
        <v>154</v>
      </c>
      <c r="BM238" s="224" t="s">
        <v>268</v>
      </c>
    </row>
    <row r="239" s="12" customFormat="1" ht="25.92" customHeight="1">
      <c r="A239" s="12"/>
      <c r="B239" s="196"/>
      <c r="C239" s="197"/>
      <c r="D239" s="198" t="s">
        <v>72</v>
      </c>
      <c r="E239" s="199" t="s">
        <v>484</v>
      </c>
      <c r="F239" s="199" t="s">
        <v>485</v>
      </c>
      <c r="G239" s="197"/>
      <c r="H239" s="197"/>
      <c r="I239" s="200"/>
      <c r="J239" s="201">
        <f>BK239</f>
        <v>0</v>
      </c>
      <c r="K239" s="197"/>
      <c r="L239" s="202"/>
      <c r="M239" s="203"/>
      <c r="N239" s="204"/>
      <c r="O239" s="204"/>
      <c r="P239" s="205">
        <f>SUM(P240:P241)</f>
        <v>0</v>
      </c>
      <c r="Q239" s="204"/>
      <c r="R239" s="205">
        <f>SUM(R240:R241)</f>
        <v>0</v>
      </c>
      <c r="S239" s="204"/>
      <c r="T239" s="206">
        <f>SUM(T240:T241)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07" t="s">
        <v>130</v>
      </c>
      <c r="AT239" s="208" t="s">
        <v>72</v>
      </c>
      <c r="AU239" s="208" t="s">
        <v>73</v>
      </c>
      <c r="AY239" s="207" t="s">
        <v>123</v>
      </c>
      <c r="BK239" s="209">
        <f>SUM(BK240:BK241)</f>
        <v>0</v>
      </c>
    </row>
    <row r="240" s="2" customFormat="1" ht="16.5" customHeight="1">
      <c r="A240" s="35"/>
      <c r="B240" s="36"/>
      <c r="C240" s="212" t="s">
        <v>458</v>
      </c>
      <c r="D240" s="212" t="s">
        <v>126</v>
      </c>
      <c r="E240" s="213" t="s">
        <v>486</v>
      </c>
      <c r="F240" s="214" t="s">
        <v>487</v>
      </c>
      <c r="G240" s="215" t="s">
        <v>188</v>
      </c>
      <c r="H240" s="216">
        <v>50</v>
      </c>
      <c r="I240" s="217"/>
      <c r="J240" s="218">
        <f>ROUND(I240*H240,2)</f>
        <v>0</v>
      </c>
      <c r="K240" s="219"/>
      <c r="L240" s="41"/>
      <c r="M240" s="220" t="s">
        <v>1</v>
      </c>
      <c r="N240" s="221" t="s">
        <v>38</v>
      </c>
      <c r="O240" s="88"/>
      <c r="P240" s="222">
        <f>O240*H240</f>
        <v>0</v>
      </c>
      <c r="Q240" s="222">
        <v>0</v>
      </c>
      <c r="R240" s="222">
        <f>Q240*H240</f>
        <v>0</v>
      </c>
      <c r="S240" s="222">
        <v>0</v>
      </c>
      <c r="T240" s="223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24" t="s">
        <v>488</v>
      </c>
      <c r="AT240" s="224" t="s">
        <v>126</v>
      </c>
      <c r="AU240" s="224" t="s">
        <v>81</v>
      </c>
      <c r="AY240" s="14" t="s">
        <v>123</v>
      </c>
      <c r="BE240" s="225">
        <f>IF(N240="základní",J240,0)</f>
        <v>0</v>
      </c>
      <c r="BF240" s="225">
        <f>IF(N240="snížená",J240,0)</f>
        <v>0</v>
      </c>
      <c r="BG240" s="225">
        <f>IF(N240="zákl. přenesená",J240,0)</f>
        <v>0</v>
      </c>
      <c r="BH240" s="225">
        <f>IF(N240="sníž. přenesená",J240,0)</f>
        <v>0</v>
      </c>
      <c r="BI240" s="225">
        <f>IF(N240="nulová",J240,0)</f>
        <v>0</v>
      </c>
      <c r="BJ240" s="14" t="s">
        <v>81</v>
      </c>
      <c r="BK240" s="225">
        <f>ROUND(I240*H240,2)</f>
        <v>0</v>
      </c>
      <c r="BL240" s="14" t="s">
        <v>488</v>
      </c>
      <c r="BM240" s="224" t="s">
        <v>489</v>
      </c>
    </row>
    <row r="241" s="2" customFormat="1" ht="24.15" customHeight="1">
      <c r="A241" s="35"/>
      <c r="B241" s="36"/>
      <c r="C241" s="212" t="s">
        <v>490</v>
      </c>
      <c r="D241" s="212" t="s">
        <v>126</v>
      </c>
      <c r="E241" s="213" t="s">
        <v>491</v>
      </c>
      <c r="F241" s="214" t="s">
        <v>492</v>
      </c>
      <c r="G241" s="215" t="s">
        <v>188</v>
      </c>
      <c r="H241" s="216">
        <v>50</v>
      </c>
      <c r="I241" s="217"/>
      <c r="J241" s="218">
        <f>ROUND(I241*H241,2)</f>
        <v>0</v>
      </c>
      <c r="K241" s="219"/>
      <c r="L241" s="41"/>
      <c r="M241" s="237" t="s">
        <v>1</v>
      </c>
      <c r="N241" s="238" t="s">
        <v>38</v>
      </c>
      <c r="O241" s="239"/>
      <c r="P241" s="240">
        <f>O241*H241</f>
        <v>0</v>
      </c>
      <c r="Q241" s="240">
        <v>0</v>
      </c>
      <c r="R241" s="240">
        <f>Q241*H241</f>
        <v>0</v>
      </c>
      <c r="S241" s="240">
        <v>0</v>
      </c>
      <c r="T241" s="241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24" t="s">
        <v>488</v>
      </c>
      <c r="AT241" s="224" t="s">
        <v>126</v>
      </c>
      <c r="AU241" s="224" t="s">
        <v>81</v>
      </c>
      <c r="AY241" s="14" t="s">
        <v>123</v>
      </c>
      <c r="BE241" s="225">
        <f>IF(N241="základní",J241,0)</f>
        <v>0</v>
      </c>
      <c r="BF241" s="225">
        <f>IF(N241="snížená",J241,0)</f>
        <v>0</v>
      </c>
      <c r="BG241" s="225">
        <f>IF(N241="zákl. přenesená",J241,0)</f>
        <v>0</v>
      </c>
      <c r="BH241" s="225">
        <f>IF(N241="sníž. přenesená",J241,0)</f>
        <v>0</v>
      </c>
      <c r="BI241" s="225">
        <f>IF(N241="nulová",J241,0)</f>
        <v>0</v>
      </c>
      <c r="BJ241" s="14" t="s">
        <v>81</v>
      </c>
      <c r="BK241" s="225">
        <f>ROUND(I241*H241,2)</f>
        <v>0</v>
      </c>
      <c r="BL241" s="14" t="s">
        <v>488</v>
      </c>
      <c r="BM241" s="224" t="s">
        <v>493</v>
      </c>
    </row>
    <row r="242" s="2" customFormat="1" ht="6.96" customHeight="1">
      <c r="A242" s="35"/>
      <c r="B242" s="63"/>
      <c r="C242" s="64"/>
      <c r="D242" s="64"/>
      <c r="E242" s="64"/>
      <c r="F242" s="64"/>
      <c r="G242" s="64"/>
      <c r="H242" s="64"/>
      <c r="I242" s="64"/>
      <c r="J242" s="64"/>
      <c r="K242" s="64"/>
      <c r="L242" s="41"/>
      <c r="M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</row>
  </sheetData>
  <sheetProtection sheet="1" autoFilter="0" formatColumns="0" formatRows="0" objects="1" scenarios="1" spinCount="100000" saltValue="KN2KnyIyqmqfm6CErvtubrZ/VlineZ6yODCA1WWhnz2Q7sl7setc7FECXg/kHgToro1G2ZTpknJs++o3zR927w==" hashValue="ucvpjwOE/RGxOc20qlFU0UryC1HRa+SRSAEpegF5kUBZAmb7re3D6+ox/RN+DG/vYNDgdEIBkOxQsZsu6ncykQ==" algorithmName="SHA-512" password="CC35"/>
  <autoFilter ref="C131:K241"/>
  <mergeCells count="9">
    <mergeCell ref="E7:H7"/>
    <mergeCell ref="E9:H9"/>
    <mergeCell ref="E18:H18"/>
    <mergeCell ref="E27:H27"/>
    <mergeCell ref="E85:H85"/>
    <mergeCell ref="E87:H87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LAPTOP-IMEPVRCR\User</dc:creator>
  <cp:lastModifiedBy>LAPTOP-IMEPVRCR\User</cp:lastModifiedBy>
  <dcterms:created xsi:type="dcterms:W3CDTF">2024-07-29T10:35:27Z</dcterms:created>
  <dcterms:modified xsi:type="dcterms:W3CDTF">2024-07-29T10:35:29Z</dcterms:modified>
</cp:coreProperties>
</file>