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6" yWindow="528" windowWidth="18852" windowHeight="10428" activeTab="4"/>
  </bookViews>
  <sheets>
    <sheet name="Rekapitulace stavby" sheetId="1" r:id="rId1"/>
    <sheet name="01 - SO 100.01 - Zateplen..." sheetId="2" r:id="rId2"/>
    <sheet name="02 - SO 100.02 - Zateplen..." sheetId="3" r:id="rId3"/>
    <sheet name="03 - SO 100.03 - Odstraně..." sheetId="4" r:id="rId4"/>
    <sheet name="2 - VRN" sheetId="5" r:id="rId5"/>
    <sheet name="Pokyny pro vyplnění" sheetId="6" r:id="rId6"/>
  </sheets>
  <definedNames>
    <definedName name="_xlnm._FilterDatabase" localSheetId="1" hidden="1">'01 - SO 100.01 - Zateplen...'!$C$103:$K$103</definedName>
    <definedName name="_xlnm._FilterDatabase" localSheetId="2" hidden="1">'02 - SO 100.02 - Zateplen...'!$C$97:$K$97</definedName>
    <definedName name="_xlnm._FilterDatabase" localSheetId="3" hidden="1">'03 - SO 100.03 - Odstraně...'!$C$94:$K$94</definedName>
    <definedName name="_xlnm._FilterDatabase" localSheetId="4" hidden="1">'2 - VRN'!$C$79:$K$79</definedName>
    <definedName name="_xlnm.Print_Area" localSheetId="1">'01 - SO 100.01 - Zateplen...'!$C$4:$J$38,'01 - SO 100.01 - Zateplen...'!$C$44:$J$83,'01 - SO 100.01 - Zateplen...'!$C$89:$K$1052</definedName>
    <definedName name="_xlnm.Print_Area" localSheetId="2">'02 - SO 100.02 - Zateplen...'!$C$4:$J$38,'02 - SO 100.02 - Zateplen...'!$C$44:$J$77,'02 - SO 100.02 - Zateplen...'!$C$83:$K$490</definedName>
    <definedName name="_xlnm.Print_Area" localSheetId="3">'03 - SO 100.03 - Odstraně...'!$C$4:$J$38,'03 - SO 100.03 - Odstraně...'!$C$44:$J$74,'03 - SO 100.03 - Odstraně...'!$C$80:$K$412</definedName>
    <definedName name="_xlnm.Print_Area" localSheetId="4">'2 - VRN'!$C$4:$J$36,'2 - VRN'!$C$42:$J$61,'2 - VRN'!$C$67:$K$88</definedName>
    <definedName name="_xlnm.Print_Area" localSheetId="5">'Pokyny pro vyplnění'!$B$2:$K$69,'Pokyny pro vyplnění'!$B$72:$K$116,'Pokyny pro vyplnění'!$B$119:$K$188,'Pokyny pro vyplnění'!$B$196:$K$216</definedName>
    <definedName name="_xlnm.Print_Area" localSheetId="0">'Rekapitulace stavby'!$D$4:$AO$33,'Rekapitulace stavby'!$C$39:$AQ$57</definedName>
    <definedName name="_xlnm.Print_Titles" localSheetId="0">'Rekapitulace stavby'!$49:$49</definedName>
    <definedName name="_xlnm.Print_Titles" localSheetId="1">'01 - SO 100.01 - Zateplen...'!$103:$103</definedName>
    <definedName name="_xlnm.Print_Titles" localSheetId="2">'02 - SO 100.02 - Zateplen...'!$97:$97</definedName>
    <definedName name="_xlnm.Print_Titles" localSheetId="3">'03 - SO 100.03 - Odstraně...'!$94:$94</definedName>
    <definedName name="_xlnm.Print_Titles" localSheetId="4">'2 - VRN'!$79:$79</definedName>
  </definedNames>
  <calcPr calcId="125725"/>
</workbook>
</file>

<file path=xl/sharedStrings.xml><?xml version="1.0" encoding="utf-8"?>
<sst xmlns="http://schemas.openxmlformats.org/spreadsheetml/2006/main" count="18297" uniqueCount="2368">
  <si>
    <t>Export VZ</t>
  </si>
  <si>
    <t>List obsahuje:</t>
  </si>
  <si>
    <t>3.0</t>
  </si>
  <si>
    <t>ZAMOK</t>
  </si>
  <si>
    <t>False</t>
  </si>
  <si>
    <t>{604789a9-9c37-4e83-9a2b-01c235725b50}</t>
  </si>
  <si>
    <t>0,01</t>
  </si>
  <si>
    <t>21</t>
  </si>
  <si>
    <t>15</t>
  </si>
  <si>
    <t>REKAPITULACE STAVBY</t>
  </si>
  <si>
    <t>v ---  níže se nacházejí doplnkové a pomocné údaje k sestavám  --- v</t>
  </si>
  <si>
    <t>Návod na vyplnění</t>
  </si>
  <si>
    <t>0,001</t>
  </si>
  <si>
    <t>Kód:</t>
  </si>
  <si>
    <t>R16-007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</si>
  <si>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</si>
  <si>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0,1</t>
  </si>
  <si>
    <t>Stavba:</t>
  </si>
  <si>
    <t>Revitalizace areálu KOC V Podhájí- Zateplení objektu, Krajská Zdravotní a.s.-Masarykova nemocnice v Ústí n.L., o.z.</t>
  </si>
  <si>
    <t>KSO:</t>
  </si>
  <si>
    <t/>
  </si>
  <si>
    <t>CC-CZ:</t>
  </si>
  <si>
    <t>Místo:</t>
  </si>
  <si>
    <t>Ústí n.L.</t>
  </si>
  <si>
    <t>Datum:</t>
  </si>
  <si>
    <t>12.02.2016</t>
  </si>
  <si>
    <t>Zadavatel:</t>
  </si>
  <si>
    <t>IČ:</t>
  </si>
  <si>
    <t>Krajská zdravotní a.s. Ústí n.L.</t>
  </si>
  <si>
    <t>DIČ:</t>
  </si>
  <si>
    <t>Uchazeč:</t>
  </si>
  <si>
    <t>Vyplň údaj</t>
  </si>
  <si>
    <t>Projektant:</t>
  </si>
  <si>
    <t>Ct.Žežulka - Zefraprojekt</t>
  </si>
  <si>
    <t>True</t>
  </si>
  <si>
    <t>1</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</si>
  <si>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</si>
  <si>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</si>
  <si>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</si>
  <si>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</si>
  <si>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</si>
  <si>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</si>
  <si>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</si>
  <si>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</si>
  <si>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</si>
  <si>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</si>
  <si>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</si>
  <si>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</si>
  <si>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</si>
  <si>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</si>
  <si>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</si>
  <si>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</si>
  <si>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</si>
  <si>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</si>
  <si>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</si>
  <si>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</si>
  <si>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</si>
  <si>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</si>
  <si>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</si>
  <si>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</si>
  <si>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</si>
  <si>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</si>
  <si>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</si>
  <si>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</si>
  <si>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</si>
  <si>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</si>
  <si>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</si>
  <si>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</si>
  <si>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</si>
  <si>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</si>
  <si>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</si>
  <si>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</si>
  <si>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</si>
  <si>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</si>
  <si>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</si>
  <si>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100.00 - Zateplení objektů areálu</t>
  </si>
  <si>
    <t>STA</t>
  </si>
  <si>
    <t>{f494b45a-76e9-497b-908c-9bd553dea9ef}</t>
  </si>
  <si>
    <t>2</t>
  </si>
  <si>
    <t>01</t>
  </si>
  <si>
    <t>SO 100.01 - Zateplení fasád</t>
  </si>
  <si>
    <t>Soupis</t>
  </si>
  <si>
    <t>{080e35d7-9c76-47de-83c3-bd6853c74a1e}</t>
  </si>
  <si>
    <t>02</t>
  </si>
  <si>
    <t>SO 100.02 - Zateplení střech</t>
  </si>
  <si>
    <t>{932f53a8-c07d-4c75-8a41-64ff5c519636}</t>
  </si>
  <si>
    <t>03</t>
  </si>
  <si>
    <t>SO 100.03 - Odstranění balkonu 2.NP (původní objekt)</t>
  </si>
  <si>
    <t>{2d32e1a8-29db-437e-b6b9-f69dd58a0f5e}</t>
  </si>
  <si>
    <t>VRN</t>
  </si>
  <si>
    <t>{b1cf940b-c94e-4ecd-b211-5bd890d509e1}</t>
  </si>
  <si>
    <t>Zpět na list:</t>
  </si>
  <si>
    <t>KRYCÍ LIST SOUPISU</t>
  </si>
  <si>
    <t>Objekt:</t>
  </si>
  <si>
    <t>1 - SO 100.00 - Zateplení objektů areálu</t>
  </si>
  <si>
    <t>Soupis:</t>
  </si>
  <si>
    <t>01 - SO 100.01 - Zateplení fasád</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</si>
  <si>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</si>
  <si>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</si>
  <si>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</si>
  <si>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</si>
  <si>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</si>
  <si>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</si>
  <si>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</si>
  <si>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</si>
  <si>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</si>
  <si>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</si>
  <si>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</si>
  <si>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</si>
  <si>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</si>
  <si>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</si>
  <si>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</si>
  <si>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</si>
  <si>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</si>
  <si>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</si>
  <si>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</si>
  <si>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751 - Vzduchotechnika</t>
  </si>
  <si>
    <t xml:space="preserve">    764 - Konstrukce klempířské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</si>
  <si>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</si>
  <si>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</si>
  <si>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</si>
  <si>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</si>
  <si>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</si>
  <si>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789 - Povrchové úpravy ocelových konstrukcí a technologických zařízení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</si>
  <si>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</si>
  <si>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</si>
  <si>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</si>
  <si>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</si>
  <si>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</si>
  <si>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</si>
  <si>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</si>
  <si>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</si>
  <si>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</si>
  <si>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</si>
  <si>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</si>
  <si>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</si>
  <si>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</si>
  <si>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</si>
  <si>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</si>
  <si>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</si>
  <si>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</si>
  <si>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</si>
  <si>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</si>
  <si>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</si>
  <si>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</si>
  <si>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m2</t>
  </si>
  <si>
    <t>CS ÚRS 2016 01</t>
  </si>
  <si>
    <t>4</t>
  </si>
  <si>
    <t>-796877833</t>
  </si>
  <si>
    <t>VV</t>
  </si>
  <si>
    <t>"odkopání okolo objektu do hl.1000 mm"</t>
  </si>
  <si>
    <t>" chodníku z bet.dlaždic" 0,80*(13,50+36,575+3,20)</t>
  </si>
  <si>
    <t>Součet</t>
  </si>
  <si>
    <t>113107170</t>
  </si>
  <si>
    <t>Odstranění podkladů nebo krytů s přemístěním hmot na skládku na vzdálenost do 20 m nebo s naložením na dopravní prostředek v ploše jednotlivě přes 50 m2 do 200 m2 z betonu prostého, o tl. vrstvy do 100 mm</t>
  </si>
  <si>
    <t>-2032209204</t>
  </si>
  <si>
    <t>"odkopání okolo objektu do hl.500 mm - mimo vstupní zpevněnou část"</t>
  </si>
  <si>
    <t>"bet.okapní chodníček" 0,40*(10,00+13,00+18,60+23,88+27,60+2,471+2,29+3,80+2,29+3,50+3,80+3,60)</t>
  </si>
  <si>
    <t>Mezisoučet</t>
  </si>
  <si>
    <t>3</t>
  </si>
  <si>
    <t>"bet.okapový chodníček" 0,40*(22,85+2,10+24,50+4,00)</t>
  </si>
  <si>
    <t>132212101</t>
  </si>
  <si>
    <t>Hloubení zapažených i nezapažených rýh šířky do 600 mm ručním nebo pneumatickým nářadím s urovnáním dna do předepsaného profilu a spádu v horninách tř. 3 soudržných</t>
  </si>
  <si>
    <t>m3</t>
  </si>
  <si>
    <t>931032464</t>
  </si>
  <si>
    <t>"odkopání okolo objektu do hl.1000 mm - mimo vstupní zpevněnou část"</t>
  </si>
  <si>
    <t>(0,40*1,000)*(10,00+13,00+18,60+23,88+27,60+2,471+2,29+3,80+2,29+3,50+3,80+3,60)</t>
  </si>
  <si>
    <t>"odpočet bet.okapního chodníčku" -(0,40*0,10)*(10,00+13,00+18,60+23,88+27,60+2,471+2,29+3,80+2,29+3,50+3,80+3,60)</t>
  </si>
  <si>
    <t>132212109</t>
  </si>
  <si>
    <t>Hloubení zapažených i nezapažených rýh šířky do 600 mm ručním nebo pneumatickým nářadím s urovnáním dna do předepsaného profilu a spádu v horninách tř. 3 Příplatek k cenám za lepivost horniny tř. 3</t>
  </si>
  <si>
    <t>1364548178</t>
  </si>
  <si>
    <t>41,339*0,3 'Přepočtené koeficientem množství</t>
  </si>
  <si>
    <t>5</t>
  </si>
  <si>
    <t>132212201</t>
  </si>
  <si>
    <t>Hloubení zapažených i nezapažených rýh šířky přes 600 do 2 000 mm ručním nebo pneumatickým nářadím s urovnáním dna do předepsaného profilu a spádu v horninách tř. 3 soudržných</t>
  </si>
  <si>
    <t>-1067777080</t>
  </si>
  <si>
    <t>(0,80*1,00)*(13,50+36,575+3,20+22,85+2,10+24,50+4,00)</t>
  </si>
  <si>
    <t>"odpočet bet.chodníku z dlaždic" -(0,80*0,05)*(13,50+36,575+3,20)</t>
  </si>
  <si>
    <t>"odpočet bet.okapového chodníku" -(0,40*0,10)*(22,85+2,10+24,50+4,00)</t>
  </si>
  <si>
    <t>"odpočet kačírku" -(0,80*0,15)*22,85</t>
  </si>
  <si>
    <t>6</t>
  </si>
  <si>
    <t>132212209</t>
  </si>
  <si>
    <t>Hloubení zapažených i nezapažených rýh šířky přes 600 do 2 000 mm ručním nebo pneumatickým nářadím s urovnáním dna do předepsaného profilu a spádu v horninách tř. 3 Příplatek k cenám za lepivost horniny tř. 3</t>
  </si>
  <si>
    <t>416809542</t>
  </si>
  <si>
    <t>78,369*0,3 'Přepočtené koeficientem množství</t>
  </si>
  <si>
    <t>7</t>
  </si>
  <si>
    <t>162201211</t>
  </si>
  <si>
    <t>Vodorovné přemístění výkopku stavebním kolečkem s vyprázdněním kolečka na hromady nebo do dopravního prostředku na vzdálenost do 10 m z horniny tř. 1 až 4</t>
  </si>
  <si>
    <t>117079567</t>
  </si>
  <si>
    <t>"přebytečný výkopek k místu nakládky na dopravní prostředek"</t>
  </si>
  <si>
    <t>41,339+78,369</t>
  </si>
  <si>
    <t>8</t>
  </si>
  <si>
    <t>162201219</t>
  </si>
  <si>
    <t>Vodorovné přemístění výkopku stavebním kolečkem s vyprázdněním kolečka na hromady nebo do dopravního prostředku na vzdálenost do 10 m z horniny Příplatek k ceně za každých dalších 10 m</t>
  </si>
  <si>
    <t>-511996042</t>
  </si>
  <si>
    <t>119,708*10 'Přepočtené koeficientem množství</t>
  </si>
  <si>
    <t>9</t>
  </si>
  <si>
    <t>162601101</t>
  </si>
  <si>
    <t>Vodorovné přemístění výkopku nebo sypaniny po suchu na obvyklém dopravním prostředku, bez naložení výkopku, avšak se složením bez rozhrnutí z horniny tř. 1 až 4 na vzdálenost přes 3 000 do 4 000 m</t>
  </si>
  <si>
    <t>-1077128096</t>
  </si>
  <si>
    <t>PSC</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</si>
  <si>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</si>
  <si>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"přebytečný výkopek na skládku"</t>
  </si>
  <si>
    <t>10</t>
  </si>
  <si>
    <t>171201211</t>
  </si>
  <si>
    <t>Uložení sypaniny poplatek za uložení sypaniny na skládce (skládkovné)</t>
  </si>
  <si>
    <t>t</t>
  </si>
  <si>
    <t>-472003830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</si>
  <si>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</si>
  <si>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119,708*1,7 'Přepočtené koeficientem množství</t>
  </si>
  <si>
    <t>11</t>
  </si>
  <si>
    <t>174101101</t>
  </si>
  <si>
    <t>Zásyp sypaninou z jakékoliv horniny s uložením výkopku ve vrstvách se zhutněním jam, šachet, rýh nebo kolem objektů v těchto vykopávkách</t>
  </si>
  <si>
    <t>962170462</t>
  </si>
  <si>
    <t>12</t>
  </si>
  <si>
    <t>M</t>
  </si>
  <si>
    <t>583373680</t>
  </si>
  <si>
    <t>Kamenivo přírodní těžené pro stavební účely  PTK  (drobné, hrubé, štěrkopísky) štěrkopísky frakce   netříděná zásyp pískovna Bratčice</t>
  </si>
  <si>
    <t>1459106767</t>
  </si>
  <si>
    <t>119,708</t>
  </si>
  <si>
    <t>119,708*2 'Přepočtené koeficientem množství</t>
  </si>
  <si>
    <t>Zakládání</t>
  </si>
  <si>
    <t>13</t>
  </si>
  <si>
    <t>212752212</t>
  </si>
  <si>
    <t>Trativody z drenážních trubek se zřízením štěrkopískového lože pod trubky a s jejich obsypem v průměrném celkovém množství do 0,15 m3/m v otevřeném výkopu z trubek plastových flexibilních D přes 65 do 100 mm</t>
  </si>
  <si>
    <t>m</t>
  </si>
  <si>
    <t>-1812512097</t>
  </si>
  <si>
    <t>13,50+36,575+3,20+22,85+2,10+24,50+4,00</t>
  </si>
  <si>
    <t>14</t>
  </si>
  <si>
    <t>212972112</t>
  </si>
  <si>
    <t>Opláštění drenážních trub filtrační textilií DN 100</t>
  </si>
  <si>
    <t>-1879259060</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</si>
  <si>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</si>
  <si>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Svislé a kompletní konstrukce</t>
  </si>
  <si>
    <t>319202223</t>
  </si>
  <si>
    <t>Dodatečná izolace zdiva injektáží beztlakovou infuzí křemičitým roztokem, tloušťka zdiva přes 300 do 450 mm</t>
  </si>
  <si>
    <t>1852347661</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</si>
  <si>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</si>
  <si>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"1.np onkologie-změna č.1.pdf</t>
  </si>
  <si>
    <t>(19,151+36,969+3,157)</t>
  </si>
  <si>
    <t>(3,297+22,167+2,245)</t>
  </si>
  <si>
    <t>16</t>
  </si>
  <si>
    <t>319202224</t>
  </si>
  <si>
    <t>Dodatečná izolace zdiva injektáží beztlakovou infuzí křemičitým roztokem, tloušťka zdiva přes 300 do 600 mm</t>
  </si>
  <si>
    <t>1026300680</t>
  </si>
  <si>
    <t>(23,991+11,996)</t>
  </si>
  <si>
    <t>Vodorovné konstrukce</t>
  </si>
  <si>
    <t>17</t>
  </si>
  <si>
    <t>451577777</t>
  </si>
  <si>
    <t>Podklad nebo lože pod dlažbu (přídlažbu) v ploše vodorovné nebo ve sklonu do 1:5, tloušťky od 30 do 100 mm z kameniva těženého</t>
  </si>
  <si>
    <t>-1234386553</t>
  </si>
  <si>
    <t>"odkopání okolo objektu do hl.1000 mm - zpětné položení původní"</t>
  </si>
  <si>
    <t>Komunikace pozemní</t>
  </si>
  <si>
    <t>18</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</si>
  <si>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</si>
  <si>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</si>
  <si>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122072590</t>
  </si>
  <si>
    <t>"odkopání okolo objektu do hl.1000 mm - zpětné položení původní dlažby"</t>
  </si>
  <si>
    <t>Úpravy povrchů, podlahy a osazování výplní</t>
  </si>
  <si>
    <t>19</t>
  </si>
  <si>
    <t>621135011</t>
  </si>
  <si>
    <t>Vyrovnání nerovností podkladu vnějších omítaných ploch tmelem, tloušťky do 2 mm podhledů</t>
  </si>
  <si>
    <t>2113650137</t>
  </si>
  <si>
    <t>"pod zateplovací systém - předpoklad do 20% plochy"</t>
  </si>
  <si>
    <t>100,624*20/100</t>
  </si>
  <si>
    <t>20</t>
  </si>
  <si>
    <t>621221031</t>
  </si>
  <si>
    <t>Montáž kontaktního zateplení z desek z minerální vlny s podélnou orientací vláken na vnější podhledy, tloušťky desek přes 120 do 160 mm</t>
  </si>
  <si>
    <t>1750967646</t>
  </si>
  <si>
    <t>"balkony" 12*(1,20*2,50)</t>
  </si>
  <si>
    <t>"balkon" 2,15*5,25</t>
  </si>
  <si>
    <t>"markýza - centrální vstup" 2,00*14,30</t>
  </si>
  <si>
    <t>"markýza - zadní vstup" 1,75*14,135</t>
  </si>
  <si>
    <t>631515380</t>
  </si>
  <si>
    <t>Vlákno minerální a výrobky z něj (desky, skruže, pásy, rohože, vložkové pytle apod.) desky z orientovaných vláken ISOVER - izolace stěn deska ISOVER TF PROFI, s podélnou orientací vláken pro zateplovací systémy 500 x 1000 mm, la = 0,039 W/mK tl. 160 mm</t>
  </si>
  <si>
    <t>-796846047</t>
  </si>
  <si>
    <t>100,624*1,02 'Přepočtené koeficientem množství</t>
  </si>
  <si>
    <t>22</t>
  </si>
  <si>
    <t>621251105</t>
  </si>
  <si>
    <t>Montáž kontaktního zateplení Příplatek k cenám za zápustnou montáž kotev s použitím tepelněizolačních zátek na vnější podhledy z minerální vlny</t>
  </si>
  <si>
    <t>1160715535</t>
  </si>
  <si>
    <t>23</t>
  </si>
  <si>
    <t>621325102</t>
  </si>
  <si>
    <t>Oprava vápenné nebo vápenocementové omítky vnějších ploch stupně členitosti 1 hladké podhledů, v rozsahu opravované plochy přes 10 do 30%</t>
  </si>
  <si>
    <t>-774177595</t>
  </si>
  <si>
    <t>24</t>
  </si>
  <si>
    <t>621531031</t>
  </si>
  <si>
    <t>Omítka tenkovrstvá silikonová vnějších ploch probarvená, včetně penetrace podkladu zrnitá, tloušťky 3,0 mm podhledů</t>
  </si>
  <si>
    <t>-1457836425</t>
  </si>
  <si>
    <t>25</t>
  </si>
  <si>
    <t>622135011</t>
  </si>
  <si>
    <t>Vyrovnání nerovností podkladu vnějších omítaných ploch tmelem, tloušťky do 2 mm stěn</t>
  </si>
  <si>
    <t>138969044</t>
  </si>
  <si>
    <t>"pod zateplovací systém - předpoklad do 20% plochy</t>
  </si>
  <si>
    <t>3474,063*20/100</t>
  </si>
  <si>
    <t>26</t>
  </si>
  <si>
    <t>622211001</t>
  </si>
  <si>
    <t>Montáž kontaktního zateplení z polystyrenových desek nebo z kombinovaných desek na vnější stěny, tloušťky desek do 40 mm</t>
  </si>
  <si>
    <t>829919671</t>
  </si>
  <si>
    <t>"parapet oken - viz.K1 (ostění hl.250 mm+izolace tl.160 mm = 410 mm" 518,10*0,41</t>
  </si>
  <si>
    <t>"čela balkonů" 12*(0,15*(1,20*2+2,50))</t>
  </si>
  <si>
    <t>"čela markýzy centrální vstup" 0,15*(14,30+2,00)</t>
  </si>
  <si>
    <t>"čela markýzy zadní vstup" 0,15*(1,75*2+14,135)</t>
  </si>
  <si>
    <t>27</t>
  </si>
  <si>
    <t>283764150</t>
  </si>
  <si>
    <t>Desky z lehčených plastů desky z extrudovaného polystyrenu desky z extrudovaného polystyrenu BACHL BACHL XPS 300 SF hladký povrch, ozub po celém obvodu 1265 x 615 mm (krycí plocha 0,75 m2) 30 mm</t>
  </si>
  <si>
    <t>-1860699453</t>
  </si>
  <si>
    <t>P</t>
  </si>
  <si>
    <t>Poznámka k položce:
Pro ploché střechy, obrácené střechy, zelené střechy, podlahy, vnější stěny ve styku se zeminou.</t>
  </si>
  <si>
    <t>226,331*1,02 'Přepočtené koeficientem množství</t>
  </si>
  <si>
    <t>28</t>
  </si>
  <si>
    <t>622211011</t>
  </si>
  <si>
    <t>Montáž kontaktního zateplení z polystyrenových desek nebo z kombinovaných desek na vnější stěny, tloušťky desek přes 40 do 80 mm</t>
  </si>
  <si>
    <t>-436973581</t>
  </si>
  <si>
    <t>"sokl - 500 mm nad terén+500 mm pod terén = 1000 mm"</t>
  </si>
  <si>
    <t>1,00*(12,325+12,30+6,40+2,471+2,29+3,002+2,29+3,421+2,35+0,55+3,48+8,30)</t>
  </si>
  <si>
    <t>"odpočet otvoru" -(1,00*1,75)</t>
  </si>
  <si>
    <t>Mezisoučet - 1.pp</t>
  </si>
  <si>
    <t>1,50*(34,15-12,325+36,575+3,575+3,25+0,35+22,05+2,10+23,656+4,00)</t>
  </si>
  <si>
    <t>1,00*(10,00+22,722+0,61+22,45+14,30+3,75+3,275+3,90+4,10+0,25+2,20)</t>
  </si>
  <si>
    <t>1,00*(3,85+0,27+3,50)</t>
  </si>
  <si>
    <t>"odpočet otvoru" -1,00*(1,55+2,00+1,40+3,50+1,80+1,15+1,40+1,00)</t>
  </si>
  <si>
    <t>Mezisoučet - 1.np</t>
  </si>
  <si>
    <t>29</t>
  </si>
  <si>
    <t>283764210</t>
  </si>
  <si>
    <t>Desky z lehčených plastů desky z extrudovaného polystyrenu desky z extrudovaného polystyrenu BACHL BACHL XPS 300 SF hladký povrch, ozub po celém obvodu 1265 x 615 mm (krycí plocha 0,75 m2) 80 mm</t>
  </si>
  <si>
    <t>-1492208841</t>
  </si>
  <si>
    <t>314,878*1,02 'Přepočtené koeficientem množství</t>
  </si>
  <si>
    <t>30</t>
  </si>
  <si>
    <t>622212051</t>
  </si>
  <si>
    <t>Montáž kontaktního zateplení vnějšího ostění nebo nadpraží z polystyrenových desek hloubky špalet přes 200 do 400 mm, tloušťky desek do 40 mm</t>
  </si>
  <si>
    <t>1558008741</t>
  </si>
  <si>
    <t>4*(0,90*1,60*2)</t>
  </si>
  <si>
    <t>26*(1,20*1,60*2)</t>
  </si>
  <si>
    <t>1*(1,55*2,10*2)</t>
  </si>
  <si>
    <t>1*(1,40*2,10*2)</t>
  </si>
  <si>
    <t>1*(1,70*2,10*2)</t>
  </si>
  <si>
    <t>Mezisoučet - pavilon 1</t>
  </si>
  <si>
    <t>9*(5,50*1,80*2)</t>
  </si>
  <si>
    <t>6*(2,05*1,80*2)</t>
  </si>
  <si>
    <t>2*(4,35*1,80*2)</t>
  </si>
  <si>
    <t>1*(3,30*2,75*2)</t>
  </si>
  <si>
    <t>Mezisoučet - pavilon 2</t>
  </si>
  <si>
    <t>2*(3,20*1,80*2)</t>
  </si>
  <si>
    <t>Mezisoučet - pavilon 3</t>
  </si>
  <si>
    <t>1*(0,90*2,00*2)</t>
  </si>
  <si>
    <t>4*(2,10*0,90*2)</t>
  </si>
  <si>
    <t>2*(5,50*0,90*2)</t>
  </si>
  <si>
    <t>17*(0,50*0,40*2)</t>
  </si>
  <si>
    <t>12*(2,05*1,80*2)</t>
  </si>
  <si>
    <t>25*(5,50*1,80*2)</t>
  </si>
  <si>
    <t>4*(4,35*1,80*2)</t>
  </si>
  <si>
    <t>2*(0,90*1,80*2)</t>
  </si>
  <si>
    <t>5*(0,85*1,20*2)</t>
  </si>
  <si>
    <t>1*(1,00*2,00*2)</t>
  </si>
  <si>
    <t>1*(1,75*2,15*2)</t>
  </si>
  <si>
    <t>1*(2,10*1,68*2)</t>
  </si>
  <si>
    <t>1*(2,10*1,47*2)</t>
  </si>
  <si>
    <t>1*(2,10*3,35*2)</t>
  </si>
  <si>
    <t>1*(0,90*2,30*2)</t>
  </si>
  <si>
    <t>Mezisoučet - pavilon 4+5</t>
  </si>
  <si>
    <t>19*(1,80*1,70*2)</t>
  </si>
  <si>
    <t>3*(0,90*0,90*2)</t>
  </si>
  <si>
    <t>2*(0,90*2,00*2)</t>
  </si>
  <si>
    <t>5*(2,20*1,70*2)</t>
  </si>
  <si>
    <t>8*(0,70*1,70*2)</t>
  </si>
  <si>
    <t>7*(1,40*1,70*2)</t>
  </si>
  <si>
    <t>14*(1,20*1,70*2)</t>
  </si>
  <si>
    <t>3*(0,80*1,70*2)</t>
  </si>
  <si>
    <t>24*(0,50*1,70*2)</t>
  </si>
  <si>
    <t>12*(0,80*2,50*2)</t>
  </si>
  <si>
    <t>4*(0,60*2,00*2)</t>
  </si>
  <si>
    <t>1*(1,20*2,00*2)</t>
  </si>
  <si>
    <t>4*(2,20*2,00*2)</t>
  </si>
  <si>
    <t>4*(1,00*2,00*2)</t>
  </si>
  <si>
    <t>1*(1,60*2,00*2)</t>
  </si>
  <si>
    <t>1*(1,80*2,10*2)</t>
  </si>
  <si>
    <t>3*(1,00*1,15*2)</t>
  </si>
  <si>
    <t>1*(1,20*1,15*2)</t>
  </si>
  <si>
    <t>1*(1,60*1,15*2)</t>
  </si>
  <si>
    <t>Mezisoučet - pavilon 6</t>
  </si>
  <si>
    <t>31</t>
  </si>
  <si>
    <t>283759320</t>
  </si>
  <si>
    <t>Desky z lehčených plastů desky polystyrénové fasádní typ EPS 70 F fasádní, stabilizovaný, samozhášivý objemová hmotnost 15 až 20 kg/m3 rozměr 1000 x 500 mm, lambda 0,039 W/m K 1000 x 500 x  40 mm</t>
  </si>
  <si>
    <t>124898721</t>
  </si>
  <si>
    <t>Poznámka k položce:
lambda=0,039 [W / m K]</t>
  </si>
  <si>
    <t>1646,925*0,32</t>
  </si>
  <si>
    <t>527,016*1,02 'Přepočtené koeficientem množství</t>
  </si>
  <si>
    <t>32</t>
  </si>
  <si>
    <t>622221031</t>
  </si>
  <si>
    <t>Montáž kontaktního zateplení z desek z minerální vlny s podélnou orientací vláken na vnější stěny, tloušťky desek přes 120 do 160 mm</t>
  </si>
  <si>
    <t>-433477109</t>
  </si>
  <si>
    <t>7,90*(16,30+14,00+23,656)</t>
  </si>
  <si>
    <t>(7,90+8,70)*7,516/2</t>
  </si>
  <si>
    <t>"odpočet otvoru" -4*(0,90*1,60)</t>
  </si>
  <si>
    <t>"odpočet otvoru" -26*(1,20*1,60)</t>
  </si>
  <si>
    <t>"odpočet otvoru" -1*(1,55*2,10)</t>
  </si>
  <si>
    <t>"odpočet otvoru" -1*(1,40*2,10)</t>
  </si>
  <si>
    <t>"odpočet otvoru" -1*(1,70*2,10)</t>
  </si>
  <si>
    <t>8,00*(22,45+2,30+22,05)</t>
  </si>
  <si>
    <t>"odpočet otvoru" -9*(5,50*1,80)</t>
  </si>
  <si>
    <t>"odpočet otvoru" -6*(2,05*1,80)</t>
  </si>
  <si>
    <t>"odpočet otvoru" -2*(4,35*1,80)</t>
  </si>
  <si>
    <t>"odpočet otvoru" -1*(3,30*2,75)</t>
  </si>
  <si>
    <t>4,00*(3,60+3,60)</t>
  </si>
  <si>
    <t>"odpočet otvoru" -2*(3,20*1,80)</t>
  </si>
  <si>
    <t>8,00*(23,885+36,575+18,60+6,28+13,80)</t>
  </si>
  <si>
    <t>(8,00+10,90)*5,158/2</t>
  </si>
  <si>
    <t>10,90*(15,192+6,27)</t>
  </si>
  <si>
    <t>3,00*(10,225+0,55+2,55+3,875+4,85+6,65+6,85)</t>
  </si>
  <si>
    <t>2,50*(5,50*2+18,50*2)</t>
  </si>
  <si>
    <t>"odpočet otvoru" -1*(0,90*2,00)</t>
  </si>
  <si>
    <t>"odpočet otvoru" -4*(2,10*0,90)</t>
  </si>
  <si>
    <t>"odpočet otvoru" -2*(5,50*0,90)</t>
  </si>
  <si>
    <t>"odpočet otvoru" -17*(0,50*0,40)</t>
  </si>
  <si>
    <t>"odpočet otvoru" -12*(2,05*1,80)</t>
  </si>
  <si>
    <t>"odpočet otvoru" -25*(5,50*1,80)</t>
  </si>
  <si>
    <t>"odpočet otvoru" -4*(4,35*1,80)</t>
  </si>
  <si>
    <t>"odpočet otvoru" -2*(0,90*1,80)</t>
  </si>
  <si>
    <t>"odpočet otvoru" -5*(0,85*1,20)</t>
  </si>
  <si>
    <t>"odpočet otvoru" -1*(1,00*2,00)</t>
  </si>
  <si>
    <t>"odpočet otvoru" -1*(1,75*2,15)</t>
  </si>
  <si>
    <t>"odpočet otvoru" -1*(2,10*1,68)</t>
  </si>
  <si>
    <t>"odpočet otvoru" -1*(2,10*1,47)</t>
  </si>
  <si>
    <t>"odpočet otvoru" -1*(2,10*3,35)</t>
  </si>
  <si>
    <t>"odpočet otvoru" -1*(0,90*2,30)</t>
  </si>
  <si>
    <t>17,70*(25,25-2,59+11,171+14,355+3,75*2)</t>
  </si>
  <si>
    <t>19,10*(2,59+11,55+3,55)</t>
  </si>
  <si>
    <t>11,05*(6,85+11,30+6,85)</t>
  </si>
  <si>
    <t>4,05*(11,30+10,175+3,675+4,475+5,72+2,125+3,655+1,075+5,60+11,45)</t>
  </si>
  <si>
    <t>"odpočet otvoru" -19*(1,80*1,70)</t>
  </si>
  <si>
    <t>"odpočet otvoru" -3*(0,90*0,90)</t>
  </si>
  <si>
    <t>"odpočet otvoru" -2*(0,90*2,00)</t>
  </si>
  <si>
    <t>"odpočet otvoru" -5*(2,20*1,70)</t>
  </si>
  <si>
    <t>"odpočet otvoru" -8*(0,70*1,70)</t>
  </si>
  <si>
    <t>"odpočet otvoru" -7*(1,40*1,70)</t>
  </si>
  <si>
    <t>"odpočet otvoru" -14*(1,20*1,70)</t>
  </si>
  <si>
    <t>"odpočet otvoru" -3*(0,80*1,70)</t>
  </si>
  <si>
    <t>"odpočet otvoru" -24*(0,50*1,70)</t>
  </si>
  <si>
    <t>"odpočet otvoru" -12*(0,80*2,50)</t>
  </si>
  <si>
    <t>"odpočet otvoru" -4*(0,60*2,00)</t>
  </si>
  <si>
    <t>"odpočet otvoru" -1*(1,20*2,00)</t>
  </si>
  <si>
    <t>"odpočet otvoru" -4*(2,20*2,00)</t>
  </si>
  <si>
    <t>"odpočet otvoru" -4*(1,00*2,00)</t>
  </si>
  <si>
    <t>"odpočet otvoru" -1*(1,60*2,00)</t>
  </si>
  <si>
    <t>"odpočet otvoru" -1*(1,80*2,10)</t>
  </si>
  <si>
    <t>"odpočet otvoru" -3*(1,00*1,15)</t>
  </si>
  <si>
    <t>"odpočet otvoru" -1*(1,20*1,15)</t>
  </si>
  <si>
    <t>"odpočet otvoru" -1*(1,60*1,15)</t>
  </si>
  <si>
    <t>33</t>
  </si>
  <si>
    <t>1126196577</t>
  </si>
  <si>
    <t>3210,555*1,02 'Přepočtené koeficientem množství</t>
  </si>
  <si>
    <t>34</t>
  </si>
  <si>
    <t>622251101</t>
  </si>
  <si>
    <t>Montáž kontaktního zateplení Příplatek k cenám za zápustnou montáž kotev s použitím tepelněizolačních zátek na vnější stěny z polystyrenu</t>
  </si>
  <si>
    <t>1071984535</t>
  </si>
  <si>
    <t>Mezisoučet - ostění otvorů</t>
  </si>
  <si>
    <t>226,331</t>
  </si>
  <si>
    <t>Mezisoučet - čela balkonů, markýz apod.</t>
  </si>
  <si>
    <t>"sokl - 500 mm nad terén"</t>
  </si>
  <si>
    <t>0,50*(12,325+12,30+6,40+2,471+2,29+3,002+2,29+3,421+2,35+0,55+3,48+8,30)</t>
  </si>
  <si>
    <t>"odpočet otvoru" -(0,50*1,75)</t>
  </si>
  <si>
    <t>0,50*(34,15-12,325+36,575+3,575+3,25+0,35+22,05+2,10+23,656+4,00)</t>
  </si>
  <si>
    <t>0,50*(10,00+22,722+0,61+22,45+14,30+3,75+3,275+3,90+4,10+0,25+2,20)</t>
  </si>
  <si>
    <t>0,50*(3,85+0,27+3,50)</t>
  </si>
  <si>
    <t>"odpočet otvoru" -0,50*(1,55+2,00+1,40+3,50+1,80+1,15+1,40+1,00)</t>
  </si>
  <si>
    <t>Mezisoučet - zateplení soklu</t>
  </si>
  <si>
    <t>35</t>
  </si>
  <si>
    <t>622251105</t>
  </si>
  <si>
    <t>Montáž kontaktního zateplení Příplatek k cenám za zápustnou montáž kotev s použitím tepelněizolačních zátek na vnější stěny z minerální vlny</t>
  </si>
  <si>
    <t>-873034498</t>
  </si>
  <si>
    <t>36</t>
  </si>
  <si>
    <t>622251201</t>
  </si>
  <si>
    <t>Montáž kontaktního zateplení Příplatek k cenám za použití disperzní (organické) armovací hmoty při stěrkování izolačních desek</t>
  </si>
  <si>
    <t>684737857</t>
  </si>
  <si>
    <t>100,624+3210,555</t>
  </si>
  <si>
    <t>37</t>
  </si>
  <si>
    <t>622252001</t>
  </si>
  <si>
    <t>Montáž lišt kontaktního zateplení zakládacích soklových připevněných hmoždinkami</t>
  </si>
  <si>
    <t>-2128584308</t>
  </si>
  <si>
    <t>16,30+14,00+23,656+7,516</t>
  </si>
  <si>
    <t>22,45+2,30+22,05</t>
  </si>
  <si>
    <t>3,60+3,60</t>
  </si>
  <si>
    <t>23,885+36,575+18,60+6,28+13,80+5,158</t>
  </si>
  <si>
    <t>15,192+6,27</t>
  </si>
  <si>
    <t>10,225+0,55+2,55+3,875+4,85+6,65+6,85</t>
  </si>
  <si>
    <t>5,50*2+18,50*2</t>
  </si>
  <si>
    <t>25,25-2,59+11,171+14,355+3,75*2</t>
  </si>
  <si>
    <t>2,59+11,55+3,55</t>
  </si>
  <si>
    <t>6,85+11,30+6,85</t>
  </si>
  <si>
    <t>11,30+10,175+3,675+4,475+5,72+2,125+3,655+1,075+5,60+11,45</t>
  </si>
  <si>
    <t>38</t>
  </si>
  <si>
    <t>590516380</t>
  </si>
  <si>
    <t>Kontaktní zateplovací systémy příslušenství kontaktních zateplovacích systémů lišty soklové  - zakládací lišty zakládací LO 163 mm  tl.1,0 mm</t>
  </si>
  <si>
    <t>-850840704</t>
  </si>
  <si>
    <t>482,408*1,05 'Přepočtené koeficientem množství</t>
  </si>
  <si>
    <t>39</t>
  </si>
  <si>
    <t>622252002</t>
  </si>
  <si>
    <t>Montáž lišt kontaktního zateplení ostatních stěnových, dilatačních apod. lepených do tmelu</t>
  </si>
  <si>
    <t>-1614265839</t>
  </si>
  <si>
    <t>1646,925</t>
  </si>
  <si>
    <t>Mezisoučet - rohová lišta ostění vnější</t>
  </si>
  <si>
    <t>Mezisoučet - APU lišty oken</t>
  </si>
  <si>
    <t>518,10</t>
  </si>
  <si>
    <t>Mezisoučet - parapetní</t>
  </si>
  <si>
    <t>482,408</t>
  </si>
  <si>
    <t>Mezisoučet - ukončovací</t>
  </si>
  <si>
    <t>40</t>
  </si>
  <si>
    <t>590514800</t>
  </si>
  <si>
    <t>lišta rohová Al 10/10 cm s tkaninou bal. 2,5 m</t>
  </si>
  <si>
    <t>1717817602</t>
  </si>
  <si>
    <t>1646,925*1,05 'Přepočtené koeficientem množství</t>
  </si>
  <si>
    <t>41</t>
  </si>
  <si>
    <t>590514760</t>
  </si>
  <si>
    <t>Kontaktní zateplovací systémy příslušenství kontaktních zateplovacích systémů profil okenní začišťovací s tkaninou Thermospoj 9 mm/2,4 m</t>
  </si>
  <si>
    <t>63543683</t>
  </si>
  <si>
    <t>Poznámka k položce:
délka 2,4 m, přesah tkaniny 100 mm</t>
  </si>
  <si>
    <t>42</t>
  </si>
  <si>
    <t>590515120</t>
  </si>
  <si>
    <t>Kontaktní zateplovací systémy příslušenství kontaktních zateplovacích systémů profil okenní s nepřiznanou okapnicí - Thermospoj LPE plast 2 m</t>
  </si>
  <si>
    <t>212646920</t>
  </si>
  <si>
    <t>518,1*1,05 'Přepočtené koeficientem množství</t>
  </si>
  <si>
    <t>43</t>
  </si>
  <si>
    <t>590515160</t>
  </si>
  <si>
    <t>Kontaktní zateplovací systémy příslušenství kontaktních zateplovacích systémů profil okenní s nepřiznanou okapnicí - Thermospoj ukončovací 14 mm PVC hrana (délka 3 m)</t>
  </si>
  <si>
    <t>-1179205821</t>
  </si>
  <si>
    <t>44</t>
  </si>
  <si>
    <t>622321121</t>
  </si>
  <si>
    <t>Omítka vápenocementová vnějších ploch nanášená ručně jednovrstvá, tloušťky do 15 mm hladká stěn</t>
  </si>
  <si>
    <t>-1301973031</t>
  </si>
  <si>
    <t>"po otlučení ker.obkladu</t>
  </si>
  <si>
    <t>0,73*(9,90+3,58+14,00+23,656+2,10)</t>
  </si>
  <si>
    <t>(0,73+1,45)*7,14/2</t>
  </si>
  <si>
    <t>1,45*0,60</t>
  </si>
  <si>
    <t>0,90*(22,45+22,05-3,30)</t>
  </si>
  <si>
    <t>0,40*(3,60+3,60)</t>
  </si>
  <si>
    <t>0,90*(23,885+18,60+6,28+36,575+13,417)</t>
  </si>
  <si>
    <t>3,73*(14,80+5,02)</t>
  </si>
  <si>
    <t>(3,73+0,90)*5,185/2</t>
  </si>
  <si>
    <t>2,85*11,71</t>
  </si>
  <si>
    <t>3,25*(3,75*2+3,275+3,90+4,10+3,85+0,27)</t>
  </si>
  <si>
    <t>1,45*(3,60+1,20+0,15+2,35+3,421+2,29+3,002+2,29+2,471+1,85)</t>
  </si>
  <si>
    <t>0,90*25,35</t>
  </si>
  <si>
    <t>45</t>
  </si>
  <si>
    <t>622325102</t>
  </si>
  <si>
    <t>Oprava vápenné nebo vápenocementové omítky vnějších ploch stupně členitosti 1 hladké stěn, v rozsahu opravované plochy přes 10 do 30%</t>
  </si>
  <si>
    <t>2077570182</t>
  </si>
  <si>
    <t>1646,925*0,16</t>
  </si>
  <si>
    <t>Mezisoučet - ostění</t>
  </si>
  <si>
    <t>46</t>
  </si>
  <si>
    <t>622531031</t>
  </si>
  <si>
    <t>Omítka tenkovrstvá silikonová vnějších ploch probarvená, včetně penetrace podkladu zrnitá, tloušťky 3,0 mm stěn</t>
  </si>
  <si>
    <t>1381449228</t>
  </si>
  <si>
    <t>3474,063-425,691</t>
  </si>
  <si>
    <t>47</t>
  </si>
  <si>
    <t>622532031</t>
  </si>
  <si>
    <t>Omítka tenkovrstvá silikonová vnějších ploch probarvená, včetně penetrace podkladu hydrofilní, s regulací vlhkosti na povrchu a se zvýšenou ochranou proti mikroorganismům zrnitá, tloušťky 3,0 mm stěn</t>
  </si>
  <si>
    <t>1362924683</t>
  </si>
  <si>
    <t>48</t>
  </si>
  <si>
    <t>629135102</t>
  </si>
  <si>
    <t>Vyrovnávací vrstva z cementové malty pod klempířskými prvky šířky přes 150 do 300 mm</t>
  </si>
  <si>
    <t>-1115373751</t>
  </si>
  <si>
    <t>"pod venkovní parapet - š.250 mm - viz.K1" 518,10</t>
  </si>
  <si>
    <t>49</t>
  </si>
  <si>
    <t>629991011</t>
  </si>
  <si>
    <t>Zakrytí vnějších ploch před znečištěním včetně pozdějšího odkrytí výplní otvorů a svislých ploch fólií přilepenou lepící páskou</t>
  </si>
  <si>
    <t>-2069151711</t>
  </si>
  <si>
    <t>4*(0,90*1,60)</t>
  </si>
  <si>
    <t>26*(1,20*1,60)</t>
  </si>
  <si>
    <t>1*(1,55*2,10)</t>
  </si>
  <si>
    <t>1*(1,40*2,10)</t>
  </si>
  <si>
    <t>1*(1,70*2,10)</t>
  </si>
  <si>
    <t>9*(5,50*1,80)</t>
  </si>
  <si>
    <t>6*(2,05*1,80)</t>
  </si>
  <si>
    <t>2*(4,35*1,80)</t>
  </si>
  <si>
    <t>1*(3,30*2,75)</t>
  </si>
  <si>
    <t>2*(3,20*1,80)</t>
  </si>
  <si>
    <t>1*(0,90*2,00)</t>
  </si>
  <si>
    <t>4*(2,10*0,90)</t>
  </si>
  <si>
    <t>2*(5,50*0,90)</t>
  </si>
  <si>
    <t>17*(0,50*0,40)</t>
  </si>
  <si>
    <t>12*(2,05*1,80)</t>
  </si>
  <si>
    <t>25*(5,50*1,80)</t>
  </si>
  <si>
    <t>4*(4,35*1,80)</t>
  </si>
  <si>
    <t>2*(0,90*1,80)</t>
  </si>
  <si>
    <t>5*(0,85*1,20)</t>
  </si>
  <si>
    <t>1*(1,00*2,00)</t>
  </si>
  <si>
    <t>1*(1,75*2,15)</t>
  </si>
  <si>
    <t>1*(2,10*1,68)</t>
  </si>
  <si>
    <t>1*(2,10*1,47)</t>
  </si>
  <si>
    <t>1*(2,10*3,35)</t>
  </si>
  <si>
    <t>1*(0,90*2,30)</t>
  </si>
  <si>
    <t>19*(1,80*1,70)</t>
  </si>
  <si>
    <t>3*(0,90*0,90)</t>
  </si>
  <si>
    <t>2*(0,90*2,00)</t>
  </si>
  <si>
    <t>5*(2,20*1,70)</t>
  </si>
  <si>
    <t>8*(0,70*1,70)</t>
  </si>
  <si>
    <t>7*(1,40*1,70)</t>
  </si>
  <si>
    <t>14*(1,20*1,70)</t>
  </si>
  <si>
    <t>3*(0,80*1,70)</t>
  </si>
  <si>
    <t>24*(0,50*1,70)</t>
  </si>
  <si>
    <t>12*(0,80*2,50)</t>
  </si>
  <si>
    <t>4*(0,60*2,00)</t>
  </si>
  <si>
    <t>1*(1,20*2,00)</t>
  </si>
  <si>
    <t>4*(2,20*2,00)</t>
  </si>
  <si>
    <t>4*(1,00*2,00)</t>
  </si>
  <si>
    <t>1*(1,60*2,00)</t>
  </si>
  <si>
    <t>1*(1,80*2,10)</t>
  </si>
  <si>
    <t>3*(1,00*1,15)</t>
  </si>
  <si>
    <t>1*(1,20*1,15)</t>
  </si>
  <si>
    <t>1*(1,60*1,15)</t>
  </si>
  <si>
    <t>50</t>
  </si>
  <si>
    <t>629995101</t>
  </si>
  <si>
    <t>Očištění vnějších ploch tlakovou vodou omytím</t>
  </si>
  <si>
    <t>-1371396497</t>
  </si>
  <si>
    <t>100,624</t>
  </si>
  <si>
    <t>Mezisoučet - podhled</t>
  </si>
  <si>
    <t>3474,063</t>
  </si>
  <si>
    <t>Mezisoučet - stěny</t>
  </si>
  <si>
    <t>51</t>
  </si>
  <si>
    <t>629999042</t>
  </si>
  <si>
    <t>Příplatky k cenám úprav vnějších povrchů za ztížené pracovní podmínky práce v nadstřešní části objektu</t>
  </si>
  <si>
    <t>1532984929</t>
  </si>
  <si>
    <t>52</t>
  </si>
  <si>
    <t>632451033</t>
  </si>
  <si>
    <t>Potěr cementový vyrovnávací z malty (MC-15) v ploše o průměrné (střední) tl. přes 30 do 40 mm</t>
  </si>
  <si>
    <t>-1141118205</t>
  </si>
  <si>
    <t>"balkon" 12*(1,20*2,50)</t>
  </si>
  <si>
    <t>"balkon" 1*(2,15*5,25)</t>
  </si>
  <si>
    <t>"arkýř.balkon" (2,50*1,50)+(2*((0,925*1,50)/2))</t>
  </si>
  <si>
    <t>53</t>
  </si>
  <si>
    <t>632451491</t>
  </si>
  <si>
    <t>Potěr pískocementový běžný Příplatek k cenám za úpravu povrchu přehlazením</t>
  </si>
  <si>
    <t>699022528</t>
  </si>
  <si>
    <t>54</t>
  </si>
  <si>
    <t>637121112</t>
  </si>
  <si>
    <t>Okapový chodník z kameniva s udusáním a urovnáním povrchu z kačírku tl. 150 mm</t>
  </si>
  <si>
    <t>1046694436</t>
  </si>
  <si>
    <t>"okapový chodník"</t>
  </si>
  <si>
    <t>0,40*(10,00+13,00+18,60+23,88+27,60+2,471+2,29+3,80+2,29+3,50+3,80+3,60)</t>
  </si>
  <si>
    <t>0,40*(22,85+2,10+24,50+4,00)</t>
  </si>
  <si>
    <t>55</t>
  </si>
  <si>
    <t>637311122</t>
  </si>
  <si>
    <t>Okapový chodník z obrubníků betonových chodníkových se zalitím spár cementovou maltou do lože z betonu prostého, z obrubníků stojatých</t>
  </si>
  <si>
    <t>1526900609</t>
  </si>
  <si>
    <t>10,00+13,00+18,60+23,88+27,60+2,471+2,29+3,80+2,29+3,50+3,80+3,60</t>
  </si>
  <si>
    <t>22,85+2,10+24,50+4,00</t>
  </si>
  <si>
    <t>56</t>
  </si>
  <si>
    <t>644941111</t>
  </si>
  <si>
    <t>Montáž průvětrníků nebo mřížek odvětrávacích velikosti do 150 x 200 mm</t>
  </si>
  <si>
    <t>kus</t>
  </si>
  <si>
    <t>1512647017</t>
  </si>
  <si>
    <t>"ozn.K14 - plastová větr.mřížka 150x150 na kruhový otvor" 402,00</t>
  </si>
  <si>
    <t>57</t>
  </si>
  <si>
    <t>562456130</t>
  </si>
  <si>
    <t>Stavební části z ostatních plastů mřížky větrací plastové [ASA] hranaté VM 150x150 UB  bílá se žaluzií</t>
  </si>
  <si>
    <t>-250071953</t>
  </si>
  <si>
    <t>58</t>
  </si>
  <si>
    <t>644941121</t>
  </si>
  <si>
    <t>Montáž průvětrníků nebo mřížek odvětrávacích montáž průchodky (trubky) se zhotovením otvoru v tepelné izolaci</t>
  </si>
  <si>
    <t>-1406278861</t>
  </si>
  <si>
    <t>59</t>
  </si>
  <si>
    <t>286000001</t>
  </si>
  <si>
    <t>trubka plastová VZT kruhová d.100 mm dl.500 mm</t>
  </si>
  <si>
    <t>1852642178</t>
  </si>
  <si>
    <t>Ostatní konstrukce a práce, bourání</t>
  </si>
  <si>
    <t>60</t>
  </si>
  <si>
    <t>941211111</t>
  </si>
  <si>
    <t>Montáž lešení řadového rámového lehkého pracovního s podlahami s provozním zatížením tř. 3 do 200 kg/m2 šířky tř. SW06 přes 0,6 do 0,9 m, výšky do 10 m</t>
  </si>
  <si>
    <t>-1331464722</t>
  </si>
  <si>
    <t>(15,164+20,413)*2,90/2</t>
  </si>
  <si>
    <t>2,90*(12,30+0,90*2)</t>
  </si>
  <si>
    <t>0,50*(6,40+2,471+2,29+3,002+2,29+3,421+2,90+3,45+8,30+0,90*6)</t>
  </si>
  <si>
    <t>Mezisoučet - do úrovně +/- 0,000</t>
  </si>
  <si>
    <t>6,40*(16,325+14,10+16,325+0,90*4)</t>
  </si>
  <si>
    <t>2*((6,40+7,20)*7,50/2)</t>
  </si>
  <si>
    <t>6,50*(22,45+2,10+22,05+36,575+34,15+12,55+18,60+0,90*6)</t>
  </si>
  <si>
    <t>2,50*(3,20+3,20)</t>
  </si>
  <si>
    <t>6,30*(3,38*2+15,75+7,30+0,90*4)</t>
  </si>
  <si>
    <t>2*((6,30+1,15)*7,92/2)</t>
  </si>
  <si>
    <t>10,65*(11,30*2+31,825*2+3,75*2+0,90*10)</t>
  </si>
  <si>
    <t>3,55*(11,30*2+10,75+3,75+4,475+5,72+1,675+3,655+1,075+5,60+11,45+0,90*12)</t>
  </si>
  <si>
    <t>1,50*(10,255+0,55+2,55+3,875+4,85+6,65+6,85+0,90*10)</t>
  </si>
  <si>
    <t>8,85*(14,355+3,75+3,275+3,75+7,65+11,57+25,25)</t>
  </si>
  <si>
    <t>4,40*(2,29+3,002+2,29)</t>
  </si>
  <si>
    <t>Mezisoučet - od úrovně 1/- 0,000</t>
  </si>
  <si>
    <t>"odpočet lešení výšky do 25 m" -1848,064</t>
  </si>
  <si>
    <t>61</t>
  </si>
  <si>
    <t>941211112</t>
  </si>
  <si>
    <t>Montáž lešení řadového rámového lehkého pracovního s podlahami s provozním zatížením tř. 3 do 200 kg/m2 šířky tř. SW06 přes 0,6 do 0,9 m, výšky přes 10 do 25 m</t>
  </si>
  <si>
    <t>-1036812913</t>
  </si>
  <si>
    <t>20,70*(11,30*2+31,28*2+3,75*2+0,90*8)</t>
  </si>
  <si>
    <t>"odpočet průniku ploch" -8,85*(6,825+11,30+6,625)</t>
  </si>
  <si>
    <t>62</t>
  </si>
  <si>
    <t>941211211</t>
  </si>
  <si>
    <t>Montáž lešení řadového rámového lehkého pracovního s podlahami s provozním zatížením tř. 3 do 200 kg/m2 Příplatek za první a každý další den použití lešení k ceně -1111 nebo -1112</t>
  </si>
  <si>
    <t>1433333039</t>
  </si>
  <si>
    <t>2074,272+1848,064</t>
  </si>
  <si>
    <t>3922,336*150 'Přepočtené koeficientem množství</t>
  </si>
  <si>
    <t>63</t>
  </si>
  <si>
    <t>941211811</t>
  </si>
  <si>
    <t>Demontáž lešení řadového rámového lehkého pracovního s provozním zatížením tř. 3 do 200 kg/m2 šířky tř. SW06 přes 0,6 do 0,9 m, výšky do 10 m</t>
  </si>
  <si>
    <t>1467889432</t>
  </si>
  <si>
    <t>64</t>
  </si>
  <si>
    <t>941211812</t>
  </si>
  <si>
    <t>Demontáž lešení řadového rámového lehkého pracovního s provozním zatížením tř. 3 do 200 kg/m2 šířky tř. SW06 přes 0,6 do 0,9 m, výšky přes 10 do 25 m</t>
  </si>
  <si>
    <t>-1901374023</t>
  </si>
  <si>
    <t>65</t>
  </si>
  <si>
    <t>944121111</t>
  </si>
  <si>
    <t>Montáž ochranného zábradlí dílcového na vnějších volných stranách objektů odkloněného od svislice do 15 st.</t>
  </si>
  <si>
    <t>-1043931160</t>
  </si>
  <si>
    <t>16,325+14,10+16,325+0,90*4+7,50*2</t>
  </si>
  <si>
    <t>22,45+2,10+22,05+36,575+34,15+12,55+18,60+0,90*6</t>
  </si>
  <si>
    <t>3,20+3,20</t>
  </si>
  <si>
    <t>3,38*2+15,75+7,30+0,90*4+7,92*2</t>
  </si>
  <si>
    <t>11,30*2+31,825*2+3,75*2+0,90*10</t>
  </si>
  <si>
    <t>11,30*2+10,75+3,75+4,475+5,72+1,675+3,655+1,075+5,60+11,45+0,90*12</t>
  </si>
  <si>
    <t>10,255+0,55+2,55+3,875+4,85+6,65+6,85+0,90*10</t>
  </si>
  <si>
    <t>14,355+3,75+3,275+3,75+7,65+11,57+25,25</t>
  </si>
  <si>
    <t>2,29+3,002+2,29</t>
  </si>
  <si>
    <t>66</t>
  </si>
  <si>
    <t>944121211</t>
  </si>
  <si>
    <t>Montáž ochranného zábradlí dílcového Příplatek za první a každý další den použití zábradlí k ceně -1111</t>
  </si>
  <si>
    <t>781062798</t>
  </si>
  <si>
    <t>580,937*150 'Přepočtené koeficientem množství</t>
  </si>
  <si>
    <t>67</t>
  </si>
  <si>
    <t>944121811</t>
  </si>
  <si>
    <t>Demontáž ochranného zábradlí dílcového na vnějších volných stranách objektů odkloněného od svislice do 15 st.</t>
  </si>
  <si>
    <t>1270716</t>
  </si>
  <si>
    <t>68</t>
  </si>
  <si>
    <t>944511111</t>
  </si>
  <si>
    <t>Montáž ochranné sítě zavěšené na konstrukci lešení z textilie z umělých vláken</t>
  </si>
  <si>
    <t>1345312877</t>
  </si>
  <si>
    <t>69</t>
  </si>
  <si>
    <t>944511211</t>
  </si>
  <si>
    <t>Montáž ochranné sítě Příplatek za první a každý další den použití sítě k ceně -1111</t>
  </si>
  <si>
    <t>1178606657</t>
  </si>
  <si>
    <t>70</t>
  </si>
  <si>
    <t>944511811</t>
  </si>
  <si>
    <t>Demontáž ochranné sítě zavěšené na konstrukci lešení z textilie z umělých vláken</t>
  </si>
  <si>
    <t>-1510805840</t>
  </si>
  <si>
    <t>71</t>
  </si>
  <si>
    <t>949521112</t>
  </si>
  <si>
    <t>Montáž podchodu u dílcových lešení zřizovaného současně s lehkým nebo těžkým pracovním lešením, šířky do 2,0 m</t>
  </si>
  <si>
    <t>538624800</t>
  </si>
  <si>
    <t>1,75</t>
  </si>
  <si>
    <t>1,55+2,00+1,40+3,50+1,80+1,15+1,40+1,00</t>
  </si>
  <si>
    <t>72</t>
  </si>
  <si>
    <t>949521212</t>
  </si>
  <si>
    <t>Montáž podchodu u dílcových lešení Příplatek za první a každý další den použití podchodu k ceně -1112</t>
  </si>
  <si>
    <t>-214924309</t>
  </si>
  <si>
    <t>73</t>
  </si>
  <si>
    <t>949521812</t>
  </si>
  <si>
    <t>Demontáž podchodu u dílcových lešení zřizovaného současně s lehkým nebo těžkým pracovním lešením, šířky do 2,0 m</t>
  </si>
  <si>
    <t>2006268111</t>
  </si>
  <si>
    <t>74</t>
  </si>
  <si>
    <t>953945113</t>
  </si>
  <si>
    <t>Kotvy mechanické s vyvrtáním otvoru do betonu, železobetonu nebo tvrdého kamene pro střední zatížení průvlekové, velikost M 8, délka 115 mm</t>
  </si>
  <si>
    <t>391517341</t>
  </si>
  <si>
    <t>"ocelový žebřík ozn.Z3 - kotvení do fasády" 6*4,00</t>
  </si>
  <si>
    <t>75</t>
  </si>
  <si>
    <t>953961112</t>
  </si>
  <si>
    <t>Kotvy chemické s vyvrtáním otvoru do betonu, železobetonu nebo tvrdého kamene tmel, velikost M 10, hloubka 90 mm</t>
  </si>
  <si>
    <t>-1418436758</t>
  </si>
  <si>
    <t>"ozn.Z1 - kotvení ocel.zábradlí z čela balkonu - 2ks/bod" 65*2,00</t>
  </si>
  <si>
    <t>76</t>
  </si>
  <si>
    <t>953965115</t>
  </si>
  <si>
    <t>Kotvy chemické s vyvrtáním otvoru kotevní šrouby pro chemické kotvy, velikost M 10, délka 130 mm</t>
  </si>
  <si>
    <t>710280459</t>
  </si>
  <si>
    <t>77</t>
  </si>
  <si>
    <t>962031133</t>
  </si>
  <si>
    <t>Bourání příček z cihel, tvárnic nebo příčkovek z cihel pálených, plných nebo dutých na maltu vápennou nebo vápenocementovou, tl. do 150 mm</t>
  </si>
  <si>
    <t>1486447746</t>
  </si>
  <si>
    <t>"přizdívka tl.150 mm" 3,38*(6,705+23,656)</t>
  </si>
  <si>
    <t>78</t>
  </si>
  <si>
    <t>962081141</t>
  </si>
  <si>
    <t>Bourání zdiva příček nebo vybourání otvorů ze skleněných tvárnic, tl. do 150 mm</t>
  </si>
  <si>
    <t>817423582</t>
  </si>
  <si>
    <t>0,90*2,30+2,10*(1,68+1,47+3,35)</t>
  </si>
  <si>
    <t>79</t>
  </si>
  <si>
    <t>965042131</t>
  </si>
  <si>
    <t>Bourání podkladů pod dlažby nebo litých celistvých podlah a mazanin betonových nebo z litého asfaltu tl. do 100 mm, plochy do 4 m2</t>
  </si>
  <si>
    <t>-167206383</t>
  </si>
  <si>
    <t>"balkon" 12*(0,05*(1,20*2,50))</t>
  </si>
  <si>
    <t>80</t>
  </si>
  <si>
    <t>965042141</t>
  </si>
  <si>
    <t>Bourání podkladů pod dlažby nebo litých celistvých podlah a mazanin betonových nebo z litého asfaltu tl. do 100 mm, plochy přes 4 m2</t>
  </si>
  <si>
    <t>510605684</t>
  </si>
  <si>
    <t>"balkon" 0,05*(2,15*5,25)</t>
  </si>
  <si>
    <t>"arkýř.balkon" 0,05*((2,50*1,50)+(2*(0,925*1,50)/2))</t>
  </si>
  <si>
    <t>81</t>
  </si>
  <si>
    <t>968072244</t>
  </si>
  <si>
    <t>Vybourání kovových rámů oken s křídly, dveřních zárubní, vrat, stěn, ostění nebo obkladů okenních rámů s křídly jednoduchých, plochy do 1 m2</t>
  </si>
  <si>
    <t>-1800444109</t>
  </si>
  <si>
    <t>"okno v luxf.stěně 600x400 mm" 4*(0,60*0,40)</t>
  </si>
  <si>
    <t>82</t>
  </si>
  <si>
    <t>968072455</t>
  </si>
  <si>
    <t>Vybourání kovových rámů oken s křídly, dveřních zárubní, vrat, stěn, ostění nebo obkladů dveřních zárubní, plochy do 2 m2</t>
  </si>
  <si>
    <t>421468188</t>
  </si>
  <si>
    <t>"dveře 1000x2000 mm" 1*(1,00*2,00)</t>
  </si>
  <si>
    <t>83</t>
  </si>
  <si>
    <t>968072456</t>
  </si>
  <si>
    <t>Vybourání kovových rámů oken s křídly, dveřních zárubní, vrat, stěn, ostění nebo obkladů dveřních zárubní, plochy přes 2 m2</t>
  </si>
  <si>
    <t>-501142931</t>
  </si>
  <si>
    <t>"ozn.D1" 1,00*(1,25*2,10)</t>
  </si>
  <si>
    <t>"ozn.D2" 1,00*(1,35*2,10)</t>
  </si>
  <si>
    <t>84</t>
  </si>
  <si>
    <t>976072321</t>
  </si>
  <si>
    <t>Vybourání kovových madel, zábradlí, dvířek, zděří, kotevních želez komínových a topných dvířek, ventilací apod., plochy přes 0,30 m2, ze zdiva cihelného nebo kamenného</t>
  </si>
  <si>
    <t>39008870</t>
  </si>
  <si>
    <t>"větrací žaluzie 600x500 mm" 21,00</t>
  </si>
  <si>
    <t>"větrací žaluzie 1200x500 mm" 2,00</t>
  </si>
  <si>
    <t>"větrací žaluzie 600x900 mm" 5,00</t>
  </si>
  <si>
    <t>85</t>
  </si>
  <si>
    <t>976074121</t>
  </si>
  <si>
    <t>Vybourání kovových madel, zábradlí, dvířek, zděří, kotevních želez kotevních želez zapuštěných do 300 mm, ve zdivu nebo dlažbě z cihel na maltu vápennou nebo vápenocementovou</t>
  </si>
  <si>
    <t>2112820855</t>
  </si>
  <si>
    <t>"různé konstrukce ve fasádě - odhad množství" 100,00</t>
  </si>
  <si>
    <t>86</t>
  </si>
  <si>
    <t>978015341</t>
  </si>
  <si>
    <t>Otlučení vápenných nebo vápenocementových omítek vnějších ploch s vyškrabáním spar a s očištěním zdiva stupně členitosti 1 a 2, v rozsahu přes 10 do 30 %</t>
  </si>
  <si>
    <t>-1864549140</t>
  </si>
  <si>
    <t>Mezisoučet - pavilon 1 stěny</t>
  </si>
  <si>
    <t>Mezisoučet - pavilon 2 stěny</t>
  </si>
  <si>
    <t>Mezisoučet - pavilon 3 stěny</t>
  </si>
  <si>
    <t>Mezisoučet - pavilon 4+5 stěny</t>
  </si>
  <si>
    <t>Mezisoučet - pavilon 6 stěny</t>
  </si>
  <si>
    <t>87</t>
  </si>
  <si>
    <t>978015391</t>
  </si>
  <si>
    <t>Otlučení vápenných nebo vápenocementových omítek vnějších ploch s vyškrabáním spar a s očištěním zdiva stupně členitosti 1 a 2, v rozsahu přes 80 do 100 %</t>
  </si>
  <si>
    <t>-878462552</t>
  </si>
  <si>
    <t>88</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</si>
  <si>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</si>
  <si>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</si>
  <si>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-169661716</t>
  </si>
  <si>
    <t>89</t>
  </si>
  <si>
    <t>985131111</t>
  </si>
  <si>
    <t>Očištění ploch stěn, rubu kleneb a podlah tlakovou vodou</t>
  </si>
  <si>
    <t>-285144121</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</si>
  <si>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</si>
  <si>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90</t>
  </si>
  <si>
    <t>985131311</t>
  </si>
  <si>
    <t>Očištění ploch stěn, rubu kleneb a podlah ruční dočištění ocelovými kartáči</t>
  </si>
  <si>
    <t>-1292471561</t>
  </si>
  <si>
    <t>"před provedením svislé hydroizolace"</t>
  </si>
  <si>
    <t>1,000*(13,50+36,575+3,20+22,85+2,10+24,50+4,00)</t>
  </si>
  <si>
    <t>997</t>
  </si>
  <si>
    <t>Přesun sutě</t>
  </si>
  <si>
    <t>91</t>
  </si>
  <si>
    <t>997013116</t>
  </si>
  <si>
    <t>Vnitrostaveništní doprava suti a vybouraných hmot vodorovně do 50 m svisle s použitím mechanizace pro budovy a haly výšky přes 18 do 21 m</t>
  </si>
  <si>
    <t>1725899106</t>
  </si>
  <si>
    <t>92</t>
  </si>
  <si>
    <t>997013501</t>
  </si>
  <si>
    <t>Odvoz suti a vybouraných hmot na skládku nebo meziskládku se složením, na vzdálenost do 1 km</t>
  </si>
  <si>
    <t>-1606421569</t>
  </si>
  <si>
    <t>93</t>
  </si>
  <si>
    <t>997013509</t>
  </si>
  <si>
    <t>Odvoz suti a vybouraných hmot na skládku nebo meziskládku se složením, na vzdálenost Příplatek k ceně za každý další i započatý 1 km přes 1 km</t>
  </si>
  <si>
    <t>1281848485</t>
  </si>
  <si>
    <t>180,601*3 'Přepočtené koeficientem množství</t>
  </si>
  <si>
    <t>94</t>
  </si>
  <si>
    <t>997013803</t>
  </si>
  <si>
    <t>Poplatek za uložení stavebního odpadu na skládce (skládkovné) z keramických materiálů</t>
  </si>
  <si>
    <t>1703032386</t>
  </si>
  <si>
    <t>95</t>
  </si>
  <si>
    <t>997013822</t>
  </si>
  <si>
    <t>Poplatek za uložení stavebního odpadu na skládce (skládkovné) s oleji nebo ropnými látkami</t>
  </si>
  <si>
    <t>48534375</t>
  </si>
  <si>
    <t>96</t>
  </si>
  <si>
    <t>997013832</t>
  </si>
  <si>
    <t>345387476</t>
  </si>
  <si>
    <t>"klempířské konstrukce" -1,28</t>
  </si>
  <si>
    <t>"ocelové zábradlí  balkonů apod." -(1,28+1,04+0,046)</t>
  </si>
  <si>
    <t>998</t>
  </si>
  <si>
    <t>Přesun hmot</t>
  </si>
  <si>
    <t>97</t>
  </si>
  <si>
    <t>998017003</t>
  </si>
  <si>
    <t>Přesun hmot pro budovy občanské výstavby, bydlení, výrobu a služby s omezením mechanizace vodorovná dopravní vzdálenost do 100 m pro budovy s jakoukoliv nosnou konstrukcí výšky přes 12 do 24 m</t>
  </si>
  <si>
    <t>369710744</t>
  </si>
  <si>
    <t>PSV</t>
  </si>
  <si>
    <t>Práce a dodávky PSV</t>
  </si>
  <si>
    <t>711</t>
  </si>
  <si>
    <t>Izolace proti vodě, vlhkosti a plynům</t>
  </si>
  <si>
    <t>98</t>
  </si>
  <si>
    <t>711112001</t>
  </si>
  <si>
    <t>Provedení izolace proti zemní vlhkosti natěradly a tmely za studena na ploše svislé S nátěrem penetračním</t>
  </si>
  <si>
    <t>-1509203580</t>
  </si>
  <si>
    <t xml:space="preserve">Poznámka k souboru cen:
1. Izolace plochy jednotlivě do 10 m2 se oceňují skladebně cenou příslušné izolace a cenou 711 19-9095 Příplatek za plochu do 10 m2. </t>
  </si>
  <si>
    <t>"svislá hydroizolace"</t>
  </si>
  <si>
    <t>99</t>
  </si>
  <si>
    <t>111631500</t>
  </si>
  <si>
    <t>Výrobky asfaltové izolační a zálivkové hmoty asfalty oxidované stavebně-izolační k penetraci suchých a očištěných podkladů pod asfaltové izolační krytiny a izolace ALP/9 bal 9 kg</t>
  </si>
  <si>
    <t>146525192</t>
  </si>
  <si>
    <t>106,725*0,00035 'Přepočtené koeficientem množství</t>
  </si>
  <si>
    <t>100</t>
  </si>
  <si>
    <t>711132101</t>
  </si>
  <si>
    <t>Provedení izolace proti zemní vlhkosti pásy na sucho AIP nebo tkaniny na ploše svislé S</t>
  </si>
  <si>
    <t>-296054170</t>
  </si>
  <si>
    <t xml:space="preserve">Poznámka k souboru cen:
1. Izolace plochy jednotlivě do 10 m2 se oceňují skladebně cenou příslušné izolace a cenou 711 19-9096 Příplatek za plochu do 10 m2 a to jen při položení pásů za použití natěradel za horka. </t>
  </si>
  <si>
    <t>101</t>
  </si>
  <si>
    <t>693111460</t>
  </si>
  <si>
    <t>Geotextilie geotextilie netkané GEOFILTEX 63 (polypropylenová vlákna) se základní ÚV stabilizací šíře do 8,8 m 63/ 30  300 g/m2</t>
  </si>
  <si>
    <t>1293226283</t>
  </si>
  <si>
    <t>106,725*1,2 'Přepočtené koeficientem množství</t>
  </si>
  <si>
    <t>102</t>
  </si>
  <si>
    <t>711142559</t>
  </si>
  <si>
    <t>Provedení izolace proti zemní vlhkosti pásy přitavením NAIP na ploše svislé S</t>
  </si>
  <si>
    <t>843029188</t>
  </si>
  <si>
    <t xml:space="preserve">Poznámka k souboru cen:
1. Izolace plochy jednotlivě do 10 m2 se oceňují skladebně cenou příslušné izolace a cenou 711 19-9097 Příplatek za plochu do 10 m2. </t>
  </si>
  <si>
    <t>"svislá hydroizolace - 2x SBS pás"</t>
  </si>
  <si>
    <t>2*(1,000*(13,50+36,575+3,20+22,85+2,10+24,50+4,00))</t>
  </si>
  <si>
    <t>103</t>
  </si>
  <si>
    <t>628522540</t>
  </si>
  <si>
    <t>Pásy s modifikovaným asfaltem vložka polyesterové rouno asfaltované hydroizolační pásy modifikované SBS (styren - butadien - styren) posyp hrubozrný břidličný, spodní strana mikrotenová folie Elastodek 40 special mineral</t>
  </si>
  <si>
    <t>-624807491</t>
  </si>
  <si>
    <t>213,45*1,2 'Přepočtené koeficientem množství</t>
  </si>
  <si>
    <t>104</t>
  </si>
  <si>
    <t>711161302</t>
  </si>
  <si>
    <t>Izolace proti zemní vlhkosti nopovými foliemi FONDALINE základů nebo stěn pro běžné podmínky tloušťky 0,4 mm, šířky 1,0 m</t>
  </si>
  <si>
    <t>1188904982</t>
  </si>
  <si>
    <t xml:space="preserve">Poznámka k souboru cen:
1. V cenách -1302 až -1361 nejsou započteny náklady na ukončení izolace lištou. 2. Prostupy izolací se oceňují cenami souboru 711 76 - Provedení detailů fóliemi. </t>
  </si>
  <si>
    <t>105</t>
  </si>
  <si>
    <t>711161382</t>
  </si>
  <si>
    <t>Izolace proti zemní vlhkosti nopovými foliemi FONDALINE ukončení izolace lištou provětrávací</t>
  </si>
  <si>
    <t>-553027680</t>
  </si>
  <si>
    <t>106</t>
  </si>
  <si>
    <t>998711103</t>
  </si>
  <si>
    <t>Přesun hmot pro izolace proti vodě, vlhkosti a plynům stanovený z hmotnosti přesunovaného materiálu vodorovná dopravní vzdálenost do 50 m v objektech výšky přes 12 do 60 m</t>
  </si>
  <si>
    <t>1282891492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</si>
  <si>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</si>
  <si>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107</t>
  </si>
  <si>
    <t>998711192</t>
  </si>
  <si>
    <t>Přesun hmot pro izolace proti vodě, vlhkosti a plynům stanovený z hmotnosti přesunovaného materiálu Příplatek k cenám za zvětšený přesun přes vymezenou největší dopravní vzdálenost do 100 m</t>
  </si>
  <si>
    <t>1293364175</t>
  </si>
  <si>
    <t>712</t>
  </si>
  <si>
    <t>Povlakové krytiny</t>
  </si>
  <si>
    <t>108</t>
  </si>
  <si>
    <t>712300832</t>
  </si>
  <si>
    <t>Odstranění ze střech plochých do 10 st. krytiny povlakové dvouvrstvé</t>
  </si>
  <si>
    <t>-164102313</t>
  </si>
  <si>
    <t>109</t>
  </si>
  <si>
    <t>712331111</t>
  </si>
  <si>
    <t>Provedení povlakové krytiny střech plochých do 10 st. pásy na sucho podkladní samolepící asfaltový pás</t>
  </si>
  <si>
    <t>957025101</t>
  </si>
  <si>
    <t>110</t>
  </si>
  <si>
    <t>628662800</t>
  </si>
  <si>
    <t>Šindele bitumenové VEDATOP®- podkladní pás asfaltový SBS modifikovaný za studena samolepící se samolepícímy přesahy na polystyren VEDATOP® SU tl. 3 mm</t>
  </si>
  <si>
    <t>-1373845523</t>
  </si>
  <si>
    <t>53,336*1,15 'Přepočtené koeficientem množství</t>
  </si>
  <si>
    <t>111</t>
  </si>
  <si>
    <t>712341559</t>
  </si>
  <si>
    <t>Provedení povlakové krytiny střech plochých do 10 st. pásy přitavením NAIP v plné ploše</t>
  </si>
  <si>
    <t>516627888</t>
  </si>
  <si>
    <t>112</t>
  </si>
  <si>
    <t>628522550</t>
  </si>
  <si>
    <t>Pásy s modifikovaným asfaltem vložka polyesterové rouno asfaltované hydroizolační pásy modifikované SBS (styren - butadien - styren) posyp hrubozrný břidličný, spodní strana mikrotenová folie Elastodek 40 special dekor šedý</t>
  </si>
  <si>
    <t>-717580286</t>
  </si>
  <si>
    <t>113</t>
  </si>
  <si>
    <t>712831101</t>
  </si>
  <si>
    <t>Provedení povlakové krytiny střech samostatným vytažením izolačního povlaku pásy na sucho na konstrukce převyšující úroveň střechy, AIP, NAIP nebo tkaninou</t>
  </si>
  <si>
    <t>1160234075</t>
  </si>
  <si>
    <t>"markýza - centrální vstup" 0,50*(2,00+14,30)</t>
  </si>
  <si>
    <t>"markýza - zadnílní vstup" 0,50*14,135</t>
  </si>
  <si>
    <t>114</t>
  </si>
  <si>
    <t>-779745555</t>
  </si>
  <si>
    <t>15,218*1,2 'Přepočtené koeficientem množství</t>
  </si>
  <si>
    <t>115</t>
  </si>
  <si>
    <t>712841559</t>
  </si>
  <si>
    <t>Provedení povlakové krytiny střech samostatným vytažením izolačního povlaku pásy přitavením na konstrukce převyšující úroveň střechy, NAIP</t>
  </si>
  <si>
    <t>1276455507</t>
  </si>
  <si>
    <t>116</t>
  </si>
  <si>
    <t>245289548</t>
  </si>
  <si>
    <t>117</t>
  </si>
  <si>
    <t>998712103</t>
  </si>
  <si>
    <t>Přesun hmot pro povlakové krytiny stanovený z hmotnosti přesunovaného materiálu vodorovná dopravní vzdálenost do 50 m v objektech výšky přes 12 do 24 m</t>
  </si>
  <si>
    <t>-1050490158</t>
  </si>
  <si>
    <t>118</t>
  </si>
  <si>
    <t>998712192</t>
  </si>
  <si>
    <t>Přesun hmot pro povlakové krytiny stanovený z hmotnosti přesunovaného materiálu za zvětšený přesun přes vymezenou největší dopravní vzdálenost do 100 m</t>
  </si>
  <si>
    <t>-1706028374</t>
  </si>
  <si>
    <t>713</t>
  </si>
  <si>
    <t>Izolace tepelné</t>
  </si>
  <si>
    <t>119</t>
  </si>
  <si>
    <t>713141182</t>
  </si>
  <si>
    <t>Montáž tepelné izolace střech plochých rohožemi, pásy, deskami, dílci, bloky (izolační materiál ve specifikaci) přišroubovanými šrouby tl. izolace přes 170 mm budovy výšky do 20 m okrajové pole</t>
  </si>
  <si>
    <t>815160386</t>
  </si>
  <si>
    <t>120</t>
  </si>
  <si>
    <t>283759130</t>
  </si>
  <si>
    <t>deska z pěnového polystyrenu EPS 100 spádové klíny</t>
  </si>
  <si>
    <t>434301633</t>
  </si>
  <si>
    <t>Poznámka k položce:
lambda=0,037 [W / m K]</t>
  </si>
  <si>
    <t>53,336*0,11</t>
  </si>
  <si>
    <t>5,867*1,02 'Přepočtené koeficientem množství</t>
  </si>
  <si>
    <t>121</t>
  </si>
  <si>
    <t>998713103</t>
  </si>
  <si>
    <t>Přesun hmot pro izolace tepelné stanovený z hmotnosti přesunovaného materiálu vodorovná dopravní vzdálenost do 50 m v objektech výšky přes 12 m do 24 m</t>
  </si>
  <si>
    <t>2062142582</t>
  </si>
  <si>
    <t>122</t>
  </si>
  <si>
    <t>998713192</t>
  </si>
  <si>
    <t>Přesun hmot pro izolace tepelné stanovený z hmotnosti přesunovaného materiálu Příplatek k cenám za zvětšený přesun přes vymezenou největší dopravní vzdálenost do 100 m</t>
  </si>
  <si>
    <t>707841061</t>
  </si>
  <si>
    <t>751</t>
  </si>
  <si>
    <t>Vzduchotechnika</t>
  </si>
  <si>
    <t>123</t>
  </si>
  <si>
    <t>751398052</t>
  </si>
  <si>
    <t>Montáž ostatních zařízení protidešťové žaluzie nebo žaluziové klapky na čtyřhranné potrubí, průřezu přes 0,150 do 0,300 m2</t>
  </si>
  <si>
    <t>777944939</t>
  </si>
  <si>
    <t>"ozn.K14 - 600x500 mm" 21,00</t>
  </si>
  <si>
    <t>124</t>
  </si>
  <si>
    <t>429729480</t>
  </si>
  <si>
    <t>žaluzie protidešťové velikost 500x600 mm</t>
  </si>
  <si>
    <t>512129389</t>
  </si>
  <si>
    <t>125</t>
  </si>
  <si>
    <t>751398054</t>
  </si>
  <si>
    <t>Montáž ostatních zařízení protidešťové žaluzie nebo žaluziové klapky na čtyřhranné potrubí, průřezu přes 0,450 do 0,600 m2</t>
  </si>
  <si>
    <t>148709750</t>
  </si>
  <si>
    <t>"ozn.K15" 2,00</t>
  </si>
  <si>
    <t>"ozn.K16" 5,00</t>
  </si>
  <si>
    <t>126</t>
  </si>
  <si>
    <t>429729530</t>
  </si>
  <si>
    <t>žaluzie protidešťové velikost 600x900 mm</t>
  </si>
  <si>
    <t>-569370533</t>
  </si>
  <si>
    <t>127</t>
  </si>
  <si>
    <t>429729680</t>
  </si>
  <si>
    <t>žaluzie protidešťové velikost 1200x500 mm</t>
  </si>
  <si>
    <t>-399238036</t>
  </si>
  <si>
    <t>128</t>
  </si>
  <si>
    <t>998751102</t>
  </si>
  <si>
    <t>Přesun hmot pro vzduchotechniku stanovený z hmotnosti přesunovaného materiálu vodorovná dopravní vzdálenost do 100 m v objektech výšky přes 12 do 24 m</t>
  </si>
  <si>
    <t>531923829</t>
  </si>
  <si>
    <t>129</t>
  </si>
  <si>
    <t>998751191</t>
  </si>
  <si>
    <t>Přesun hmot pro vzduchotechniku stanovený z hmotnosti přesunovaného materiálu Příplatek k cenám za zvětšený přesun přes vymezenou největší dopravní vzdálenost do 500 m</t>
  </si>
  <si>
    <t>-1876778502</t>
  </si>
  <si>
    <t>764</t>
  </si>
  <si>
    <t>Konstrukce klempířské</t>
  </si>
  <si>
    <t>130</t>
  </si>
  <si>
    <t>764002801</t>
  </si>
  <si>
    <t>Demontáž klempířských konstrukcí závětrné lišty do suti</t>
  </si>
  <si>
    <t>-2056916544</t>
  </si>
  <si>
    <t>"markýza - zadní vstup" 1,75*2</t>
  </si>
  <si>
    <t>"markýza - centrální vstup" 2,00</t>
  </si>
  <si>
    <t>131</t>
  </si>
  <si>
    <t>764002811</t>
  </si>
  <si>
    <t>Demontáž klempířských konstrukcí okapového plechu do suti, v krytině povlakové</t>
  </si>
  <si>
    <t>-897577498</t>
  </si>
  <si>
    <t>"balkon" 12*(1,20*2+2,50)</t>
  </si>
  <si>
    <t>"balkon" 2,15*2+5,25</t>
  </si>
  <si>
    <t>"markýza - centrální vstup" 14,30</t>
  </si>
  <si>
    <t>"markýza - zadní vstup" 14,135</t>
  </si>
  <si>
    <t>132</t>
  </si>
  <si>
    <t>764002851</t>
  </si>
  <si>
    <t>Demontáž klempířských konstrukcí oplechování parapetů do suti</t>
  </si>
  <si>
    <t>482714820</t>
  </si>
  <si>
    <t>"viz.K1" 518,10</t>
  </si>
  <si>
    <t>133</t>
  </si>
  <si>
    <t>764002861</t>
  </si>
  <si>
    <t>Demontáž klempířských konstrukcí oplechování říms do suti</t>
  </si>
  <si>
    <t>1981796670</t>
  </si>
  <si>
    <t>"přizdívka tl.150 mm" 6,705+23,656</t>
  </si>
  <si>
    <t>134</t>
  </si>
  <si>
    <t>764002871</t>
  </si>
  <si>
    <t>Demontáž klempířských konstrukcí lemování zdí do suti</t>
  </si>
  <si>
    <t>-808325138</t>
  </si>
  <si>
    <t>"markýza - centrální vstup" 14,30+2,00</t>
  </si>
  <si>
    <t>135</t>
  </si>
  <si>
    <t>764003801</t>
  </si>
  <si>
    <t>Demontáž klempířských konstrukcí lemování trub, konzol, držáků, ventilačních nástavců a ostatních kusových prvků do suti</t>
  </si>
  <si>
    <t>995263525</t>
  </si>
  <si>
    <t>"sloupek zábradlí balkonu" 12*5,00</t>
  </si>
  <si>
    <t>136</t>
  </si>
  <si>
    <t>764242333</t>
  </si>
  <si>
    <t>Oplechování střešních prvků z titanzinkového lesklého válcovaného plechu okapu okapovým plechem střechy rovné rš 250 mm</t>
  </si>
  <si>
    <t>-2096537154</t>
  </si>
  <si>
    <t>"ozn.K19" 45,50</t>
  </si>
  <si>
    <t>137</t>
  </si>
  <si>
    <t>764246306</t>
  </si>
  <si>
    <t>Oplechování parapetů z titanzinkového lesklého válcovaného plechu rovných mechanicky kotvené, bez rohů rš 500 mm</t>
  </si>
  <si>
    <t>-907455600</t>
  </si>
  <si>
    <t>"ozn.K1 - rš.450 mm" 518,10</t>
  </si>
  <si>
    <t>138</t>
  </si>
  <si>
    <t>764341314</t>
  </si>
  <si>
    <t>Lemování zdí z titanzinkového lesklého válcovaného plechu boční nebo horní rovných, střech s krytinou skládanou mimo prejzovou rš 330 mm</t>
  </si>
  <si>
    <t>-1753397737</t>
  </si>
  <si>
    <t>"ozn.K18" 43,50</t>
  </si>
  <si>
    <t>139</t>
  </si>
  <si>
    <t>764345321</t>
  </si>
  <si>
    <t>Lemování trub, konzol, držáků a ostatních kusových prvků z titanzinkového lesklého válcovaného plechu střech s krytinou skládanou mimo prejzovou nebo z plechu, průměr do 75 mm</t>
  </si>
  <si>
    <t>-710695971</t>
  </si>
  <si>
    <t>12*5,00</t>
  </si>
  <si>
    <t>140</t>
  </si>
  <si>
    <t>764541305</t>
  </si>
  <si>
    <t>Žlab podokapní z titanzinkového lesklého válcovaného plechu včetně háků a čel půlkruhový rš 330 mm</t>
  </si>
  <si>
    <t>-1657466217</t>
  </si>
  <si>
    <t>141</t>
  </si>
  <si>
    <t>764541346</t>
  </si>
  <si>
    <t>Žlab podokapní z titanzinkového lesklého válcovaného plechu včetně háků a čel kotlík oválný (trychtýřový), rš žlabu/průměr svodu 330/100 mm</t>
  </si>
  <si>
    <t>-442551341</t>
  </si>
  <si>
    <t>142</t>
  </si>
  <si>
    <t>764548423</t>
  </si>
  <si>
    <t>Svod z titanzinkového předzvětralého plechu včetně objímek, kolen a odskoků kruhový, průměru 100 mm</t>
  </si>
  <si>
    <t>-957832344</t>
  </si>
  <si>
    <t>143</t>
  </si>
  <si>
    <t>998764103</t>
  </si>
  <si>
    <t>Přesun hmot pro konstrukce klempířské stanovený z hmotnosti přesunovaného materiálu vodorovná dopravní vzdálenost do 50 m v objektech výšky přes 12 do 24 m</t>
  </si>
  <si>
    <t>1656996629</t>
  </si>
  <si>
    <t>144</t>
  </si>
  <si>
    <t>998764192</t>
  </si>
  <si>
    <t>Přesun hmot pro konstrukce klempířské stanovený z hmotnosti přesunovaného materiálu za zvětšený přesun přes vymezenou největší dopravní vzdálenost do 100 m</t>
  </si>
  <si>
    <t>-2085043482</t>
  </si>
  <si>
    <t>766</t>
  </si>
  <si>
    <t>Konstrukce truhlářské</t>
  </si>
  <si>
    <t>145</t>
  </si>
  <si>
    <t>766622115</t>
  </si>
  <si>
    <t>Montáž oken plastových včetně montáže rámu na polyuretanovou pěnu plochy přes 1 m2 pevných do zdiva, výšky do 1,5 m</t>
  </si>
  <si>
    <t>-328702959</t>
  </si>
  <si>
    <t>"ozn.O2 2100x1470 mm" 1*(2,10*1,47)</t>
  </si>
  <si>
    <t>146</t>
  </si>
  <si>
    <t>611442810.4</t>
  </si>
  <si>
    <t>okno plastové pevně zasklené 210x147 cm, izolační dvojsklo, barva bílá, ozn.O2</t>
  </si>
  <si>
    <t>1421910631</t>
  </si>
  <si>
    <t>147</t>
  </si>
  <si>
    <t>766622116</t>
  </si>
  <si>
    <t>Montáž oken plastových včetně montáže rámu na polyuretanovou pěnu plochy přes 1 m2 pevných do zdiva, výšky přes 1,5 do 2,5 m</t>
  </si>
  <si>
    <t>1738824250</t>
  </si>
  <si>
    <t>"ozn.O1 2100x1680 mm" 1*(2,10*1,68)</t>
  </si>
  <si>
    <t>"ozn.O4 900x2300 mm" 1*(0,90*2,30)</t>
  </si>
  <si>
    <t>148</t>
  </si>
  <si>
    <t>611442810.2</t>
  </si>
  <si>
    <t>okno plastové pevně zasklené 90x230 cm, izolační dvojsklo, barva bílá, ozn.O4</t>
  </si>
  <si>
    <t>-1963889130</t>
  </si>
  <si>
    <t>149</t>
  </si>
  <si>
    <t>611442810.5</t>
  </si>
  <si>
    <t>okno plastové pevně zasklené 210x168 cm, izolační dvojsklo, barva bílá, ozn.O1</t>
  </si>
  <si>
    <t>1041952780</t>
  </si>
  <si>
    <t>150</t>
  </si>
  <si>
    <t>766622117</t>
  </si>
  <si>
    <t>Montáž oken plastových včetně montáže rámu na polyuretanovou pěnu plochy přes 1 m2 pevných do zdiva, výšky přes 2,5 m</t>
  </si>
  <si>
    <t>586344829</t>
  </si>
  <si>
    <t>"ozn.O3 2100x3350 mm" 1*(2,10*3,35)</t>
  </si>
  <si>
    <t>151</t>
  </si>
  <si>
    <t>611442810.3</t>
  </si>
  <si>
    <t>okno plastové pevně zasklené 210x335 cm, izolační dvojsklo, barva bílá, ozn.O3, meziskelní příčka</t>
  </si>
  <si>
    <t>-2014516268</t>
  </si>
  <si>
    <t>152</t>
  </si>
  <si>
    <t>766622212</t>
  </si>
  <si>
    <t>Montáž oken plastových plochy do 1 m2 včetně montáže rámu na polyuretanovou pěnu pevných do zdiva</t>
  </si>
  <si>
    <t>-822278550</t>
  </si>
  <si>
    <t>"ozn.O5 900x900 mm" 2*(0,90*0,90)</t>
  </si>
  <si>
    <t>153</t>
  </si>
  <si>
    <t>611442810.1</t>
  </si>
  <si>
    <t>okno plastové pevně zasklené 90x90 cm, izolační dvojsklo, barva bílá, ozn.O5</t>
  </si>
  <si>
    <t>-373306783</t>
  </si>
  <si>
    <t>154</t>
  </si>
  <si>
    <t>766629513</t>
  </si>
  <si>
    <t>Montáž oken dřevěných Příplatek k cenám za tepelnou izolaci mezi ostěním a rámem okna při rovném ostění, s perlinkou, připojovací spára tl. do 20 mm</t>
  </si>
  <si>
    <t>726617208</t>
  </si>
  <si>
    <t>"ozn.O1 - 2100x1680 mm" 1*(2,10*2+1,68*2)</t>
  </si>
  <si>
    <t>"ozn.O2 - 2100x1470 mm" 1*(2,10*2+1,47*2)</t>
  </si>
  <si>
    <t>"ozn.O3 - 2100x3350 mm" 1*(2,10*2+3,35*2)</t>
  </si>
  <si>
    <t>"ozn.O4 - 900x2300 mm" 1*(0,90*2+2,30*2)</t>
  </si>
  <si>
    <t>"ozn.O5 - 900x900 mm" 2*(0,90*2+0,90*2)</t>
  </si>
  <si>
    <t>155</t>
  </si>
  <si>
    <t>766660411</t>
  </si>
  <si>
    <t>Montáž dveřních křídel dřevěných nebo plastových vchodových dveří včetně rámu do zdiva jednokřídlových bez nadsvětlíku</t>
  </si>
  <si>
    <t>498453477</t>
  </si>
  <si>
    <t>"ozn.D3" 1,00</t>
  </si>
  <si>
    <t>156</t>
  </si>
  <si>
    <t>611441640.1</t>
  </si>
  <si>
    <t>dveře plastové vchodové 1křídlové otevíravé 100x200 cm ozn.D3</t>
  </si>
  <si>
    <t>-772490141</t>
  </si>
  <si>
    <t>157</t>
  </si>
  <si>
    <t>766660451</t>
  </si>
  <si>
    <t>Montáž dveřních křídel dřevěných nebo plastových vchodových dveří včetně rámu do zdiva dvoukřídlových bez nadsvětlíku</t>
  </si>
  <si>
    <t>837450205</t>
  </si>
  <si>
    <t>"ozn.D1" 1,00</t>
  </si>
  <si>
    <t>"ozn.D2" 1,00</t>
  </si>
  <si>
    <t>158</t>
  </si>
  <si>
    <t>611441491</t>
  </si>
  <si>
    <t>dveře plastové vchodové 2křídlové, částečně prosklené (bezp.sklo), barva bílá ozn.D1 125x210 cm</t>
  </si>
  <si>
    <t>-5879429</t>
  </si>
  <si>
    <t>159</t>
  </si>
  <si>
    <t>611441492</t>
  </si>
  <si>
    <t>dveře plastové vchodové 2křídlové, částečně prosklené (bezp.sklo), barva bílá ozn.D2 135x210 cm</t>
  </si>
  <si>
    <t>1832827792</t>
  </si>
  <si>
    <t>160</t>
  </si>
  <si>
    <t>998766103</t>
  </si>
  <si>
    <t>Přesun hmot pro konstrukce truhlářské stanovený z hmotnosti přesunovaného materiálu vodorovná dopravní vzdálenost do 50 m v objektech výšky přes 12 do 24 m</t>
  </si>
  <si>
    <t>-300071813</t>
  </si>
  <si>
    <t>161</t>
  </si>
  <si>
    <t>998766192</t>
  </si>
  <si>
    <t>Přesun hmot pro konstrukce truhlářské stanovený z hmotnosti přesunovaného materiálu Příplatek k ceně za zvětšený přesun přes vymezenou největší dopravní vzdálenost do 100 m</t>
  </si>
  <si>
    <t>-828888181</t>
  </si>
  <si>
    <t>767</t>
  </si>
  <si>
    <t>Konstrukce zámečnické</t>
  </si>
  <si>
    <t>162</t>
  </si>
  <si>
    <t>767161111</t>
  </si>
  <si>
    <t>Montáž zábradlí rovného z trubek nebo tenkostěnných profilů do zdiva, hmotnosti 1 m zábradlí do 20 kg</t>
  </si>
  <si>
    <t>-638098725</t>
  </si>
  <si>
    <t>"ozn.Z1 - výška 1100 mm - předpoklad hmotosti 20,0 kg/m" 65,00</t>
  </si>
  <si>
    <t>163</t>
  </si>
  <si>
    <t>553912080</t>
  </si>
  <si>
    <t>zábradelní výplň ozn.Z1 ze svislých tyčí-pozink. (1ks=1m), madlo pr.50 mm, výplň pr.10 mm</t>
  </si>
  <si>
    <t>-43647021</t>
  </si>
  <si>
    <t>164</t>
  </si>
  <si>
    <t>767161813</t>
  </si>
  <si>
    <t>Demontáž zábradlí rovného nerozebíratelný spoj hmotnosti 1 m zábradlí do 20 kg</t>
  </si>
  <si>
    <t>-1713797741</t>
  </si>
  <si>
    <t xml:space="preserve">"původní zábradlí balkonů - předpoklad hmotnosti 20,0 kg/m - viz.Z1" 65,00 </t>
  </si>
  <si>
    <t>165</t>
  </si>
  <si>
    <t>767662110</t>
  </si>
  <si>
    <t>Montáž mříží pevných, připevněných šroubováním</t>
  </si>
  <si>
    <t>988612487</t>
  </si>
  <si>
    <t>"ozn.Z2 - zpětná montáž po repasi" 31,00*1,60</t>
  </si>
  <si>
    <t>166</t>
  </si>
  <si>
    <t>767833100</t>
  </si>
  <si>
    <t>Montáž žebříků do zdiva s bočnicemi z profilové oceli, z trubek nebo tenkostěnných profilů</t>
  </si>
  <si>
    <t>-796430610</t>
  </si>
  <si>
    <t>"ozn.Z3 - dl.4500 mm" 4,50</t>
  </si>
  <si>
    <t>167</t>
  </si>
  <si>
    <t>553000001</t>
  </si>
  <si>
    <t>žebřík ocelový pro výstup na střechu dl.4500 mm, zavěšený na fasádě, pozink, kotvy prodlouženy pro zateplení tl.160 mm</t>
  </si>
  <si>
    <t>1517916162</t>
  </si>
  <si>
    <t>168</t>
  </si>
  <si>
    <t>767996701</t>
  </si>
  <si>
    <t>Demontáž ostatních zámečnických konstrukcí o hmotnosti jednotlivých dílů řezáním do 50 kg</t>
  </si>
  <si>
    <t>kg</t>
  </si>
  <si>
    <t>1355567245</t>
  </si>
  <si>
    <t>"původní ocelový žebřík pro výlez na střechu" 46,48</t>
  </si>
  <si>
    <t>169</t>
  </si>
  <si>
    <t>767996801</t>
  </si>
  <si>
    <t>Demontáž ostatních zámečnických konstrukcí o hmotnosti jednotlivých dílů rozebráním do 50 kg</t>
  </si>
  <si>
    <t>-1803790129</t>
  </si>
  <si>
    <t>"původní ocelové mříže pro jejich repasování - odhad hmotnosti 23,5 kg/m2" (31,00*1,60)*23,50</t>
  </si>
  <si>
    <t>170</t>
  </si>
  <si>
    <t>998767103</t>
  </si>
  <si>
    <t>Přesun hmot pro zámečnické konstrukce stanovený z hmotnosti přesunovaného materiálu vodorovná dopravní vzdálenost do 50 m v objektech výšky přes 12 do 24 m</t>
  </si>
  <si>
    <t>-1576812470</t>
  </si>
  <si>
    <t>171</t>
  </si>
  <si>
    <t>998767192</t>
  </si>
  <si>
    <t>Přesun hmot pro zámečnické konstrukce stanovený z hmotnosti přesunovaného materiálu Příplatek k cenám za zvětšený přesun přes vymezenou největší dopravní vzdálenost do 100 m</t>
  </si>
  <si>
    <t>926957670</t>
  </si>
  <si>
    <t>771</t>
  </si>
  <si>
    <t>Podlahy z dlaždic</t>
  </si>
  <si>
    <t>172</t>
  </si>
  <si>
    <t>771471810</t>
  </si>
  <si>
    <t>Demontáž soklíků z dlaždic keramických kladených do malty rovných</t>
  </si>
  <si>
    <t>-358570768</t>
  </si>
  <si>
    <t>"balkon" 12*2,50</t>
  </si>
  <si>
    <t>"balkon" 5,25+0,45*4</t>
  </si>
  <si>
    <t>"arkýř.balkon" 4,35+2,50+1,80*2</t>
  </si>
  <si>
    <t>173</t>
  </si>
  <si>
    <t>771474112</t>
  </si>
  <si>
    <t>Montáž soklíků z dlaždic keramických lepených flexibilním lepidlem rovných výšky přes 65 do 90 mm</t>
  </si>
  <si>
    <t>146922247</t>
  </si>
  <si>
    <t>174</t>
  </si>
  <si>
    <t>597614170</t>
  </si>
  <si>
    <t>Obkládačky a dlaždice keramické TAURUS dlaždice keramické vysoce slinuté neglazované mrazuvzdorné S-hladké  SL- zdrsněné Color - hladké sokl s požlábkem - rozměr  19,8 x 9,0 x 0,9 Super White  S        (cen.skup. 32)</t>
  </si>
  <si>
    <t>2077260269</t>
  </si>
  <si>
    <t>175</t>
  </si>
  <si>
    <t>771571810</t>
  </si>
  <si>
    <t>Demontáž podlah z dlaždic keramických kladených do malty</t>
  </si>
  <si>
    <t>-1549283885</t>
  </si>
  <si>
    <t>176</t>
  </si>
  <si>
    <t>771574116</t>
  </si>
  <si>
    <t>Montáž podlah z dlaždic keramických lepených flexibilním lepidlem režných nebo glazovaných hladkých přes 22 do 25 ks/ m2</t>
  </si>
  <si>
    <t>1916601299</t>
  </si>
  <si>
    <t>177</t>
  </si>
  <si>
    <t>597614060</t>
  </si>
  <si>
    <t>Obkládačky a dlaždice keramické TAURUS dlaždice keramické vysoce slinuté neglazované mrazuvzdorné S-hladké  SL- zdrsněné Color - hladké rozměr  19,8 x 19,8 x 0,9 Light Grey  S      (cen.skup. 80)</t>
  </si>
  <si>
    <t>491692527</t>
  </si>
  <si>
    <t>52,426*1,1 'Přepočtené koeficientem množství</t>
  </si>
  <si>
    <t>178</t>
  </si>
  <si>
    <t>771579191</t>
  </si>
  <si>
    <t>Montáž podlah z dlaždic keramických Příplatek k cenám za plochu do 5 m2 jednotlivě</t>
  </si>
  <si>
    <t>-1146593561</t>
  </si>
  <si>
    <t>179</t>
  </si>
  <si>
    <t>771579196</t>
  </si>
  <si>
    <t>Montáž podlah z dlaždic keramických Příplatek k cenám za dvousložkový spárovací tmel</t>
  </si>
  <si>
    <t>965552773</t>
  </si>
  <si>
    <t>180</t>
  </si>
  <si>
    <t>771591111</t>
  </si>
  <si>
    <t>Podlahy - ostatní práce penetrace podkladu</t>
  </si>
  <si>
    <t>-1413488892</t>
  </si>
  <si>
    <t>181</t>
  </si>
  <si>
    <t>771591115</t>
  </si>
  <si>
    <t>Podlahy - ostatní práce spárování silikonem</t>
  </si>
  <si>
    <t>-841969463</t>
  </si>
  <si>
    <t>182</t>
  </si>
  <si>
    <t>771591185</t>
  </si>
  <si>
    <t>Podlahy - ostatní práce řezání dlaždic keramických rovné</t>
  </si>
  <si>
    <t>1938774198</t>
  </si>
  <si>
    <t>183</t>
  </si>
  <si>
    <t>771591221</t>
  </si>
  <si>
    <t>Izolace, separace, odvodnění ve spojení s dlažbou (Schlüter systém) kontaktní izolace v pásech celoplošně lepená (KERDI 200)</t>
  </si>
  <si>
    <t>-1426541485</t>
  </si>
  <si>
    <t>184</t>
  </si>
  <si>
    <t>771591241</t>
  </si>
  <si>
    <t>Izolace, separace, odvodnění ve spojení s dlažbou (Schlüter systém) kontaktní izolace z přířezů vnitřní kout (KERDI-KERECK)</t>
  </si>
  <si>
    <t>2071179572</t>
  </si>
  <si>
    <t>185</t>
  </si>
  <si>
    <t>771591242</t>
  </si>
  <si>
    <t>Izolace, separace, odvodnění ve spojení s dlažbou (Schlüter systém) kontaktní izolace z přířezů vnější roh (KERDI- KERECK)</t>
  </si>
  <si>
    <t>1777414630</t>
  </si>
  <si>
    <t>186</t>
  </si>
  <si>
    <t>771591251</t>
  </si>
  <si>
    <t>Izolace, separace, odvodnění ve spojení s dlažbou (Schlüter systém) kontaktní izolace z manžety pro prostupy potrubí DN 25 mm (KERDI-KM)</t>
  </si>
  <si>
    <t>501163621</t>
  </si>
  <si>
    <t>187</t>
  </si>
  <si>
    <t>771591264</t>
  </si>
  <si>
    <t>Izolace, separace, odvodnění ve spojení s dlažbou (Schlüter systém) spoj izolace s napojení na stěnu z folie (KERDI)</t>
  </si>
  <si>
    <t>1037932439</t>
  </si>
  <si>
    <t>"balkon" 1*5,25+0,45*4</t>
  </si>
  <si>
    <t>188</t>
  </si>
  <si>
    <t>771591266</t>
  </si>
  <si>
    <t>Izolace, separace, odvodnění ve spojení s dlažbou (Schlüter systém) spoj izolace s napojením na profil (BARA)</t>
  </si>
  <si>
    <t>-1532962751</t>
  </si>
  <si>
    <t>"balkon" 1*(2,15*2+5,25)</t>
  </si>
  <si>
    <t>189</t>
  </si>
  <si>
    <t>771591325</t>
  </si>
  <si>
    <t>Odvodnění balkonů nebo teras montáž chrliče</t>
  </si>
  <si>
    <t>1646138023</t>
  </si>
  <si>
    <t>"arkýř.balkon" 2,00</t>
  </si>
  <si>
    <t>190</t>
  </si>
  <si>
    <t>590544710</t>
  </si>
  <si>
    <t>Systémy podlahové a stěnové systém Schlüter - konstrukce pro balkony a terasy Schlüter-BARIN-R AC - systémové svodové potrubí chrlič typ                        průměr       délka BR SP40 DN 50      50 mm       40 cm</t>
  </si>
  <si>
    <t>677994516</t>
  </si>
  <si>
    <t>191</t>
  </si>
  <si>
    <t>771990111</t>
  </si>
  <si>
    <t>Vyrovnání podkladní vrstvy samonivelační stěrkou tl. 4 mm, min. pevnosti 15 MPa</t>
  </si>
  <si>
    <t>-888496493</t>
  </si>
  <si>
    <t>192</t>
  </si>
  <si>
    <t>998771103</t>
  </si>
  <si>
    <t>Přesun hmot pro podlahy z dlaždic stanovený z hmotnosti přesunovaného materiálu vodorovná dopravní vzdálenost do 50 m v objektech výšky přes 12 do 24 m</t>
  </si>
  <si>
    <t>-267377901</t>
  </si>
  <si>
    <t>193</t>
  </si>
  <si>
    <t>998771192</t>
  </si>
  <si>
    <t>Přesun hmot pro podlahy z dlaždic stanovený z hmotnosti přesunovaného materiálu za zvětšený přesun přes vymezenou největší dopravní vzdálenost do 100 m</t>
  </si>
  <si>
    <t>-137172150</t>
  </si>
  <si>
    <t>781</t>
  </si>
  <si>
    <t>Dokončovací práce - obklady</t>
  </si>
  <si>
    <t>194</t>
  </si>
  <si>
    <t>781441810</t>
  </si>
  <si>
    <t>Demontáž obkladů z obkladaček hutných nebo polohutných kladených do malty</t>
  </si>
  <si>
    <t>-494065991</t>
  </si>
  <si>
    <t>783</t>
  </si>
  <si>
    <t>Dokončovací práce - nátěry</t>
  </si>
  <si>
    <t>195</t>
  </si>
  <si>
    <t>783301303</t>
  </si>
  <si>
    <t>Příprava podkladu zámečnických konstrukcí před provedením nátěru odrezivění odrezovačem bezoplachovým</t>
  </si>
  <si>
    <t>-538340451</t>
  </si>
  <si>
    <t>"ozn.Z2 - repase ocelové mříže" 2*(31,00*1,60)</t>
  </si>
  <si>
    <t>196</t>
  </si>
  <si>
    <t>783301401</t>
  </si>
  <si>
    <t>Příprava podkladu zámečnických konstrukcí před provedením nátěru odmaštění ometení</t>
  </si>
  <si>
    <t>565270525</t>
  </si>
  <si>
    <t>197</t>
  </si>
  <si>
    <t>783314101</t>
  </si>
  <si>
    <t>Základní nátěr zámečnických konstrukcí jednonásobný syntetický</t>
  </si>
  <si>
    <t>1478559239</t>
  </si>
  <si>
    <t>198</t>
  </si>
  <si>
    <t>783315101</t>
  </si>
  <si>
    <t>Mezinátěr zámečnických konstrukcí jednonásobný syntetický standardní</t>
  </si>
  <si>
    <t>-775025041</t>
  </si>
  <si>
    <t>199</t>
  </si>
  <si>
    <t>783317101</t>
  </si>
  <si>
    <t>Krycí nátěr (email) zámečnických konstrukcí jednonásobný syntetický standardní</t>
  </si>
  <si>
    <t>1209343708</t>
  </si>
  <si>
    <t>789</t>
  </si>
  <si>
    <t>Povrchové úpravy ocelových konstrukcí a technologických zařízení</t>
  </si>
  <si>
    <t>200</t>
  </si>
  <si>
    <t>789221144</t>
  </si>
  <si>
    <t>Otryskání povrchů ocelových konstrukcí vyjma ocelových konstrukcí v uzavřených nádobách třídy I suché abrazivní tryskání s drsností povrchu jemnou a střední (kotvící profil) Sa 1 stupeň zrezivění D, stupeň přípravy</t>
  </si>
  <si>
    <t>2092374889</t>
  </si>
  <si>
    <t>201</t>
  </si>
  <si>
    <t>581513000</t>
  </si>
  <si>
    <t>Písky sklářské (ČSN 72 1202) sušené SVL, sušený volně ložený KS  20/13</t>
  </si>
  <si>
    <t>-485862372</t>
  </si>
  <si>
    <t>99,2*0,015 'Přepočtené koeficientem množství</t>
  </si>
  <si>
    <t>02 - SO 100.02 - Zateplení střech</t>
  </si>
  <si>
    <t xml:space="preserve">    721 - Zdravotechnika - vnitřní kanalizace</t>
  </si>
  <si>
    <t xml:space="preserve">    743 - Elektromontáže - hrubá montáž, hromosvod</t>
  </si>
  <si>
    <t xml:space="preserve">    762 - Konstrukce tesařské</t>
  </si>
  <si>
    <t>311113131</t>
  </si>
  <si>
    <t>Nadzákladové zdi z tvárnic ztraceného bednění hladkých, včetně výplně z betonu třídy C 16/20, tloušťky zdiva 150 mm</t>
  </si>
  <si>
    <t>395342629</t>
  </si>
  <si>
    <t>"nadezdění atiky š.150 mm - výška 500 mm"</t>
  </si>
  <si>
    <t>0,50*(6,175+12,55+18,45+12,55+6,05)</t>
  </si>
  <si>
    <t>0,50*(2,67+4,27+0,565+4,27+6,55+6,52)</t>
  </si>
  <si>
    <t>0,50*(18,50*2+5,55*2)</t>
  </si>
  <si>
    <t>0,50*(15,525*2+36,40*2)</t>
  </si>
  <si>
    <t>0,50*(8,96+33,75+2,15+22,45)</t>
  </si>
  <si>
    <t>0,50*(22,686+13,70+23,334+13,675)</t>
  </si>
  <si>
    <t>0,50*(11,00+9,97*2)</t>
  </si>
  <si>
    <t>0,50*(10,10*2+11,00)</t>
  </si>
  <si>
    <t>0,50*(3,75*2+4,175*2)</t>
  </si>
  <si>
    <t>0,50*(11,00*2+14,35*2)</t>
  </si>
  <si>
    <t>311361321</t>
  </si>
  <si>
    <t>Výztuž nadzákladových zdí nosných svislých nebo odkloněných od svislice, rovných nebo oblých z betonářské oceli 11 373 (EZ)</t>
  </si>
  <si>
    <t>-2123315864</t>
  </si>
  <si>
    <t>"nadezdívka atiky 500 mm + 100 mm do stávající atiky = V10 dl.600 mm/2ks na 1 dílec dl.500 mm - celkem 1040 ks/600 mm"</t>
  </si>
  <si>
    <t>(1040*0,60)*0,617*0,001</t>
  </si>
  <si>
    <t>622121111</t>
  </si>
  <si>
    <t>Zatření spár vnějších povrchů z tvárnic nebo kamene, cementovou maltou stěn</t>
  </si>
  <si>
    <t>1310113668</t>
  </si>
  <si>
    <t>"nadězdění atiky výšky 500 mm - vnější líc" 250,984</t>
  </si>
  <si>
    <t>"nadězdění atiky výšky 500 mm - vnitřní líc výšky 380 mm" 190,747</t>
  </si>
  <si>
    <t>632450122</t>
  </si>
  <si>
    <t>Potěr cementový vyrovnávací ze suchých směsí v pásu o průměrné (střední) tl. přes 20 do 30 mm</t>
  </si>
  <si>
    <t>-1920684549</t>
  </si>
  <si>
    <t>"nadezdění atiky š.150 mm - vyrovnání podkladu pouze v šířce vyzdívky"</t>
  </si>
  <si>
    <t>0,150*(6,175+12,55+18,45+12,55+6,05)</t>
  </si>
  <si>
    <t>0,150*(2,67+4,27+0,565+4,27+6,55+6,52)</t>
  </si>
  <si>
    <t>0,150*(18,50*2+5,55*2)</t>
  </si>
  <si>
    <t>0,150*(15,525*2+36,40*2)</t>
  </si>
  <si>
    <t>0,150*(8,96+33,75+2,15+22,45)</t>
  </si>
  <si>
    <t>0,150*(22,686+13,70+23,334+13,675)</t>
  </si>
  <si>
    <t>0,150*(11,00+9,97*2)</t>
  </si>
  <si>
    <t>0,150*(10,10*2+11,00)</t>
  </si>
  <si>
    <t>0,150*(3,75*2+4,175*2)</t>
  </si>
  <si>
    <t>0,150*(11,00*2+14,35*2)</t>
  </si>
  <si>
    <t>952902501</t>
  </si>
  <si>
    <t>Čištění budov při provádění oprav a udržovacích prací střešních nebo nadstřešních konstrukcí, střech plochých</t>
  </si>
  <si>
    <t>1440882411</t>
  </si>
  <si>
    <t>"07 - střecha.pdf</t>
  </si>
  <si>
    <t>13,563+96,951+124,169+104,177+98,381+340,273+0,000+304,009+556,983+50,978+70,647+98,266</t>
  </si>
  <si>
    <t>953271122</t>
  </si>
  <si>
    <t>Nadstřešní základ pro stožár televizní antény (STA) z betonových cihel nebo bločků vel. cca 500 x 500 x 450 mm, vyzděných na maltu cementovou s potěrem, s vyspárováním, se sešikmeným soklíkem a osazením kotevního šroubu (z dodávky STA), bez vodorovné izolace průběžně probíhající pod základem, avšak s provedením podkladní mazaniny a izolace z Lignosové desky na stropním panelu (střechy)</t>
  </si>
  <si>
    <t>-1303546405</t>
  </si>
  <si>
    <t>953951121</t>
  </si>
  <si>
    <t>Dodání a osazení jednotlivých dřevěných výrobků špalíků do vynechaných nebo vysekaných kapes na maltu cementovou nebo do betonu konstrukcí i do mazanin se zajištěním polohy velikosti do 70x70x50 mm</t>
  </si>
  <si>
    <t>-1632560053</t>
  </si>
  <si>
    <t>"nadezdívka atiky - pro kotvení svrchní OSB desky - á 1000 mm"</t>
  </si>
  <si>
    <t>502,00</t>
  </si>
  <si>
    <t>953961113</t>
  </si>
  <si>
    <t>Kotvy chemické s vyvrtáním otvoru do betonu, železobetonu nebo tvrdého kamene tmel, velikost M 12, hloubka 110 mm</t>
  </si>
  <si>
    <t>1119009369</t>
  </si>
  <si>
    <t>"nadezdívka atiky, kotvení V10 do stávající atiky = 2ks na 1 dílec dl.500 mm - celkem 1040 ks/600 mm"</t>
  </si>
  <si>
    <t>1040,00</t>
  </si>
  <si>
    <t>997013111</t>
  </si>
  <si>
    <t>Vnitrostaveništní doprava suti a vybouraných hmot vodorovně do 50 m svisle s použitím mechanizace pro budovy a haly výšky do 6 m</t>
  </si>
  <si>
    <t>-1123873624</t>
  </si>
  <si>
    <t>997013311</t>
  </si>
  <si>
    <t>Shoz suti montáž a demontáž shozu výšky do 10 m</t>
  </si>
  <si>
    <t>139632840</t>
  </si>
  <si>
    <t>13,000+11,000+11,000+25,000+21,000+11,000</t>
  </si>
  <si>
    <t>997013321</t>
  </si>
  <si>
    <t>Shoz suti montáž a demontáž shozu výšky Příplatek za první a každý další den použití shozu k ceně -3311</t>
  </si>
  <si>
    <t>-1952523245</t>
  </si>
  <si>
    <t>Poznámka k položce:
Předpoklad využití 3 dny na 1 jedno umístění.</t>
  </si>
  <si>
    <t>92*3 'Přepočtené koeficientem množství</t>
  </si>
  <si>
    <t>-1908584477</t>
  </si>
  <si>
    <t>428240434</t>
  </si>
  <si>
    <t>22,303*3 'Přepočtené koeficientem množství</t>
  </si>
  <si>
    <t>997013831</t>
  </si>
  <si>
    <t>Poplatek za uložení stavebního odpadu na skládce (skládkovné) směsného</t>
  </si>
  <si>
    <t>1603975313</t>
  </si>
  <si>
    <t>-663526449</t>
  </si>
  <si>
    <t>"původní hromosvod" -0,597</t>
  </si>
  <si>
    <t>"klempířské konstrukce" -2,412</t>
  </si>
  <si>
    <t>998011003</t>
  </si>
  <si>
    <t>Přesun hmot pro budovy občanské výstavby, bydlení, výrobu a služby s nosnou svislou konstrukcí zděnou z cihel, tvárnic nebo kamene vodorovná dopravní vzdálenost do 100 m pro budovy výšky přes 12 do 24 m</t>
  </si>
  <si>
    <t>1739087380</t>
  </si>
  <si>
    <t>998011014</t>
  </si>
  <si>
    <t>Přesun hmot pro budovy občanské výstavby, bydlení, výrobu a služby s nosnou svislou konstrukcí zděnou z cihel, tvárnic nebo kamene Příplatek k cenám za zvětšený přesun přes vymezenou největší dopravní vzdálenost do 500 m</t>
  </si>
  <si>
    <t>762495357</t>
  </si>
  <si>
    <t>712300921</t>
  </si>
  <si>
    <t>Opravy povlakové krytiny střech plochých do 10 st. Příplatek k ceně za správkový kus NAIP přitavením</t>
  </si>
  <si>
    <t>-525166023</t>
  </si>
  <si>
    <t>"prořezání, vysušení a oprava jednotlivých poškozených míst před pokládkou tepelné izolacei"</t>
  </si>
  <si>
    <t>"odhad množství - 20ks/jednotlivá střecha, bude upřesněno při realizaci"</t>
  </si>
  <si>
    <t>20,00*13</t>
  </si>
  <si>
    <t>1040291734</t>
  </si>
  <si>
    <t>"odpočet již zrealizované části" -123,000</t>
  </si>
  <si>
    <t>-24545040</t>
  </si>
  <si>
    <t>1735,397*1,15 'Přepočtené koeficientem množství</t>
  </si>
  <si>
    <t>1924191499</t>
  </si>
  <si>
    <t>-1812980504</t>
  </si>
  <si>
    <t>567392497</t>
  </si>
  <si>
    <t>"vnitřní svislý líc nadezděné atiky nad plošnou tep.izolací - výška 380 mm"</t>
  </si>
  <si>
    <t>0,38*(6,175+12,55+18,45+12,55+6,05)</t>
  </si>
  <si>
    <t>0,38*(2,67+4,27+0,565+4,27+6,55+6,52)</t>
  </si>
  <si>
    <t>0,38*(18,50*2+5,55*2)</t>
  </si>
  <si>
    <t>0,38*(15,525*2+36,40*2)</t>
  </si>
  <si>
    <t>0,38*(8,96+33,75+2,15+22,45)</t>
  </si>
  <si>
    <t>0,38*(22,686+13,70+23,334+13,675)</t>
  </si>
  <si>
    <t>0,38*(11,00+9,97*2)</t>
  </si>
  <si>
    <t>0,38*(10,10*2+11,00)</t>
  </si>
  <si>
    <t>0,38*(3,75*2+4,175*2)</t>
  </si>
  <si>
    <t>0,38*(11,00*2+14,35*2)</t>
  </si>
  <si>
    <t>Mezisoučet - svislá část atiky</t>
  </si>
  <si>
    <t>"vodorovný líc nadezděné atiky v šířce 150 mm + 50 mm (tl.svislé izolace)"</t>
  </si>
  <si>
    <t>0,20*(6,175+12,55+18,45+12,55+6,05)</t>
  </si>
  <si>
    <t>0,20*(2,67+4,27+0,565+4,27+6,55+6,52)</t>
  </si>
  <si>
    <t>0,20*(18,50*2+5,55*2)</t>
  </si>
  <si>
    <t>0,20*(15,525*2+36,40*2)</t>
  </si>
  <si>
    <t>0,20*(8,96+33,75+2,15+22,45)</t>
  </si>
  <si>
    <t>0,20*(22,686+13,70+23,334+13,675)</t>
  </si>
  <si>
    <t>0,20*(11,00+9,97*2)</t>
  </si>
  <si>
    <t>0,20*(10,10*2+11,00)</t>
  </si>
  <si>
    <t>0,20*(3,75*2+4,175*2)</t>
  </si>
  <si>
    <t>0,20*(11,00*2+14,35*2)</t>
  </si>
  <si>
    <t>Mezisoučet - vodorovná část atiky</t>
  </si>
  <si>
    <t>"u stávajících střešních konstrukcí"</t>
  </si>
  <si>
    <t>0,38*(5,875+0,565+4,25+2,55+3,915+3,38+0,70+0,75+0,70+0,65+6,67)</t>
  </si>
  <si>
    <t>0,38*((0,30*3)*12)</t>
  </si>
  <si>
    <t>0,38*(0,72*4+6,735+11,50+0,72*4+0,72*4+1,52*2+0,63*2+1,55*2+0,63*2+6,57+13,45)</t>
  </si>
  <si>
    <t>Mezisoučet - stávající zděné konstrukce</t>
  </si>
  <si>
    <t>-1079302107</t>
  </si>
  <si>
    <t>346,035*1,2 'Přepočtené koeficientem množství</t>
  </si>
  <si>
    <t>122361921</t>
  </si>
  <si>
    <t>114738900</t>
  </si>
  <si>
    <t>712990812</t>
  </si>
  <si>
    <t>Odstranění ze střech - ostatní práce násypu nebo nánosu do 10 st., tl. přes 30 do 50 mm</t>
  </si>
  <si>
    <t>-1817168338</t>
  </si>
  <si>
    <t>"vyčištění střechy od listí a nánosu nečistot před prováděním prací"</t>
  </si>
  <si>
    <t>-2070523388</t>
  </si>
  <si>
    <t>-268203155</t>
  </si>
  <si>
    <t>713131145</t>
  </si>
  <si>
    <t>Montáž tepelné izolace stěn rohožemi, pásy, deskami, dílci, bloky (izolační materiál ve specifikaci) lepením bodově</t>
  </si>
  <si>
    <t>113607573</t>
  </si>
  <si>
    <t>283764170</t>
  </si>
  <si>
    <t>Desky z lehčených plastů desky z extrudovaného polystyrenu desky z extrudovaného polystyrenu BACHL BACHL XPS 300 SF hladký povrch, ozub po celém obvodu 1265 x 615 mm (krycí plocha 0,75 m2) 50 mm</t>
  </si>
  <si>
    <t>-919766488</t>
  </si>
  <si>
    <t>291,14*1,02 'Přepočtené koeficientem množství</t>
  </si>
  <si>
    <t>713141181</t>
  </si>
  <si>
    <t>Montáž tepelné izolace střech plochých rohožemi, pásy, deskami, dílci, bloky (izolační materiál ve specifikaci) přišroubovanými šrouby tl. izolace přes 170 mm budovy výšky do 20 m vnitřní pole</t>
  </si>
  <si>
    <t>1979190099</t>
  </si>
  <si>
    <t>"odpočet krajního pole" -424,022</t>
  </si>
  <si>
    <t>"odpočet rohového pole" -415,245</t>
  </si>
  <si>
    <t>831761689</t>
  </si>
  <si>
    <t>"výpočet dle přílohy č.3 - sání větru"</t>
  </si>
  <si>
    <t>1,00*(10,60+6,37-2,50*7+3,605)+0,50*(2,67+4,85+6,70-1,25*6)</t>
  </si>
  <si>
    <t>1,20*(12,25*2+18,60*2-3,00*8)</t>
  </si>
  <si>
    <t>1,80*(18,50*2-4,00*4)+0,55*(5,55*2-1,40*4)</t>
  </si>
  <si>
    <t>1,20*(24,60*2+15,525*2-3,00*8)</t>
  </si>
  <si>
    <t>1,20*(12,00*2+15,525*2-3,00*8)</t>
  </si>
  <si>
    <t>1,15*(11,45*2-2,90*4)+0,90*(8,80*2-2,20*4)</t>
  </si>
  <si>
    <t>1,20*(15,525*2-3,00*4)+1,10*(11,00*2-2,75*4)</t>
  </si>
  <si>
    <t>1,20*(15,525*2-3,00*4)+1,10*(11,30*2-2,80*4)</t>
  </si>
  <si>
    <t>1,20*(13,70+22,397+13,70+23,334-3,00*8)</t>
  </si>
  <si>
    <t>1,10*(11,00*2-2,75*4)+1,00*(9,965*2-2,50*4)</t>
  </si>
  <si>
    <t>1,10*(11,00*2-2,80*5)+1,00*(9,94*2-2,50*4)</t>
  </si>
  <si>
    <t>0,40*(4,175*2+3,75*2-1,00*8)</t>
  </si>
  <si>
    <t>1,40*(14,35*2-3,50*4)+1,10*(11,00*2-2,75*4)</t>
  </si>
  <si>
    <t>713141183</t>
  </si>
  <si>
    <t>Montáž tepelné izolace střech plochých rohožemi, pásy, deskami, dílci, bloky (izolační materiál ve specifikaci) přišroubovanými šrouby tl. izolace přes 170 mm budovy výšky do 20 m rohové pole</t>
  </si>
  <si>
    <t>103028634</t>
  </si>
  <si>
    <t>1,00*(2,50*9)+0,50*(1,25*9)</t>
  </si>
  <si>
    <t>1,20*(3,00*20)</t>
  </si>
  <si>
    <t>1,80*(4,00*4)+0,55*(1,40*4)</t>
  </si>
  <si>
    <t>1,20*(3,00*16)</t>
  </si>
  <si>
    <t>1,20*(3,00*8)</t>
  </si>
  <si>
    <t>1,15*(2,90*4)+0,90*(2,20*4)</t>
  </si>
  <si>
    <t>1,20*(3,00*4)+1,10*(2,75*4)</t>
  </si>
  <si>
    <t>1,20*(3,00*4)+1,10*(2,80*4)</t>
  </si>
  <si>
    <t>1,10*(2,75*4)+1,00*(2,50*4)</t>
  </si>
  <si>
    <t>1,10*(2,80*7)+1,00*(2,50*6)</t>
  </si>
  <si>
    <t>0,40*(1,00*8)</t>
  </si>
  <si>
    <t>1,40*(3,50*4)+1,10*(2,75*4)</t>
  </si>
  <si>
    <t>Desky z lehčených plastů desky z pěnového polystyrénu - samozhášivého typ EPS 100S stabil, objemová hmotnost 20 - 25 kg/m3 tepelně izolační desky pro izolace ploché střechy nebo podlahy rozměr 1000 x 500 mm, lambda 0,037 [W / m K] formát 1000 x 500 (1000) mm</t>
  </si>
  <si>
    <t>2060933764</t>
  </si>
  <si>
    <t>"spádové klíny tl.120-270 mm = průměrná tl.195 mm"</t>
  </si>
  <si>
    <t>(1858,397-123,000)*0,195</t>
  </si>
  <si>
    <t>338,402*1,02 'Přepočtené koeficientem množství</t>
  </si>
  <si>
    <t>713141211</t>
  </si>
  <si>
    <t>Montáž tepelné izolace střech plochých atikovými klíny kladenými volně</t>
  </si>
  <si>
    <t>2079027046</t>
  </si>
  <si>
    <t>"u nadezděné atiky"</t>
  </si>
  <si>
    <t>6,175+12,55+18,45+12,55+6,05</t>
  </si>
  <si>
    <t>2,67+4,27+0,565+4,27+6,55+6,52</t>
  </si>
  <si>
    <t>18,50*2+5,55*2</t>
  </si>
  <si>
    <t>15,525*2+36,40*2</t>
  </si>
  <si>
    <t>8,96+33,75+2,15+22,45</t>
  </si>
  <si>
    <t>22,686+13,70+23,334+13,675</t>
  </si>
  <si>
    <t>11,00+9,97*2</t>
  </si>
  <si>
    <t>10,10*2+11,00</t>
  </si>
  <si>
    <t>3,75*2+4,175*2</t>
  </si>
  <si>
    <t>11,00*2+14,35*2</t>
  </si>
  <si>
    <t>Mezisoučet - nové nadezdívky</t>
  </si>
  <si>
    <t>5,875+0,565+4,25+2,55+3,915+3,38+0,70+0,75+0,70+0,65+6,67</t>
  </si>
  <si>
    <t>(0,30*3)*12</t>
  </si>
  <si>
    <t>0,72*4+6,735+11,50+0,72*4+0,72*4+1,52*2+0,63*2+1,55*2+0,63*2+6,57+13,45</t>
  </si>
  <si>
    <t>11,00+5,675+1,45+3,655+2,125+1,80</t>
  </si>
  <si>
    <t>Mezisoučet - stávající konstrukce</t>
  </si>
  <si>
    <t>283529020</t>
  </si>
  <si>
    <t>Vlákno minerální a výrobky z něj (desky, skruže, pásy, rohože, vložkové pytle apod.) z minerální plsti ISOVER ISOVER - izolace jednoplášťových plochých střech atikový přechodný klín ISOVER AK pro zakončení ploch.střech u atik a při napojetí na konstrukce nad střechou při tepelné izol střech, délka 1000 mm rozměr  50 x 50 mm</t>
  </si>
  <si>
    <t>-1551387974</t>
  </si>
  <si>
    <t>672,13*1,02 'Přepočtené koeficientem množství</t>
  </si>
  <si>
    <t>-303657887</t>
  </si>
  <si>
    <t>-1016142731</t>
  </si>
  <si>
    <t>721</t>
  </si>
  <si>
    <t>Zdravotechnika - vnitřní kanalizace</t>
  </si>
  <si>
    <t>721140806</t>
  </si>
  <si>
    <t>Demontáž potrubí z litinových trub odpadních nebo dešťových přes 100 do DN 200</t>
  </si>
  <si>
    <t>2082117759</t>
  </si>
  <si>
    <t>"viz.poznámka v řezu střešní konstrukcí - výměna svodného potrubí v délce prostupu konstrukcí"</t>
  </si>
  <si>
    <t>0,695*16</t>
  </si>
  <si>
    <t>721140917</t>
  </si>
  <si>
    <t>Opravy odpadního potrubí litinového propojení dosavadního potrubí DN 150</t>
  </si>
  <si>
    <t>1570988145</t>
  </si>
  <si>
    <t>"střešní vtok" 16,00</t>
  </si>
  <si>
    <t>721174057</t>
  </si>
  <si>
    <t>Potrubí z plastových trub HT Systém (polypropylenové PPs) dešťové DN 150</t>
  </si>
  <si>
    <t>-1989286860</t>
  </si>
  <si>
    <t>721210824</t>
  </si>
  <si>
    <t>Demontáž kanalizačního příslušenství střešních vtoků DN 150</t>
  </si>
  <si>
    <t>1552093792</t>
  </si>
  <si>
    <t>721233214</t>
  </si>
  <si>
    <t>Střešní vtoky (vpusti) polypropylenové (PP) pro pochůzné střechy s odtokem svislým DN 160 (HL 62B)</t>
  </si>
  <si>
    <t>-1805486607</t>
  </si>
  <si>
    <t>721273153</t>
  </si>
  <si>
    <t>Ventilační hlavice z polypropylenu (PP) DN 110 (HL 810)</t>
  </si>
  <si>
    <t>-1864751479</t>
  </si>
  <si>
    <t>721273153.1</t>
  </si>
  <si>
    <t>-223828113</t>
  </si>
  <si>
    <t>721290821</t>
  </si>
  <si>
    <t>Vnitrostaveništní přemístění vybouraných (demontovaných) hmot vnitřní kanalizace vodorovně do 100 m v objektech výšky do 6 m</t>
  </si>
  <si>
    <t>-355389000</t>
  </si>
  <si>
    <t>721300912</t>
  </si>
  <si>
    <t>Pročištění svislých odpadů v jednom podlaží do DN 200</t>
  </si>
  <si>
    <t>-1156339509</t>
  </si>
  <si>
    <t>998721103</t>
  </si>
  <si>
    <t>Přesun hmot pro vnitřní kanalizace stanovený z hmotnosti přesunovaného materiálu vodorovná dopravní vzdálenost do 50 m v objektech výšky přes 12 do 24 m</t>
  </si>
  <si>
    <t>253881654</t>
  </si>
  <si>
    <t>998721192</t>
  </si>
  <si>
    <t>Přesun hmot pro vnitřní kanalizace stanovený z hmotnosti přesunovaného materiálu Příplatek k ceně za zvětšený přesun přes vymezenou největší dopravní vzdálenost do 100 m</t>
  </si>
  <si>
    <t>435937025</t>
  </si>
  <si>
    <t>743</t>
  </si>
  <si>
    <t>Elektromontáže - hrubá montáž, hromosvod</t>
  </si>
  <si>
    <t>743620001</t>
  </si>
  <si>
    <t>Hromosvod, přenos rozpočtu zpracovatele PD (demontáž původního, montáž nového, propojení na stáv.uzemnění, revize)</t>
  </si>
  <si>
    <t>soubor</t>
  </si>
  <si>
    <t>2058303372</t>
  </si>
  <si>
    <t>Poznámka k položce:
Zpracovatel : Ing.Jiří Šimurda - vlastní položková specifikace dle samostatné přílohy.</t>
  </si>
  <si>
    <t>751514776</t>
  </si>
  <si>
    <t>Montáž protidešťové stříšky nebo výfukové hlavice do plechového potrubí kruhové bez příruby, průměru přes 100 do 200 mm</t>
  </si>
  <si>
    <t>486897317</t>
  </si>
  <si>
    <t>"ozn.K9" 2,00</t>
  </si>
  <si>
    <t>429812670</t>
  </si>
  <si>
    <t>Části vzduchotechnického potrubí kruhové trouby kruhové spirálně vinuté pozinkované výfuková hlavice VH.d1 d1=200 mm</t>
  </si>
  <si>
    <t>119368745</t>
  </si>
  <si>
    <t>751514778</t>
  </si>
  <si>
    <t>Montáž protidešťové stříšky nebo výfukové hlavice do plechového potrubí kruhové bez příruby, průměru přes 300 do 400 mm</t>
  </si>
  <si>
    <t>915214191</t>
  </si>
  <si>
    <t>"ozn.K10" 2,00</t>
  </si>
  <si>
    <t>429812740</t>
  </si>
  <si>
    <t>Části vzduchotechnického potrubí kruhové trouby kruhové spirálně vinuté pozinkované výfuková hlavice VH.d1 d1=400 mm</t>
  </si>
  <si>
    <t>136140935</t>
  </si>
  <si>
    <t>-815832733</t>
  </si>
  <si>
    <t>1183151975</t>
  </si>
  <si>
    <t>762</t>
  </si>
  <si>
    <t>Konstrukce tesařské</t>
  </si>
  <si>
    <t>762081510</t>
  </si>
  <si>
    <t>Práce společné pro tesařské konstrukce hoblování hraněného řeziva zabudovaného do konstrukce plošné prkna, fošny</t>
  </si>
  <si>
    <t>566783718</t>
  </si>
  <si>
    <t>"zakládací hranol š.150 mm do spádu 2% - pro K6" (0,15+0,11)*9,00</t>
  </si>
  <si>
    <t>762083122</t>
  </si>
  <si>
    <t>Práce společné pro tesařské konstrukce impregnace řeziva máčením proti dřevokaznému hmyzu, houbám a plísním, třída ohrožení 3 a 4 (dřevo v exteriéru)</t>
  </si>
  <si>
    <t>-1922918578</t>
  </si>
  <si>
    <t>"zakládací hranol" (0,15*0,12)*9,00</t>
  </si>
  <si>
    <t>762085112</t>
  </si>
  <si>
    <t>Práce společné pro tesařské konstrukce montáž ocelových spojovacích prostředků (materiál ve specifikaci) svorníků, šroubů délky přes 150 do 300 mm</t>
  </si>
  <si>
    <t>567905072</t>
  </si>
  <si>
    <t>"zakládací hranol" 7,00</t>
  </si>
  <si>
    <t>590390440</t>
  </si>
  <si>
    <t>Panely kompletizované na bázi dřeva kompletizované panely RD Rýmařov spojivací materály k panelů RD Rýmařov vrut RAPID D 8 x 200/54 zápustná hlava-Zn</t>
  </si>
  <si>
    <t>100 kus</t>
  </si>
  <si>
    <t>-630142289</t>
  </si>
  <si>
    <t>7,000/100</t>
  </si>
  <si>
    <t>762335532</t>
  </si>
  <si>
    <t>Montáž vázaných konstrukcí krovů krokví rovnoběžných s okapem (vlašských) z řeziva hoblovaného na betonový podklad, průřezové plochy přes 120 do 224 cm2</t>
  </si>
  <si>
    <t>2119308858</t>
  </si>
  <si>
    <t>"zakládací hranol š.150 mm do spádu 2% - pro K6" 9,00</t>
  </si>
  <si>
    <t>605121350</t>
  </si>
  <si>
    <t>řezivo stavební hranol průřezu 160 x 160 - 180 x 180 mm délka do 5,00 m</t>
  </si>
  <si>
    <t>173187204</t>
  </si>
  <si>
    <t>0,162*1,1 'Přepočtené koeficientem množství</t>
  </si>
  <si>
    <t>762395000</t>
  </si>
  <si>
    <t>Spojovací prostředky krovů, bednění a laťování, nadstřešních konstrukcí svory, prkna, hřebíky, pásová ocel, vruty</t>
  </si>
  <si>
    <t>-969556331</t>
  </si>
  <si>
    <t>998762103</t>
  </si>
  <si>
    <t>Přesun hmot pro konstrukce tesařské stanovený z hmotnosti přesunovaného materiálu vodorovná dopravní vzdálenost do 50 m v objektech výšky přes 12 do 24 m</t>
  </si>
  <si>
    <t>-1705968175</t>
  </si>
  <si>
    <t>764001801</t>
  </si>
  <si>
    <t>Demontáž klempířských konstrukcí podkladního plechu do suti</t>
  </si>
  <si>
    <t>1724794994</t>
  </si>
  <si>
    <t>"původní atiky - viz.K2-K4" 261,50+202,50+26,50</t>
  </si>
  <si>
    <t>"původní okapnice - viz.K6" 9,00</t>
  </si>
  <si>
    <t>1080214733</t>
  </si>
  <si>
    <t>764002821</t>
  </si>
  <si>
    <t>Demontáž klempířských konstrukcí střešního výlezu do suti</t>
  </si>
  <si>
    <t>1704935816</t>
  </si>
  <si>
    <t>"viz.K11" 2,00</t>
  </si>
  <si>
    <t>764002841</t>
  </si>
  <si>
    <t>Demontáž klempířských konstrukcí oplechování horních ploch zdí a nadezdívek do suti</t>
  </si>
  <si>
    <t>1892677080</t>
  </si>
  <si>
    <t>"atiky - viz.K2-K5" 261,50+202,50+26,50+40,50</t>
  </si>
  <si>
    <t>-858728425</t>
  </si>
  <si>
    <t>764002881</t>
  </si>
  <si>
    <t>Demontáž klempířských konstrukcí lemování střešních prostupů do suti</t>
  </si>
  <si>
    <t>-1799845051</t>
  </si>
  <si>
    <t>"viz.K11" 2*(0,50*(1,00*2+0,85*2))</t>
  </si>
  <si>
    <t>-1598234283</t>
  </si>
  <si>
    <t>"ventilační komínek - viz.K9" 66,00</t>
  </si>
  <si>
    <t>"hlavice VZT -viz.K10" 2,00</t>
  </si>
  <si>
    <t>764004801</t>
  </si>
  <si>
    <t>Demontáž klempířských konstrukcí žlabu podokapního do suti</t>
  </si>
  <si>
    <t>747021772</t>
  </si>
  <si>
    <t>"viz.K7" 9,00</t>
  </si>
  <si>
    <t>764004861</t>
  </si>
  <si>
    <t>Demontáž klempířských konstrukcí svodu do suti</t>
  </si>
  <si>
    <t>2028723637</t>
  </si>
  <si>
    <t>"viz.K8" 3,50</t>
  </si>
  <si>
    <t>764203152</t>
  </si>
  <si>
    <t>Montáž oplechování střešních prvků střešního výlezu střechy s krytinou skládanou nebo plechovou</t>
  </si>
  <si>
    <t>-1503445925</t>
  </si>
  <si>
    <t>"ozn.K11" 2,00</t>
  </si>
  <si>
    <t>553418401</t>
  </si>
  <si>
    <t>Výplně otvorů staveb - kovové okna střešní  kovová vikýře standard , Betternit, šindel, bobrovka 600 x 600 mm ocelový plech - pozink</t>
  </si>
  <si>
    <t>1848033982</t>
  </si>
  <si>
    <t>764242334</t>
  </si>
  <si>
    <t>Oplechování střešních prvků z titanzinkového lesklého válcovaného plechu okapu okapovým plechem střechy rovné rš 330 mm</t>
  </si>
  <si>
    <t>-1264154802</t>
  </si>
  <si>
    <t>"viz.6" 9,00</t>
  </si>
  <si>
    <t>764244303</t>
  </si>
  <si>
    <t>Oplechování horních ploch zdí a nadezdívek (atik) z titanzinkového lesklého válcovaného plechu mechanicky kotvené rš 250 mm</t>
  </si>
  <si>
    <t>831263827</t>
  </si>
  <si>
    <t>"ozn.K5 - rš.190 mm" 40,50</t>
  </si>
  <si>
    <t>764244307</t>
  </si>
  <si>
    <t>Oplechování horních ploch zdí a nadezdívek (atik) z titanzinkového lesklého válcovaného plechu mechanicky kotvené rš 670 mm</t>
  </si>
  <si>
    <t>-1876052274</t>
  </si>
  <si>
    <t>"ozn.K2 - rš.550 mm" 261,50</t>
  </si>
  <si>
    <t>"ozn.K4 - rš.590 mm" 26,50</t>
  </si>
  <si>
    <t>764244308</t>
  </si>
  <si>
    <t>Oplechování horních ploch zdí a nadezdívek (atik) z titanzinkového lesklého válcovaného plechu mechanicky kotvené rš 750 mm</t>
  </si>
  <si>
    <t>-1554382169</t>
  </si>
  <si>
    <t>"ozn.K3 - rš.700 mm" 202,50</t>
  </si>
  <si>
    <t>764245346</t>
  </si>
  <si>
    <t>Oplechování horních ploch zdí a nadezdívek (atik) z titanzinkového lesklého válcovaného plechu Příplatek k cenám za zvýšenou pracnost při provedení rohu nebo koutu přes rš 400 mm</t>
  </si>
  <si>
    <t>-1014294079</t>
  </si>
  <si>
    <t>1158162927</t>
  </si>
  <si>
    <t>"ozn.K7" 9,00</t>
  </si>
  <si>
    <t>764541325</t>
  </si>
  <si>
    <t>Žlab podokapní z titanzinkového lesklého válcovaného plechu včetně háků a čel roh nebo kout, žlabu půlkruhového rš 330 mm</t>
  </si>
  <si>
    <t>2001213532</t>
  </si>
  <si>
    <t>1968266614</t>
  </si>
  <si>
    <t>-383520361</t>
  </si>
  <si>
    <t>"ozn.K8" 3,50</t>
  </si>
  <si>
    <t>-1573261972</t>
  </si>
  <si>
    <t>557094496</t>
  </si>
  <si>
    <t>766416243</t>
  </si>
  <si>
    <t>Montáž obložení stěn plochy přes 5 m2 panely obkladovými z aglomerovaných desek, plochy přes 1,50 m2</t>
  </si>
  <si>
    <t>-619244078</t>
  </si>
  <si>
    <t>"vodorovný líc nadezděné atiky pro oplechování - šířka 160+150+50 mm = 360 mm"</t>
  </si>
  <si>
    <t>0,360*(6,175+12,55+18,45+12,55+6,05)</t>
  </si>
  <si>
    <t>0,360*(2,67+4,27+0,565+4,27+6,55+6,52)</t>
  </si>
  <si>
    <t>0,360*(18,50*2+5,55*2)</t>
  </si>
  <si>
    <t>0,360*(15,525*2+36,40*2)</t>
  </si>
  <si>
    <t>0,360*(8,96+33,75+2,15+22,45)</t>
  </si>
  <si>
    <t>0,360*(22,686+13,70+23,334+13,675)</t>
  </si>
  <si>
    <t>0,360*(11,00+9,97*2)</t>
  </si>
  <si>
    <t>0,360*(10,10*2+11,00)</t>
  </si>
  <si>
    <t>0,360*(3,75*2+4,175*2)</t>
  </si>
  <si>
    <t>0,360*(11,00*2+14,35*2)</t>
  </si>
  <si>
    <t>607262820</t>
  </si>
  <si>
    <t>Desky dřevoštěpkové OSB 3 PD4 - broušená 610 - 650 kg/m3 pero - drážka po celém obvodu desky OSB 3 PD4 b 2500x675x15 mm</t>
  </si>
  <si>
    <t>-1953168602</t>
  </si>
  <si>
    <t>180,707*1,2 'Přepočtené koeficientem množství</t>
  </si>
  <si>
    <t>-706221812</t>
  </si>
  <si>
    <t>-599104761</t>
  </si>
  <si>
    <t>783213101</t>
  </si>
  <si>
    <t>Napouštěcí nátěr tesařských konstrukcí jednonásobný syntetický</t>
  </si>
  <si>
    <t>-2054160336</t>
  </si>
  <si>
    <t>"zakládací hranol" (0,15*2+0,12*2)*9,00</t>
  </si>
  <si>
    <t>783218111</t>
  </si>
  <si>
    <t>Lazurovací nátěr tesařských konstrukcí dvojnásobný syntetický</t>
  </si>
  <si>
    <t>-671131919</t>
  </si>
  <si>
    <t>783601711</t>
  </si>
  <si>
    <t>Příprava podkladu armatur a kovových potrubí před provedením nátěru potrubí do DN 50 mm odrezivěním, odrezovačem bezoplachovým</t>
  </si>
  <si>
    <t>541488579</t>
  </si>
  <si>
    <t>"antenní stožár - odhad" 1,45*3+2,70*3+2,50</t>
  </si>
  <si>
    <t>783601713</t>
  </si>
  <si>
    <t>Příprava podkladu armatur a kovových potrubí před provedením nátěru potrubí do DN 50 mm odmaštěním, odmašťovačem vodou ředitelným</t>
  </si>
  <si>
    <t>903053938</t>
  </si>
  <si>
    <t>783606864</t>
  </si>
  <si>
    <t>Odstranění nátěrů z armatur a kovových potrubí potrubí do DN 50 mm okartáčováním</t>
  </si>
  <si>
    <t>1907658736</t>
  </si>
  <si>
    <t>783614551</t>
  </si>
  <si>
    <t>Základní nátěr armatur a kovových potrubí jednonásobný potrubí do DN 50 mm syntetický</t>
  </si>
  <si>
    <t>-1272645784</t>
  </si>
  <si>
    <t>783617611</t>
  </si>
  <si>
    <t>Krycí nátěr (email) armatur a kovových potrubí potrubí do DN 50 mm dvojnásobný syntetický standardní</t>
  </si>
  <si>
    <t>755930059</t>
  </si>
  <si>
    <t>03 - SO 100.03 - Odstranění balkonu 2.NP (původní objekt)</t>
  </si>
  <si>
    <t xml:space="preserve">    784 - Dokončovací práce - malby a tapety</t>
  </si>
  <si>
    <t xml:space="preserve">    HZS - Hodinové zúčtovací sazby</t>
  </si>
  <si>
    <t>310238211</t>
  </si>
  <si>
    <t>Zazdívka otvorů ve zdivu nadzákladovém cihlami pálenými plochy přes 0,25 m2 do 1 m2 na maltu vápenocementovou</t>
  </si>
  <si>
    <t>-54618876</t>
  </si>
  <si>
    <t>"2.NP - dozdění parapetu původ.dveří"</t>
  </si>
  <si>
    <t>0,450*(1,400*0,750)</t>
  </si>
  <si>
    <t>319202331</t>
  </si>
  <si>
    <t>Vyrovnání nerovného povrchu vnitřního i vnějšího zdiva přizděním, tl. přes 80 do 150 mm</t>
  </si>
  <si>
    <t>-183767880</t>
  </si>
  <si>
    <t>"2.NP - úprava ostění pro okno š.1200 mm"</t>
  </si>
  <si>
    <t>2*(0,150*1,600)</t>
  </si>
  <si>
    <t>612121101</t>
  </si>
  <si>
    <t>Zatření spár vnitřních povrchů cementovou maltou, ploch z cihel stěn</t>
  </si>
  <si>
    <t>1066313930</t>
  </si>
  <si>
    <t>"2.NP - dozdění parapetu okna ozn.O6"</t>
  </si>
  <si>
    <t>1,400*0,750</t>
  </si>
  <si>
    <t>612131101</t>
  </si>
  <si>
    <t>Podkladní a spojovací vrstva vnitřních omítaných ploch cementový postřik nanášený ručně celoplošně stěn</t>
  </si>
  <si>
    <t>668234457</t>
  </si>
  <si>
    <t>612325213</t>
  </si>
  <si>
    <t>Vápenocementová nebo vápenná omítka jednotlivých malých ploch hladká na stěnách, plochy jednotlivě přes 0,25 do 1 m2</t>
  </si>
  <si>
    <t>-224261384</t>
  </si>
  <si>
    <t>"2.NP - dozděný parapet z exteriéru"</t>
  </si>
  <si>
    <t>1,000</t>
  </si>
  <si>
    <t>"2.NP - dozdění ostění okna ozn.O6"</t>
  </si>
  <si>
    <t>612325223</t>
  </si>
  <si>
    <t>Vápenocementová nebo vápenná omítka jednotlivých malých ploch štuková na stěnách, plochy jednotlivě přes 0,25 do 1 m2</t>
  </si>
  <si>
    <t>1080731568</t>
  </si>
  <si>
    <t>"2.NP - dozdívka parapetu okna O6"</t>
  </si>
  <si>
    <t>612325302</t>
  </si>
  <si>
    <t>Vápenocementová nebo vápenná omítka ostění nebo nadpraží štuková</t>
  </si>
  <si>
    <t>1637409387</t>
  </si>
  <si>
    <t>"2.NP - okno ozn.O6"</t>
  </si>
  <si>
    <t>1*(1,400+1,600*2)*0,300</t>
  </si>
  <si>
    <t>1*(1,200+1,600*2)*0,150</t>
  </si>
  <si>
    <t>1*(0,100*(1,400+1,600*2))</t>
  </si>
  <si>
    <t>613121101</t>
  </si>
  <si>
    <t>Zatření spár vnitřních povrchů cementovou maltou, ploch z cihel pilířů nebo sloupů</t>
  </si>
  <si>
    <t>1399013210</t>
  </si>
  <si>
    <t>(0,150+0,150)*(1,600*2)</t>
  </si>
  <si>
    <t>613131101</t>
  </si>
  <si>
    <t>Podkladní a spojovací vrstva vnitřních omítaných ploch cementový postřik nanášený ručně celoplošně pilířů nebo sloupů</t>
  </si>
  <si>
    <t>-787489160</t>
  </si>
  <si>
    <t>619991001</t>
  </si>
  <si>
    <t>Zakrytí vnitřních ploch před znečištěním včetně pozdějšího odkrytí podlah fólií přilepenou lepící páskou</t>
  </si>
  <si>
    <t>-826485653</t>
  </si>
  <si>
    <t>"2.NP - m.č.2049 - pro úpravy okenního otvoru"</t>
  </si>
  <si>
    <t>4,000*2,000</t>
  </si>
  <si>
    <t>619991011</t>
  </si>
  <si>
    <t>Zakrytí vnitřních ploch před znečištěním včetně pozdějšího odkrytí konstrukcí a prvků obalením fólií a přelepením páskou</t>
  </si>
  <si>
    <t>1851978524</t>
  </si>
  <si>
    <t>"okno ozn.O6"</t>
  </si>
  <si>
    <t>1*(1,200*1,600)</t>
  </si>
  <si>
    <t>619991021</t>
  </si>
  <si>
    <t>Zakrytí vnitřních ploch před znečištěním včetně pozdějšího odkrytí rámů oken a dveří, keramických soklů oblepením malířskou páskou</t>
  </si>
  <si>
    <t>-1461800916</t>
  </si>
  <si>
    <t>1*(1,200*2+1,600*2)</t>
  </si>
  <si>
    <t>619995001</t>
  </si>
  <si>
    <t>Začištění omítek (s dodáním hmot) kolem oken, dveří, podlah, obkladů apod.</t>
  </si>
  <si>
    <t>253401430</t>
  </si>
  <si>
    <t>"2.NP - po vybourání dveří, dozdění parapetu a úpravy otvoru okna ozn.O6"</t>
  </si>
  <si>
    <t>1*(1,400+2,330*2)</t>
  </si>
  <si>
    <t>622121101</t>
  </si>
  <si>
    <t>Zatření spár vnějších povrchů z cihel, cementovou maltou stěn</t>
  </si>
  <si>
    <t>-721470614</t>
  </si>
  <si>
    <t>"2.NP - dozdění parapetu+ostění okna ozn.O6"</t>
  </si>
  <si>
    <t>0,100*(1,400+1,600*2)</t>
  </si>
  <si>
    <t>622131101</t>
  </si>
  <si>
    <t>Podkladní a spojovací vrstva vnějších omítaných ploch cementový postřik nanášený ručně celoplošně stěn</t>
  </si>
  <si>
    <t>1372993665</t>
  </si>
  <si>
    <t>-1717019622</t>
  </si>
  <si>
    <t>1*(1,200+1,600*2)</t>
  </si>
  <si>
    <t>106136790</t>
  </si>
  <si>
    <t>4,400*0,260</t>
  </si>
  <si>
    <t>1,144*1,02 'Přepočtené koeficientem množství</t>
  </si>
  <si>
    <t>-513909918</t>
  </si>
  <si>
    <t>"v místě dozděného parapetu"</t>
  </si>
  <si>
    <t>"v místě průniku balkonu"</t>
  </si>
  <si>
    <t>0,350*5,250</t>
  </si>
  <si>
    <t>788819921</t>
  </si>
  <si>
    <t>2,888*1,02 'Přepočtené koeficientem množství</t>
  </si>
  <si>
    <t>-2067370080</t>
  </si>
  <si>
    <t>-1122066042</t>
  </si>
  <si>
    <t>-1275966950</t>
  </si>
  <si>
    <t>"ostění" 1*(1,200+1,600*2)*0,260</t>
  </si>
  <si>
    <t>127068643</t>
  </si>
  <si>
    <t>1,200</t>
  </si>
  <si>
    <t>800446521</t>
  </si>
  <si>
    <t>632450124</t>
  </si>
  <si>
    <t>Potěr cementový vyrovnávací ze suchých směsí v pásu o průměrné (střední) tl. přes 40 do 50 mm</t>
  </si>
  <si>
    <t>1462268804</t>
  </si>
  <si>
    <t>"okno ozn.O6 - parapetní potěr"</t>
  </si>
  <si>
    <t>1,400*0,300</t>
  </si>
  <si>
    <t>1,200*0,150</t>
  </si>
  <si>
    <t>632459175</t>
  </si>
  <si>
    <t>Příplatky k cenám potěrů za malou plochu do 5 m2 jednotlivě, tl. potěru přes 40 do 50 mm</t>
  </si>
  <si>
    <t>-919688929</t>
  </si>
  <si>
    <t>943221111</t>
  </si>
  <si>
    <t>Montáž lešení prostorového rámového těžkého pracovního s podlahami s provozním zatížením tř. 4 do 300 kg/m2, výšky do 10 m</t>
  </si>
  <si>
    <t>-1213143879</t>
  </si>
  <si>
    <t>"pro demontáže a bourání konstrukcí - pilíře, deska apod. - 1m na každou stranu od konstrukce"</t>
  </si>
  <si>
    <t>3,050*(7,250*3,150)</t>
  </si>
  <si>
    <t>943221211</t>
  </si>
  <si>
    <t>Montáž lešení prostorového rámového těžkého pracovního s podlahami Příplatek za první a každý další den použití lešení k ceně -1111</t>
  </si>
  <si>
    <t>-250058570</t>
  </si>
  <si>
    <t>69,654*14 'Přepočtené koeficientem množství</t>
  </si>
  <si>
    <t>943221811</t>
  </si>
  <si>
    <t>Demontáž lešení prostorového rámového těžkého pracovního s podlahami s provozním zatížením tř. 4 do 300 kg/m2, výšky do 10 m</t>
  </si>
  <si>
    <t>368874087</t>
  </si>
  <si>
    <t>949121111</t>
  </si>
  <si>
    <t>Montáž lešení lehkého kozového dílcového o výšce lešeňové podlahy do 1,2 m</t>
  </si>
  <si>
    <t>sada</t>
  </si>
  <si>
    <t>-1281471647</t>
  </si>
  <si>
    <t>949121211</t>
  </si>
  <si>
    <t>Montáž lešení lehkého kozového dílcového Příplatek za první a každý další den použití lešení k ceně -1111</t>
  </si>
  <si>
    <t>2119754001</t>
  </si>
  <si>
    <t>1*5 'Přepočtené koeficientem množství</t>
  </si>
  <si>
    <t>949121811</t>
  </si>
  <si>
    <t>Demontáž lešení lehkého kozového dílcového o výšce lešeňové podlahy do 1,2 m</t>
  </si>
  <si>
    <t>1375122261</t>
  </si>
  <si>
    <t>962032314</t>
  </si>
  <si>
    <t>Bourání zdiva nadzákladového z cihel nebo tvárnic pilířů cihelných průřezu do 0,36 m2</t>
  </si>
  <si>
    <t>-896878243</t>
  </si>
  <si>
    <t>"pilíř zábradlí v 2.NP"</t>
  </si>
  <si>
    <t>2*(1,000*(0,450*0,450))</t>
  </si>
  <si>
    <t>"spodní pilíře 450x450 mm v 1.NP"</t>
  </si>
  <si>
    <t>2*(3,050*(0,450*0,450))</t>
  </si>
  <si>
    <t>962042320</t>
  </si>
  <si>
    <t>Bourání zdiva z betonu prostého nadzákladového objemu do 1 m3</t>
  </si>
  <si>
    <t>-169728856</t>
  </si>
  <si>
    <t>"2.NP - hlavy pilířů zábradlí"</t>
  </si>
  <si>
    <t>2*(0,10*(0,550*0,550))</t>
  </si>
  <si>
    <t>963051113</t>
  </si>
  <si>
    <t>Bourání železobetonových stropů deskových, tl. přes 80 mm</t>
  </si>
  <si>
    <t>1031293682</t>
  </si>
  <si>
    <t>"deska balkonu - odhad tl.250 mm"</t>
  </si>
  <si>
    <t>0,250*(5,250*2,150)</t>
  </si>
  <si>
    <t>964051111</t>
  </si>
  <si>
    <t>Bourání samostatných trámů, průvlaků nebo pásů ze železobetonu bez přerušení výztuže, průřezu do 0,10 m2</t>
  </si>
  <si>
    <t>1647177835</t>
  </si>
  <si>
    <t>"odhad rozměru průřezu 450x200 mm"</t>
  </si>
  <si>
    <t>(0,450*0,200)*(5,250+2,150*2)</t>
  </si>
  <si>
    <t>1588953907</t>
  </si>
  <si>
    <t>"konstrukce balkonu - předpoklad tl.100 mm"</t>
  </si>
  <si>
    <t>0,100*(5,250*2,150)</t>
  </si>
  <si>
    <t>965049111</t>
  </si>
  <si>
    <t>Bourání podkladů pod dlažby nebo litých celistvých podlah a mazanin Příplatek k cenám za bourání mazanin betonových se svařovanou sítí, tl. do 100 mm</t>
  </si>
  <si>
    <t>637378492</t>
  </si>
  <si>
    <t>965081313</t>
  </si>
  <si>
    <t>Bourání podlah ostatních bez podkladního lože nebo mazaniny z dlaždic s jakoukoliv výplní spár betonových, teracových nebo čedičových tl. do 20 mm, plochy přes 1 m2</t>
  </si>
  <si>
    <t>130596690</t>
  </si>
  <si>
    <t>"nášlapná vrstva balkonu v 2.NP"</t>
  </si>
  <si>
    <t>5,250*2,150</t>
  </si>
  <si>
    <t>965081611</t>
  </si>
  <si>
    <t>Odsekání soklíků včetně otlučení podkladní omítky až na zdivo rovných</t>
  </si>
  <si>
    <t>1462542436</t>
  </si>
  <si>
    <t>"2.NP - původní sokl"</t>
  </si>
  <si>
    <t>5,250+0,100*2</t>
  </si>
  <si>
    <t>966079861</t>
  </si>
  <si>
    <t>Přerušení různých ocelových profilů průřezu do 200 mm2</t>
  </si>
  <si>
    <t>28521679</t>
  </si>
  <si>
    <t>Poznámka k položce:
Výkaz výměr předpokládá odřezání výztuže průvlaku balkonu od ponechaných obvodových konstrukcí. Předpokládá se 2x 6 průměrů 14 mm. Bude upřesněno při realizaci dle skutečnosti.</t>
  </si>
  <si>
    <t xml:space="preserve">"vetknutí výztuže průvlaku do obvodkových konstrukcí" </t>
  </si>
  <si>
    <t>2*6,000</t>
  </si>
  <si>
    <t>966079871</t>
  </si>
  <si>
    <t>Přerušení různých ocelových profilů průřezu do 400 mm2</t>
  </si>
  <si>
    <t>621276268</t>
  </si>
  <si>
    <t>"2.NP - kotvení zábradlí do konstrukcí"</t>
  </si>
  <si>
    <t>2,000*6+2,000</t>
  </si>
  <si>
    <t>967023692</t>
  </si>
  <si>
    <t>Přisekání (špicování) ploch kamenných nebo jiných s tvrdým povrchem pro nové povrchové vrstvy, plochy do 2 m2</t>
  </si>
  <si>
    <t>79942961</t>
  </si>
  <si>
    <t>"1.NP - úprava soklu po odstranění pilířů na fasádě"</t>
  </si>
  <si>
    <t>2*(0,450*0,750)</t>
  </si>
  <si>
    <t>967031132</t>
  </si>
  <si>
    <t>Přisekání (špicování) plošné nebo rovných ostění zdiva z cihel pálených rovných ostění, bez odstupu, po hrubém vybourání otvorů, na maltu vápennou nebo vápenocementovou</t>
  </si>
  <si>
    <t>-760171826</t>
  </si>
  <si>
    <t>"2.NP - po vybourání plast.balk.dveří"</t>
  </si>
  <si>
    <t>(1,400+2,330*2)*0,450</t>
  </si>
  <si>
    <t>967031734</t>
  </si>
  <si>
    <t>Přisekání (špicování) plošné nebo rovných ostění zdiva z cihel pálených plošné, na maltu vápennou nebo vápenocementovou, tl. na maltu vápennou nebo vápenocementovou, tl. do 300 mm</t>
  </si>
  <si>
    <t>1155524849</t>
  </si>
  <si>
    <t>"1.NP - falešné pilíře na fasádě"</t>
  </si>
  <si>
    <t>2*(2,300*0,450)</t>
  </si>
  <si>
    <t>967042714</t>
  </si>
  <si>
    <t>Odsekání zdiva z kamene nebo betonu plošné, tl. do 300 mm</t>
  </si>
  <si>
    <t>-103440016</t>
  </si>
  <si>
    <t>"1.NP - odstranění pilířů v soklu na fasádě"</t>
  </si>
  <si>
    <t>"2.NP - odstranění zbylé části po odříznutí balkon.desky"</t>
  </si>
  <si>
    <t>0,250*5,250</t>
  </si>
  <si>
    <t>968082022</t>
  </si>
  <si>
    <t>Vybourání plastových rámů oken s křídly, dveřních zárubní, vrat dveřních zárubní, plochy přes 2 do 4 m2</t>
  </si>
  <si>
    <t>1738793646</t>
  </si>
  <si>
    <t>"2.NP - balkon.dveře 1400x2330 mm"</t>
  </si>
  <si>
    <t>1*(1,400*2,330)</t>
  </si>
  <si>
    <t>977312112</t>
  </si>
  <si>
    <t>Řezání stávajících betonových mazanin s vyztužením hloubky přes 50 do 100 mm</t>
  </si>
  <si>
    <t>-2103948533</t>
  </si>
  <si>
    <t>"2.NP - svrchní mazanina - předpoklad tl.100 mm"</t>
  </si>
  <si>
    <t>5,250</t>
  </si>
  <si>
    <t>977312114.1</t>
  </si>
  <si>
    <t>Řezání stávajících betonových mazanin s vyztužením hloubky přes 150 do 200 mm</t>
  </si>
  <si>
    <t>-1291690930</t>
  </si>
  <si>
    <t>"2.NP - balkonová deska"</t>
  </si>
  <si>
    <t>-1170127830</t>
  </si>
  <si>
    <t>-692484272</t>
  </si>
  <si>
    <t>898938842</t>
  </si>
  <si>
    <t>18,521*3 'Přepočtené koeficientem množství</t>
  </si>
  <si>
    <t>997013801</t>
  </si>
  <si>
    <t>Poplatek za uložení stavebního odpadu na skládce (skládkovné) betonového</t>
  </si>
  <si>
    <t>-10665005</t>
  </si>
  <si>
    <t>997013802</t>
  </si>
  <si>
    <t>Poplatek za uložení stavebního odpadu na skládce (skládkovné) železobetonového</t>
  </si>
  <si>
    <t>1576073287</t>
  </si>
  <si>
    <t>1585285294</t>
  </si>
  <si>
    <t>997013813</t>
  </si>
  <si>
    <t>Poplatek za uložení stavebního odpadu na skládce (skládkovné) z plastických hmot</t>
  </si>
  <si>
    <t>-1562250343</t>
  </si>
  <si>
    <t>1398499701</t>
  </si>
  <si>
    <t>998017001</t>
  </si>
  <si>
    <t>Přesun hmot pro budovy občanské výstavby, bydlení, výrobu a služby s omezením mechanizace vodorovná dopravní vzdálenost do 100 m pro budovy s jakoukoliv nosnou konstrukcí výšky do 6 m</t>
  </si>
  <si>
    <t>94409002</t>
  </si>
  <si>
    <t>711131811</t>
  </si>
  <si>
    <t>Odstranění izolace proti zemní vlhkosti na ploše vodorovné V</t>
  </si>
  <si>
    <t>2052985272</t>
  </si>
  <si>
    <t>"původní skladba balkonu - odhad"</t>
  </si>
  <si>
    <t>-463514546</t>
  </si>
  <si>
    <t>"okapnice"</t>
  </si>
  <si>
    <t>5,250+2,150*2</t>
  </si>
  <si>
    <t>764001811</t>
  </si>
  <si>
    <t>Demontáž klempířských konstrukcí dilatační lišty do suti</t>
  </si>
  <si>
    <t>-1495781986</t>
  </si>
  <si>
    <t xml:space="preserve">"sokl" </t>
  </si>
  <si>
    <t>-2053588590</t>
  </si>
  <si>
    <t>"2.NP - okapnice"</t>
  </si>
  <si>
    <t>822485094</t>
  </si>
  <si>
    <t>"2.NP - sokl"</t>
  </si>
  <si>
    <t>"2.NP - pilířky zábradlí"</t>
  </si>
  <si>
    <t>2*(0,450*4)</t>
  </si>
  <si>
    <t>1704419630</t>
  </si>
  <si>
    <t>"2.NP - kotvení zábradlí do beton.mazaniny"</t>
  </si>
  <si>
    <t>1,000*2</t>
  </si>
  <si>
    <t>-1545734641</t>
  </si>
  <si>
    <t>"ozn.K1 - rš.450 mm"</t>
  </si>
  <si>
    <t>1,250</t>
  </si>
  <si>
    <t>998764101</t>
  </si>
  <si>
    <t>Přesun hmot pro konstrukce klempířské stanovený z hmotnosti přesunovaného materiálu vodorovná dopravní vzdálenost do 50 m v objektech výšky do 6 m</t>
  </si>
  <si>
    <t>-1467360317</t>
  </si>
  <si>
    <t>998764181</t>
  </si>
  <si>
    <t>Přesun hmot pro konstrukce klempířské stanovený z hmotnosti přesunovaného materiálu Příplatek k cenám za přesun prováděný bez použití mechanizace pro jakoukoliv výšku objektu</t>
  </si>
  <si>
    <t>1865574911</t>
  </si>
  <si>
    <t>766622132</t>
  </si>
  <si>
    <t>Montáž oken plastových včetně montáže rámu na polyuretanovou pěnu plochy přes 1 m2 otevíravých nebo sklápěcích do zdiva, výšky přes 1,5 do 2,5 m</t>
  </si>
  <si>
    <t>-1208675450</t>
  </si>
  <si>
    <t>"2.NP - ozn.O6 - 1200x1600 mm"</t>
  </si>
  <si>
    <t>611...O6</t>
  </si>
  <si>
    <t>okno plastové 3kř. 1200x1600 mm, ozn.O6, izolační dvojsklo, barva bílá, NSV ovl.pákovým ovladačem - podrobnosti viz. Výpis oken PD</t>
  </si>
  <si>
    <t>-1658031509</t>
  </si>
  <si>
    <t>766622833</t>
  </si>
  <si>
    <t>Demontáž okenních konstrukcí k opětovnému použití rámu zdvojených dřevěných nebo plastových, plochy otvoru přes 2 do 4 m2</t>
  </si>
  <si>
    <t>-121166923</t>
  </si>
  <si>
    <t>"2.NP - balk.dveře 1400x2330 mm"</t>
  </si>
  <si>
    <t>864484783</t>
  </si>
  <si>
    <t>766691924</t>
  </si>
  <si>
    <t>Ostatní práce vyvěšení nebo zavěšení křídel s případným uložením a opětovným zavěšením po provedení stavebních změn plastových dveří s křídly otevíravými, plochy do 2 m2</t>
  </si>
  <si>
    <t>1455556410</t>
  </si>
  <si>
    <t>"2.NP - balk.dveře 2kř. 1400x2330 mm"</t>
  </si>
  <si>
    <t>2,000</t>
  </si>
  <si>
    <t>766691932</t>
  </si>
  <si>
    <t>Ostatní práce seřízení okenního nebo dveřního křídla otvíracího nebo sklápěcího plastového</t>
  </si>
  <si>
    <t>-1120520103</t>
  </si>
  <si>
    <t>"2.NP - ozn.O6 - 3kř."</t>
  </si>
  <si>
    <t>1*3,000</t>
  </si>
  <si>
    <t>766694122</t>
  </si>
  <si>
    <t>Montáž ostatních truhlářských konstrukcí parapetních desek dřevěných nebo plastových šířky přes 300 mm, délky přes 1000 do 1600 mm</t>
  </si>
  <si>
    <t>319665923</t>
  </si>
  <si>
    <t>"2.NP - pro okno ozn.O6"</t>
  </si>
  <si>
    <t>607941060</t>
  </si>
  <si>
    <t>Výlisky z hmoty dřevovláknité a dřevotřískové parapety vnitřní dřevotřískové POSTFORMING (hnědá, bílá) rozměr: šířka x 1 m délky 450 mm</t>
  </si>
  <si>
    <t>481694191</t>
  </si>
  <si>
    <t>607941210</t>
  </si>
  <si>
    <t>Výlisky z hmoty dřevovláknité a dřevotřískové parapety vnitřní dřevotřískové POSTFORMING (hnědá, bílá) koncovka PVC k parapetním deskám 600 mm</t>
  </si>
  <si>
    <t>1182286573</t>
  </si>
  <si>
    <t>998766101</t>
  </si>
  <si>
    <t>Přesun hmot pro konstrukce truhlářské stanovený z hmotnosti přesunovaného materiálu vodorovná dopravní vzdálenost do 50 m v objektech výšky do 6 m</t>
  </si>
  <si>
    <t>-398119894</t>
  </si>
  <si>
    <t>998766181</t>
  </si>
  <si>
    <t>Přesun hmot pro konstrukce truhlářské stanovený z hmotnosti přesunovaného materiálu Příplatek k ceně za přesun prováděný bez použití mechanizace pro jakoukoliv výšku objektu</t>
  </si>
  <si>
    <t>74816998</t>
  </si>
  <si>
    <t>767161814</t>
  </si>
  <si>
    <t>Demontáž zábradlí rovného nerozebíratelný spoj hmotnosti 1 m zábradlí přes 20 kg</t>
  </si>
  <si>
    <t>-554621909</t>
  </si>
  <si>
    <t>"zábradlí v 2.NP"</t>
  </si>
  <si>
    <t>4,350+1,700*2</t>
  </si>
  <si>
    <t>784</t>
  </si>
  <si>
    <t>Dokončovací práce - malby a tapety</t>
  </si>
  <si>
    <t>784111001</t>
  </si>
  <si>
    <t>Oprášení (ometení) podkladu v místnostech výšky do 3,80 m</t>
  </si>
  <si>
    <t>1634502335</t>
  </si>
  <si>
    <t>"2.NP - m.č.2049 - pouze obvodová stěna"</t>
  </si>
  <si>
    <t>4,250*3,250</t>
  </si>
  <si>
    <t>784121001</t>
  </si>
  <si>
    <t>Oškrabání malby v místnostech výšky do 3,80 m</t>
  </si>
  <si>
    <t>-1969104095</t>
  </si>
  <si>
    <t>784121011</t>
  </si>
  <si>
    <t>Rozmývání podkladu po oškrabání malby v místnostech výšky do 3,80 m</t>
  </si>
  <si>
    <t>-1790311404</t>
  </si>
  <si>
    <t>784171001</t>
  </si>
  <si>
    <t>Olepování vnitřních ploch (materiál ve specifikaci) včetně pozdějšího odlepení páskou nebo fólií v místnostech výšky do 3,80 m</t>
  </si>
  <si>
    <t>-45037779</t>
  </si>
  <si>
    <t>"okno ozn.O6 - nové+stávající"</t>
  </si>
  <si>
    <t>2*(1,200*2+1,600*2)</t>
  </si>
  <si>
    <t>581248380</t>
  </si>
  <si>
    <t>Zeminy jílovinové - hlinky a nátěry malířské nátěry upravené tekuté PRIMALEX (systém) pásky a fólie - malířské potřeby páska do 60° C NARCAR      50mm x 50 m</t>
  </si>
  <si>
    <t>-380025536</t>
  </si>
  <si>
    <t>11,2*1,05 'Přepočtené koeficientem množství</t>
  </si>
  <si>
    <t>784171101</t>
  </si>
  <si>
    <t>Zakrytí nemalovaných ploch (materiál ve specifikaci) včetně pozdějšího odkrytí podlah</t>
  </si>
  <si>
    <t>88581032</t>
  </si>
  <si>
    <t>"2.NP - m.č.2049"</t>
  </si>
  <si>
    <t>4,250*2,000</t>
  </si>
  <si>
    <t>581248420</t>
  </si>
  <si>
    <t>Zeminy jílovinové - hlinky a nátěry malířské nátěry upravené tekuté PRIMALEX (systém) pásky a fólie - malířské potřeby páska do 60° C 7µ    4 x 5 m</t>
  </si>
  <si>
    <t>-1877773084</t>
  </si>
  <si>
    <t>8,5*1,05 'Přepočtené koeficientem množství</t>
  </si>
  <si>
    <t>784171111</t>
  </si>
  <si>
    <t>Zakrytí nemalovaných ploch (materiál ve specifikaci) včetně pozdějšího odkrytí svislých ploch např. stěn, oken, dveří v místnostech výšky do 3,80</t>
  </si>
  <si>
    <t>-115672846</t>
  </si>
  <si>
    <t>2*(1,200*1,600)</t>
  </si>
  <si>
    <t>-674565373</t>
  </si>
  <si>
    <t>3,84*1,05 'Přepočtené koeficientem množství</t>
  </si>
  <si>
    <t>784181101</t>
  </si>
  <si>
    <t>Penetrace podkladu jednonásobná základní akrylátová v místnostech výšky do 3,80 m</t>
  </si>
  <si>
    <t>190968121</t>
  </si>
  <si>
    <t>784191003</t>
  </si>
  <si>
    <t>Čištění vnitřních ploch hrubý úklid po provedení malířských prací omytím oken dvojitých nebo zdvojených</t>
  </si>
  <si>
    <t>-1908156236</t>
  </si>
  <si>
    <t>784191007</t>
  </si>
  <si>
    <t>Čištění vnitřních ploch hrubý úklid po provedení malířských prací omytím podlah</t>
  </si>
  <si>
    <t>1153071890</t>
  </si>
  <si>
    <t>25,980</t>
  </si>
  <si>
    <t>784221101</t>
  </si>
  <si>
    <t>Malby z malířských směsí otěruvzdorných za sucha dvojnásobné, bílé za sucha otěruvzdorné dobře v místnostech výšky do 3,80 m</t>
  </si>
  <si>
    <t>364365840</t>
  </si>
  <si>
    <t>HZS</t>
  </si>
  <si>
    <t>Hodinové zúčtovací sazby</t>
  </si>
  <si>
    <t>HZS1292</t>
  </si>
  <si>
    <t>Hodinové zúčtovací sazby profesí HSV zemní a pomocné práce stavební dělník</t>
  </si>
  <si>
    <t>hod</t>
  </si>
  <si>
    <t>512</t>
  </si>
  <si>
    <t>-1398681784</t>
  </si>
  <si>
    <t xml:space="preserve">"nespecifikované či jinak nepopsané práce" </t>
  </si>
  <si>
    <t>50,000</t>
  </si>
  <si>
    <t>HZS1301</t>
  </si>
  <si>
    <t>Hodinové zúčtovací sazby profesí HSV provádění konstrukcí zedník</t>
  </si>
  <si>
    <t>-1542931065</t>
  </si>
  <si>
    <t>2 - VRN</t>
  </si>
  <si>
    <t>VRN - Vedlejší rozpočtové náklady</t>
  </si>
  <si>
    <t xml:space="preserve">    VRN3 - Zařízení staveniště</t>
  </si>
  <si>
    <t xml:space="preserve">    VRN4 - Inženýrská činnost</t>
  </si>
  <si>
    <t xml:space="preserve">    VRN5 - Finanční náklady</t>
  </si>
  <si>
    <t>Vedlejší rozpočtové náklady</t>
  </si>
  <si>
    <t>VRN3</t>
  </si>
  <si>
    <t>Zařízení staveniště</t>
  </si>
  <si>
    <t>032103000</t>
  </si>
  <si>
    <t>Zařízení staveniště vybavení staveniště náklady na stavební buňky</t>
  </si>
  <si>
    <t>Kč</t>
  </si>
  <si>
    <t>1024</t>
  </si>
  <si>
    <t>-1405666569</t>
  </si>
  <si>
    <t>032903000</t>
  </si>
  <si>
    <t>Zařízení staveniště vybavení staveniště náklady na provoz a údržbu vybavení staveniště</t>
  </si>
  <si>
    <t>2113919131</t>
  </si>
  <si>
    <t>VRN4</t>
  </si>
  <si>
    <t>Inženýrská činnost</t>
  </si>
  <si>
    <t>042703000</t>
  </si>
  <si>
    <t>Inženýrská činnost posudky technické požadavky na výrobky</t>
  </si>
  <si>
    <t>-2030453819</t>
  </si>
  <si>
    <t>VRN5</t>
  </si>
  <si>
    <t>Finanční náklady</t>
  </si>
  <si>
    <t>052103000</t>
  </si>
  <si>
    <t>Finanční náklady finanční rezerva rezerva investora - 10% ze ZRN</t>
  </si>
  <si>
    <t>-505440918</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</si>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</sst>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lignment/>
      <protection locked="0"/>
    </xf>
    <xf numFmtId="0" fontId="0" fillId="0" borderId="0">
      <alignment/>
      <protection locked="0"/>
    </xf>
  </cellStyleXfs>
  <cellXfs count="42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2" borderId="0" xfId="0" applyFont="1" applyFill="1" applyAlignment="1">
      <alignment horizontal="left" vertical="center"/>
    </xf>
    <xf numFmtId="0" fontId="0" fillId="2" borderId="0" xfId="0" applyFill="1"/>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16"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16"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0" fillId="0" borderId="16"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2"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6"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35"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6"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6"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Border="1" applyAlignment="1" applyProtection="1">
      <alignment horizontal="left" vertical="center"/>
      <protection/>
    </xf>
    <xf numFmtId="0" fontId="36" fillId="0" borderId="0" xfId="0" applyFont="1" applyAlignment="1" applyProtection="1">
      <alignment vertical="center" wrapText="1"/>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36" fillId="0" borderId="0" xfId="0" applyFont="1" applyBorder="1" applyAlignment="1" applyProtection="1">
      <alignment vertical="center" wrapText="1"/>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38" fillId="2" borderId="0" xfId="20" applyFill="1" applyAlignment="1" applyProtection="1">
      <alignment/>
      <protection/>
    </xf>
    <xf numFmtId="0" fontId="39" fillId="0" borderId="0" xfId="20" applyFont="1" applyAlignment="1" applyProtection="1">
      <alignment horizontal="center" vertical="center"/>
      <protection/>
    </xf>
    <xf numFmtId="0" fontId="40" fillId="2" borderId="0" xfId="0" applyFont="1" applyFill="1" applyAlignment="1">
      <alignment horizontal="left" vertical="center"/>
    </xf>
    <xf numFmtId="0" fontId="6" fillId="2" borderId="0" xfId="0" applyFont="1" applyFill="1" applyAlignment="1">
      <alignment vertical="center"/>
    </xf>
    <xf numFmtId="0" fontId="41" fillId="2" borderId="0" xfId="20" applyFont="1" applyFill="1" applyAlignment="1" applyProtection="1">
      <alignment vertical="center"/>
      <protection/>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40" fillId="2" borderId="0" xfId="0" applyFont="1" applyFill="1" applyAlignment="1" applyProtection="1">
      <alignment horizontal="left" vertical="center"/>
      <protection/>
    </xf>
    <xf numFmtId="0" fontId="6"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0" fillId="0" borderId="32" xfId="21" applyFont="1" applyBorder="1" applyAlignment="1" applyProtection="1">
      <alignment vertical="center" wrapText="1"/>
      <protection locked="0"/>
    </xf>
    <xf numFmtId="0" fontId="27"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vertical="center" wrapText="1"/>
      <protection locked="0"/>
    </xf>
    <xf numFmtId="0" fontId="0" fillId="0" borderId="33" xfId="21" applyFont="1" applyBorder="1" applyAlignment="1" applyProtection="1">
      <alignment vertical="center" wrapText="1"/>
      <protection locked="0"/>
    </xf>
    <xf numFmtId="0" fontId="6" fillId="0" borderId="34"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0" fillId="0" borderId="32" xfId="21" applyFont="1" applyBorder="1" applyAlignment="1" applyProtection="1">
      <alignment horizontal="left" vertical="center"/>
      <protection locked="0"/>
    </xf>
    <xf numFmtId="0" fontId="27"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7" fillId="0" borderId="34" xfId="21" applyFont="1" applyBorder="1" applyAlignment="1" applyProtection="1">
      <alignment horizontal="left" vertical="center"/>
      <protection locked="0"/>
    </xf>
    <xf numFmtId="0" fontId="27" fillId="0" borderId="34" xfId="21" applyFont="1" applyBorder="1" applyAlignment="1" applyProtection="1">
      <alignment horizontal="center" vertical="center"/>
      <protection locked="0"/>
    </xf>
    <xf numFmtId="0" fontId="5" fillId="0" borderId="34" xfId="21" applyFont="1" applyBorder="1" applyAlignment="1" applyProtection="1">
      <alignment horizontal="left" vertical="center"/>
      <protection locked="0"/>
    </xf>
    <xf numFmtId="0" fontId="21"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3" xfId="21" applyFont="1" applyBorder="1" applyAlignment="1" applyProtection="1">
      <alignment horizontal="left" vertical="center"/>
      <protection locked="0"/>
    </xf>
    <xf numFmtId="0" fontId="6" fillId="0" borderId="34"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6"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4"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3" xfId="21" applyFont="1" applyBorder="1" applyAlignment="1" applyProtection="1">
      <alignment horizontal="left" vertical="center" wrapText="1"/>
      <protection locked="0"/>
    </xf>
    <xf numFmtId="0" fontId="3" fillId="0" borderId="34"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3"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7" fillId="0" borderId="0" xfId="21" applyFont="1" applyBorder="1" applyAlignment="1" applyProtection="1">
      <alignment vertical="center"/>
      <protection locked="0"/>
    </xf>
    <xf numFmtId="0" fontId="5" fillId="0" borderId="34" xfId="21" applyFont="1" applyBorder="1" applyAlignment="1" applyProtection="1">
      <alignment vertical="center"/>
      <protection locked="0"/>
    </xf>
    <xf numFmtId="0" fontId="27" fillId="0" borderId="34"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4" xfId="21" applyBorder="1" applyAlignment="1" applyProtection="1">
      <alignment vertical="top"/>
      <protection locked="0"/>
    </xf>
    <xf numFmtId="0" fontId="27" fillId="0" borderId="34" xfId="21" applyFont="1" applyBorder="1" applyAlignment="1" applyProtection="1">
      <alignment horizontal="left"/>
      <protection locked="0"/>
    </xf>
    <xf numFmtId="0" fontId="5" fillId="0" borderId="34" xfId="21" applyFont="1" applyBorder="1" applyAlignment="1" applyProtection="1">
      <alignment/>
      <protection locked="0"/>
    </xf>
    <xf numFmtId="0" fontId="0" fillId="0" borderId="31" xfId="21" applyFont="1" applyBorder="1" applyAlignment="1" applyProtection="1">
      <alignmen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3" xfId="21" applyFont="1" applyBorder="1" applyAlignment="1" applyProtection="1">
      <alignment vertical="top"/>
      <protection locked="0"/>
    </xf>
    <xf numFmtId="0" fontId="0" fillId="0" borderId="34" xfId="21" applyFont="1" applyBorder="1" applyAlignment="1" applyProtection="1">
      <alignment vertical="top"/>
      <protection locked="0"/>
    </xf>
    <xf numFmtId="0" fontId="0" fillId="0" borderId="35" xfId="21" applyFont="1" applyBorder="1" applyAlignment="1" applyProtection="1">
      <alignment vertical="top"/>
      <protection locked="0"/>
    </xf>
    <xf numFmtId="0" fontId="19"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2"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6" fillId="0" borderId="0" xfId="0" applyNumberFormat="1" applyFont="1" applyAlignment="1" applyProtection="1">
      <alignment horizontal="righ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26" fillId="0" borderId="0" xfId="0" applyNumberFormat="1"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18" fillId="0" borderId="0" xfId="0" applyFont="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41" fillId="2" borderId="0" xfId="20" applyFont="1" applyFill="1" applyAlignment="1" applyProtection="1">
      <alignment vertical="center"/>
      <protection/>
    </xf>
    <xf numFmtId="0" fontId="3" fillId="0" borderId="0" xfId="21" applyFont="1" applyBorder="1" applyAlignment="1" applyProtection="1">
      <alignment horizontal="left" vertical="center" wrapText="1"/>
      <protection locked="0"/>
    </xf>
    <xf numFmtId="0" fontId="15" fillId="0" borderId="0" xfId="21" applyFont="1" applyBorder="1" applyAlignment="1" applyProtection="1">
      <alignment horizontal="center" vertical="center" wrapText="1"/>
      <protection locked="0"/>
    </xf>
    <xf numFmtId="0" fontId="27" fillId="0" borderId="34" xfId="21" applyFont="1" applyBorder="1" applyAlignment="1" applyProtection="1">
      <alignment horizontal="left" wrapText="1"/>
      <protection locked="0"/>
    </xf>
    <xf numFmtId="0" fontId="15" fillId="0" borderId="0" xfId="21" applyFont="1" applyBorder="1" applyAlignment="1" applyProtection="1">
      <alignment horizontal="center" vertical="center"/>
      <protection locked="0"/>
    </xf>
    <xf numFmtId="49" fontId="3" fillId="0" borderId="0" xfId="21" applyNumberFormat="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27" fillId="0" borderId="34" xfId="21" applyFont="1" applyBorder="1" applyAlignment="1" applyProtection="1">
      <alignment horizontal="left"/>
      <protection locked="0"/>
    </xf>
    <xf numFmtId="0" fontId="3" fillId="0" borderId="0" xfId="21" applyFont="1" applyBorder="1" applyAlignment="1" applyProtection="1">
      <alignment horizontal="left" vertical="center"/>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radC2B6A.tmp" descr="C:\KROSplusData\System\Temp\radC2B6A.tmp">
          <a:hlinkClick r:id="rId3"/>
        </xdr:cNvPr>
        <xdr:cNvPicPr preferRelativeResize="1">
          <a:picLocks noChangeAspect="0"/>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7B202.tmp" descr="C:\KROSplusData\System\Temp\rad7B202.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CC335.tmp" descr="C:\KROSplusData\System\Temp\radCC335.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0B850.tmp" descr="C:\KROSplusData\System\Temp\rad0B850.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94DE2.tmp" descr="C:\KROSplusData\System\Temp\rad94DE2.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workbookViewId="0" topLeftCell="A1">
      <pane ySplit="1" topLeftCell="A19"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5" customHeight="1">
      <c r="A1" s="286" t="s">
        <v>0</v>
      </c>
      <c r="B1" s="287"/>
      <c r="C1" s="287"/>
      <c r="D1" s="288" t="s">
        <v>1</v>
      </c>
      <c r="E1" s="287"/>
      <c r="F1" s="287"/>
      <c r="G1" s="287"/>
      <c r="H1" s="287"/>
      <c r="I1" s="287"/>
      <c r="J1" s="287"/>
      <c r="K1" s="285" t="s">
        <v>2179</v>
      </c>
      <c r="L1" s="285"/>
      <c r="M1" s="285"/>
      <c r="N1" s="285"/>
      <c r="O1" s="285"/>
      <c r="P1" s="285"/>
      <c r="Q1" s="285"/>
      <c r="R1" s="285"/>
      <c r="S1" s="285"/>
      <c r="T1" s="287"/>
      <c r="U1" s="287"/>
      <c r="V1" s="287"/>
      <c r="W1" s="285" t="s">
        <v>2180</v>
      </c>
      <c r="X1" s="285"/>
      <c r="Y1" s="285"/>
      <c r="Z1" s="285"/>
      <c r="AA1" s="285"/>
      <c r="AB1" s="285"/>
      <c r="AC1" s="285"/>
      <c r="AD1" s="285"/>
      <c r="AE1" s="285"/>
      <c r="AF1" s="285"/>
      <c r="AG1" s="285"/>
      <c r="AH1" s="285"/>
      <c r="AI1" s="281"/>
      <c r="AJ1" s="17"/>
      <c r="AK1" s="17"/>
      <c r="AL1" s="17"/>
      <c r="AM1" s="17"/>
      <c r="AN1" s="17"/>
      <c r="AO1" s="17"/>
      <c r="AP1" s="17"/>
      <c r="AQ1" s="17"/>
      <c r="AR1" s="17"/>
      <c r="AS1" s="17"/>
      <c r="AT1" s="17"/>
      <c r="AU1" s="17"/>
      <c r="AV1" s="17"/>
      <c r="AW1" s="17"/>
      <c r="AX1" s="17"/>
      <c r="AY1" s="17"/>
      <c r="AZ1" s="17"/>
      <c r="BA1" s="16" t="s">
        <v>2</v>
      </c>
      <c r="BB1" s="16" t="s">
        <v>3</v>
      </c>
      <c r="BC1" s="17"/>
      <c r="BD1" s="17"/>
      <c r="BE1" s="17"/>
      <c r="BF1" s="17"/>
      <c r="BG1" s="17"/>
      <c r="BH1" s="17"/>
      <c r="BI1" s="17"/>
      <c r="BJ1" s="17"/>
      <c r="BK1" s="17"/>
      <c r="BL1" s="17"/>
      <c r="BM1" s="17"/>
      <c r="BN1" s="17"/>
      <c r="BO1" s="17"/>
      <c r="BP1" s="17"/>
      <c r="BQ1" s="17"/>
      <c r="BR1" s="17"/>
      <c r="BT1" s="18" t="s">
        <v>4</v>
      </c>
      <c r="BU1" s="18" t="s">
        <v>4</v>
      </c>
      <c r="BV1" s="18" t="s">
        <v>5</v>
      </c>
    </row>
    <row r="2" spans="3:72" ht="36.9" customHeight="1">
      <c r="AR2" s="370"/>
      <c r="AS2" s="370"/>
      <c r="AT2" s="370"/>
      <c r="AU2" s="370"/>
      <c r="AV2" s="370"/>
      <c r="AW2" s="370"/>
      <c r="AX2" s="370"/>
      <c r="AY2" s="370"/>
      <c r="AZ2" s="370"/>
      <c r="BA2" s="370"/>
      <c r="BB2" s="370"/>
      <c r="BC2" s="370"/>
      <c r="BD2" s="370"/>
      <c r="BE2" s="370"/>
      <c r="BS2" s="19" t="s">
        <v>6</v>
      </c>
      <c r="BT2" s="19" t="s">
        <v>7</v>
      </c>
    </row>
    <row r="3" spans="2:72"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2"/>
      <c r="BS3" s="19" t="s">
        <v>6</v>
      </c>
      <c r="BT3" s="19" t="s">
        <v>8</v>
      </c>
    </row>
    <row r="4" spans="2:71" ht="36.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6"/>
      <c r="AS4" s="27" t="s">
        <v>10</v>
      </c>
      <c r="BE4" s="28" t="s">
        <v>11</v>
      </c>
      <c r="BS4" s="19" t="s">
        <v>12</v>
      </c>
    </row>
    <row r="5" spans="2:71" ht="14.4" customHeight="1">
      <c r="B5" s="23"/>
      <c r="C5" s="24"/>
      <c r="D5" s="29" t="s">
        <v>13</v>
      </c>
      <c r="E5" s="24"/>
      <c r="F5" s="24"/>
      <c r="G5" s="24"/>
      <c r="H5" s="24"/>
      <c r="I5" s="24"/>
      <c r="J5" s="24"/>
      <c r="K5" s="373" t="s">
        <v>14</v>
      </c>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24"/>
      <c r="AQ5" s="26"/>
      <c r="BE5" s="369" t="s">
        <v>15</v>
      </c>
      <c r="BS5" s="19" t="s">
        <v>16</v>
      </c>
    </row>
    <row r="6" spans="2:71" ht="36.9" customHeight="1">
      <c r="B6" s="23"/>
      <c r="C6" s="24"/>
      <c r="D6" s="31" t="s">
        <v>17</v>
      </c>
      <c r="E6" s="24"/>
      <c r="F6" s="24"/>
      <c r="G6" s="24"/>
      <c r="H6" s="24"/>
      <c r="I6" s="24"/>
      <c r="J6" s="24"/>
      <c r="K6" s="375" t="s">
        <v>18</v>
      </c>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24"/>
      <c r="AQ6" s="26"/>
      <c r="BE6" s="370"/>
      <c r="BS6" s="19" t="s">
        <v>16</v>
      </c>
    </row>
    <row r="7" spans="2:71" ht="14.4" customHeight="1">
      <c r="B7" s="23"/>
      <c r="C7" s="24"/>
      <c r="D7" s="32" t="s">
        <v>19</v>
      </c>
      <c r="E7" s="24"/>
      <c r="F7" s="24"/>
      <c r="G7" s="24"/>
      <c r="H7" s="24"/>
      <c r="I7" s="24"/>
      <c r="J7" s="24"/>
      <c r="K7" s="30" t="s">
        <v>20</v>
      </c>
      <c r="L7" s="24"/>
      <c r="M7" s="24"/>
      <c r="N7" s="24"/>
      <c r="O7" s="24"/>
      <c r="P7" s="24"/>
      <c r="Q7" s="24"/>
      <c r="R7" s="24"/>
      <c r="S7" s="24"/>
      <c r="T7" s="24"/>
      <c r="U7" s="24"/>
      <c r="V7" s="24"/>
      <c r="W7" s="24"/>
      <c r="X7" s="24"/>
      <c r="Y7" s="24"/>
      <c r="Z7" s="24"/>
      <c r="AA7" s="24"/>
      <c r="AB7" s="24"/>
      <c r="AC7" s="24"/>
      <c r="AD7" s="24"/>
      <c r="AE7" s="24"/>
      <c r="AF7" s="24"/>
      <c r="AG7" s="24"/>
      <c r="AH7" s="24"/>
      <c r="AI7" s="24"/>
      <c r="AJ7" s="24"/>
      <c r="AK7" s="32" t="s">
        <v>21</v>
      </c>
      <c r="AL7" s="24"/>
      <c r="AM7" s="24"/>
      <c r="AN7" s="30" t="s">
        <v>20</v>
      </c>
      <c r="AO7" s="24"/>
      <c r="AP7" s="24"/>
      <c r="AQ7" s="26"/>
      <c r="BE7" s="370"/>
      <c r="BS7" s="19" t="s">
        <v>16</v>
      </c>
    </row>
    <row r="8" spans="2:71" ht="14.4" customHeight="1">
      <c r="B8" s="23"/>
      <c r="C8" s="24"/>
      <c r="D8" s="32" t="s">
        <v>22</v>
      </c>
      <c r="E8" s="24"/>
      <c r="F8" s="24"/>
      <c r="G8" s="24"/>
      <c r="H8" s="24"/>
      <c r="I8" s="24"/>
      <c r="J8" s="24"/>
      <c r="K8" s="30"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2" t="s">
        <v>24</v>
      </c>
      <c r="AL8" s="24"/>
      <c r="AM8" s="24"/>
      <c r="AN8" s="33" t="s">
        <v>25</v>
      </c>
      <c r="AO8" s="24"/>
      <c r="AP8" s="24"/>
      <c r="AQ8" s="26"/>
      <c r="BE8" s="370"/>
      <c r="BS8" s="19" t="s">
        <v>16</v>
      </c>
    </row>
    <row r="9" spans="2:7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6"/>
      <c r="BE9" s="370"/>
      <c r="BS9" s="19" t="s">
        <v>16</v>
      </c>
    </row>
    <row r="10" spans="2:71" ht="14.4" customHeight="1">
      <c r="B10" s="23"/>
      <c r="C10" s="24"/>
      <c r="D10" s="32"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2" t="s">
        <v>27</v>
      </c>
      <c r="AL10" s="24"/>
      <c r="AM10" s="24"/>
      <c r="AN10" s="30" t="s">
        <v>20</v>
      </c>
      <c r="AO10" s="24"/>
      <c r="AP10" s="24"/>
      <c r="AQ10" s="26"/>
      <c r="BE10" s="370"/>
      <c r="BS10" s="19" t="s">
        <v>16</v>
      </c>
    </row>
    <row r="11" spans="2:71" ht="18.45" customHeight="1">
      <c r="B11" s="23"/>
      <c r="C11" s="24"/>
      <c r="D11" s="24"/>
      <c r="E11" s="30"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2" t="s">
        <v>29</v>
      </c>
      <c r="AL11" s="24"/>
      <c r="AM11" s="24"/>
      <c r="AN11" s="30" t="s">
        <v>20</v>
      </c>
      <c r="AO11" s="24"/>
      <c r="AP11" s="24"/>
      <c r="AQ11" s="26"/>
      <c r="BE11" s="370"/>
      <c r="BS11" s="19" t="s">
        <v>16</v>
      </c>
    </row>
    <row r="12" spans="2:7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6"/>
      <c r="BE12" s="370"/>
      <c r="BS12" s="19" t="s">
        <v>16</v>
      </c>
    </row>
    <row r="13" spans="2:71" ht="14.4" customHeight="1">
      <c r="B13" s="23"/>
      <c r="C13" s="24"/>
      <c r="D13" s="32"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2" t="s">
        <v>27</v>
      </c>
      <c r="AL13" s="24"/>
      <c r="AM13" s="24"/>
      <c r="AN13" s="34" t="s">
        <v>31</v>
      </c>
      <c r="AO13" s="24"/>
      <c r="AP13" s="24"/>
      <c r="AQ13" s="26"/>
      <c r="BE13" s="370"/>
      <c r="BS13" s="19" t="s">
        <v>16</v>
      </c>
    </row>
    <row r="14" spans="2:71" ht="13.2">
      <c r="B14" s="23"/>
      <c r="C14" s="24"/>
      <c r="D14" s="24"/>
      <c r="E14" s="376" t="s">
        <v>31</v>
      </c>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2" t="s">
        <v>29</v>
      </c>
      <c r="AL14" s="24"/>
      <c r="AM14" s="24"/>
      <c r="AN14" s="34" t="s">
        <v>31</v>
      </c>
      <c r="AO14" s="24"/>
      <c r="AP14" s="24"/>
      <c r="AQ14" s="26"/>
      <c r="BE14" s="370"/>
      <c r="BS14" s="19" t="s">
        <v>16</v>
      </c>
    </row>
    <row r="15" spans="2:7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6"/>
      <c r="BE15" s="370"/>
      <c r="BS15" s="19" t="s">
        <v>4</v>
      </c>
    </row>
    <row r="16" spans="2:71" ht="14.4" customHeight="1">
      <c r="B16" s="23"/>
      <c r="C16" s="24"/>
      <c r="D16" s="32"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2" t="s">
        <v>27</v>
      </c>
      <c r="AL16" s="24"/>
      <c r="AM16" s="24"/>
      <c r="AN16" s="30" t="s">
        <v>20</v>
      </c>
      <c r="AO16" s="24"/>
      <c r="AP16" s="24"/>
      <c r="AQ16" s="26"/>
      <c r="BE16" s="370"/>
      <c r="BS16" s="19" t="s">
        <v>4</v>
      </c>
    </row>
    <row r="17" spans="2:71" ht="18.45" customHeight="1">
      <c r="B17" s="23"/>
      <c r="C17" s="24"/>
      <c r="D17" s="24"/>
      <c r="E17" s="30"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2" t="s">
        <v>29</v>
      </c>
      <c r="AL17" s="24"/>
      <c r="AM17" s="24"/>
      <c r="AN17" s="30" t="s">
        <v>20</v>
      </c>
      <c r="AO17" s="24"/>
      <c r="AP17" s="24"/>
      <c r="AQ17" s="26"/>
      <c r="BE17" s="370"/>
      <c r="BS17" s="19" t="s">
        <v>34</v>
      </c>
    </row>
    <row r="18" spans="2:7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6"/>
      <c r="BE18" s="370"/>
      <c r="BS18" s="19" t="s">
        <v>35</v>
      </c>
    </row>
    <row r="19" spans="2:71" ht="14.4" customHeight="1">
      <c r="B19" s="23"/>
      <c r="C19" s="24"/>
      <c r="D19" s="32"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6"/>
      <c r="BE19" s="370"/>
      <c r="BS19" s="19" t="s">
        <v>16</v>
      </c>
    </row>
    <row r="20" spans="2:71" ht="22.5" customHeight="1">
      <c r="B20" s="23"/>
      <c r="C20" s="24"/>
      <c r="D20" s="24"/>
      <c r="E20" s="377" t="s">
        <v>20</v>
      </c>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24"/>
      <c r="AP20" s="24"/>
      <c r="AQ20" s="26"/>
      <c r="BE20" s="370"/>
      <c r="BS20" s="19" t="s">
        <v>4</v>
      </c>
    </row>
    <row r="21" spans="2:57"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6"/>
      <c r="BE21" s="370"/>
    </row>
    <row r="22" spans="2:57" ht="6.9" customHeight="1">
      <c r="B22" s="23"/>
      <c r="C22" s="2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24"/>
      <c r="AQ22" s="26"/>
      <c r="BE22" s="370"/>
    </row>
    <row r="23" spans="2:57" s="1" customFormat="1" ht="25.95" customHeight="1">
      <c r="B23" s="36"/>
      <c r="C23" s="37"/>
      <c r="D23" s="38" t="s">
        <v>37</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78">
        <f>ROUND(AG51,0)</f>
        <v>0</v>
      </c>
      <c r="AL23" s="379"/>
      <c r="AM23" s="379"/>
      <c r="AN23" s="379"/>
      <c r="AO23" s="379"/>
      <c r="AP23" s="37"/>
      <c r="AQ23" s="40"/>
      <c r="BE23" s="371"/>
    </row>
    <row r="24" spans="2:57" s="1" customFormat="1" ht="6.9" customHeight="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0"/>
      <c r="BE24" s="371"/>
    </row>
    <row r="25" spans="2:57" s="1" customFormat="1" ht="13.5">
      <c r="B25" s="36"/>
      <c r="C25" s="37"/>
      <c r="D25" s="37"/>
      <c r="E25" s="37"/>
      <c r="F25" s="37"/>
      <c r="G25" s="37"/>
      <c r="H25" s="37"/>
      <c r="I25" s="37"/>
      <c r="J25" s="37"/>
      <c r="K25" s="37"/>
      <c r="L25" s="380" t="s">
        <v>38</v>
      </c>
      <c r="M25" s="381"/>
      <c r="N25" s="381"/>
      <c r="O25" s="381"/>
      <c r="P25" s="37"/>
      <c r="Q25" s="37"/>
      <c r="R25" s="37"/>
      <c r="S25" s="37"/>
      <c r="T25" s="37"/>
      <c r="U25" s="37"/>
      <c r="V25" s="37"/>
      <c r="W25" s="380" t="s">
        <v>39</v>
      </c>
      <c r="X25" s="381"/>
      <c r="Y25" s="381"/>
      <c r="Z25" s="381"/>
      <c r="AA25" s="381"/>
      <c r="AB25" s="381"/>
      <c r="AC25" s="381"/>
      <c r="AD25" s="381"/>
      <c r="AE25" s="381"/>
      <c r="AF25" s="37"/>
      <c r="AG25" s="37"/>
      <c r="AH25" s="37"/>
      <c r="AI25" s="37"/>
      <c r="AJ25" s="37"/>
      <c r="AK25" s="380" t="s">
        <v>40</v>
      </c>
      <c r="AL25" s="381"/>
      <c r="AM25" s="381"/>
      <c r="AN25" s="381"/>
      <c r="AO25" s="381"/>
      <c r="AP25" s="37"/>
      <c r="AQ25" s="40"/>
      <c r="BE25" s="371"/>
    </row>
    <row r="26" spans="2:57" s="2" customFormat="1" ht="14.4" customHeight="1">
      <c r="B26" s="42"/>
      <c r="C26" s="43"/>
      <c r="D26" s="44" t="s">
        <v>41</v>
      </c>
      <c r="E26" s="43"/>
      <c r="F26" s="44" t="s">
        <v>42</v>
      </c>
      <c r="G26" s="43"/>
      <c r="H26" s="43"/>
      <c r="I26" s="43"/>
      <c r="J26" s="43"/>
      <c r="K26" s="43"/>
      <c r="L26" s="382">
        <v>0.21</v>
      </c>
      <c r="M26" s="383"/>
      <c r="N26" s="383"/>
      <c r="O26" s="383"/>
      <c r="P26" s="43"/>
      <c r="Q26" s="43"/>
      <c r="R26" s="43"/>
      <c r="S26" s="43"/>
      <c r="T26" s="43"/>
      <c r="U26" s="43"/>
      <c r="V26" s="43"/>
      <c r="W26" s="384">
        <f>ROUND(AZ51,0)</f>
        <v>0</v>
      </c>
      <c r="X26" s="383"/>
      <c r="Y26" s="383"/>
      <c r="Z26" s="383"/>
      <c r="AA26" s="383"/>
      <c r="AB26" s="383"/>
      <c r="AC26" s="383"/>
      <c r="AD26" s="383"/>
      <c r="AE26" s="383"/>
      <c r="AF26" s="43"/>
      <c r="AG26" s="43"/>
      <c r="AH26" s="43"/>
      <c r="AI26" s="43"/>
      <c r="AJ26" s="43"/>
      <c r="AK26" s="384">
        <f>ROUND(AV51,1)</f>
        <v>0</v>
      </c>
      <c r="AL26" s="383"/>
      <c r="AM26" s="383"/>
      <c r="AN26" s="383"/>
      <c r="AO26" s="383"/>
      <c r="AP26" s="43"/>
      <c r="AQ26" s="45"/>
      <c r="BE26" s="372"/>
    </row>
    <row r="27" spans="2:57" s="2" customFormat="1" ht="14.4" customHeight="1">
      <c r="B27" s="42"/>
      <c r="C27" s="43"/>
      <c r="D27" s="43"/>
      <c r="E27" s="43"/>
      <c r="F27" s="44" t="s">
        <v>43</v>
      </c>
      <c r="G27" s="43"/>
      <c r="H27" s="43"/>
      <c r="I27" s="43"/>
      <c r="J27" s="43"/>
      <c r="K27" s="43"/>
      <c r="L27" s="382">
        <v>0.15</v>
      </c>
      <c r="M27" s="383"/>
      <c r="N27" s="383"/>
      <c r="O27" s="383"/>
      <c r="P27" s="43"/>
      <c r="Q27" s="43"/>
      <c r="R27" s="43"/>
      <c r="S27" s="43"/>
      <c r="T27" s="43"/>
      <c r="U27" s="43"/>
      <c r="V27" s="43"/>
      <c r="W27" s="384">
        <f>ROUND(BA51,0)</f>
        <v>0</v>
      </c>
      <c r="X27" s="383"/>
      <c r="Y27" s="383"/>
      <c r="Z27" s="383"/>
      <c r="AA27" s="383"/>
      <c r="AB27" s="383"/>
      <c r="AC27" s="383"/>
      <c r="AD27" s="383"/>
      <c r="AE27" s="383"/>
      <c r="AF27" s="43"/>
      <c r="AG27" s="43"/>
      <c r="AH27" s="43"/>
      <c r="AI27" s="43"/>
      <c r="AJ27" s="43"/>
      <c r="AK27" s="384">
        <f>ROUND(AW51,1)</f>
        <v>0</v>
      </c>
      <c r="AL27" s="383"/>
      <c r="AM27" s="383"/>
      <c r="AN27" s="383"/>
      <c r="AO27" s="383"/>
      <c r="AP27" s="43"/>
      <c r="AQ27" s="45"/>
      <c r="BE27" s="372"/>
    </row>
    <row r="28" spans="2:57" s="2" customFormat="1" ht="14.4" customHeight="1" hidden="1">
      <c r="B28" s="42"/>
      <c r="C28" s="43"/>
      <c r="D28" s="43"/>
      <c r="E28" s="43"/>
      <c r="F28" s="44" t="s">
        <v>44</v>
      </c>
      <c r="G28" s="43"/>
      <c r="H28" s="43"/>
      <c r="I28" s="43"/>
      <c r="J28" s="43"/>
      <c r="K28" s="43"/>
      <c r="L28" s="382">
        <v>0.21</v>
      </c>
      <c r="M28" s="383"/>
      <c r="N28" s="383"/>
      <c r="O28" s="383"/>
      <c r="P28" s="43"/>
      <c r="Q28" s="43"/>
      <c r="R28" s="43"/>
      <c r="S28" s="43"/>
      <c r="T28" s="43"/>
      <c r="U28" s="43"/>
      <c r="V28" s="43"/>
      <c r="W28" s="384">
        <f>ROUND(BB51,0)</f>
        <v>0</v>
      </c>
      <c r="X28" s="383"/>
      <c r="Y28" s="383"/>
      <c r="Z28" s="383"/>
      <c r="AA28" s="383"/>
      <c r="AB28" s="383"/>
      <c r="AC28" s="383"/>
      <c r="AD28" s="383"/>
      <c r="AE28" s="383"/>
      <c r="AF28" s="43"/>
      <c r="AG28" s="43"/>
      <c r="AH28" s="43"/>
      <c r="AI28" s="43"/>
      <c r="AJ28" s="43"/>
      <c r="AK28" s="384">
        <v>0</v>
      </c>
      <c r="AL28" s="383"/>
      <c r="AM28" s="383"/>
      <c r="AN28" s="383"/>
      <c r="AO28" s="383"/>
      <c r="AP28" s="43"/>
      <c r="AQ28" s="45"/>
      <c r="BE28" s="372"/>
    </row>
    <row r="29" spans="2:57" s="2" customFormat="1" ht="14.4" customHeight="1" hidden="1">
      <c r="B29" s="42"/>
      <c r="C29" s="43"/>
      <c r="D29" s="43"/>
      <c r="E29" s="43"/>
      <c r="F29" s="44" t="s">
        <v>45</v>
      </c>
      <c r="G29" s="43"/>
      <c r="H29" s="43"/>
      <c r="I29" s="43"/>
      <c r="J29" s="43"/>
      <c r="K29" s="43"/>
      <c r="L29" s="382">
        <v>0.15</v>
      </c>
      <c r="M29" s="383"/>
      <c r="N29" s="383"/>
      <c r="O29" s="383"/>
      <c r="P29" s="43"/>
      <c r="Q29" s="43"/>
      <c r="R29" s="43"/>
      <c r="S29" s="43"/>
      <c r="T29" s="43"/>
      <c r="U29" s="43"/>
      <c r="V29" s="43"/>
      <c r="W29" s="384">
        <f>ROUND(BC51,0)</f>
        <v>0</v>
      </c>
      <c r="X29" s="383"/>
      <c r="Y29" s="383"/>
      <c r="Z29" s="383"/>
      <c r="AA29" s="383"/>
      <c r="AB29" s="383"/>
      <c r="AC29" s="383"/>
      <c r="AD29" s="383"/>
      <c r="AE29" s="383"/>
      <c r="AF29" s="43"/>
      <c r="AG29" s="43"/>
      <c r="AH29" s="43"/>
      <c r="AI29" s="43"/>
      <c r="AJ29" s="43"/>
      <c r="AK29" s="384">
        <v>0</v>
      </c>
      <c r="AL29" s="383"/>
      <c r="AM29" s="383"/>
      <c r="AN29" s="383"/>
      <c r="AO29" s="383"/>
      <c r="AP29" s="43"/>
      <c r="AQ29" s="45"/>
      <c r="BE29" s="372"/>
    </row>
    <row r="30" spans="2:57" s="2" customFormat="1" ht="14.4" customHeight="1" hidden="1">
      <c r="B30" s="42"/>
      <c r="C30" s="43"/>
      <c r="D30" s="43"/>
      <c r="E30" s="43"/>
      <c r="F30" s="44" t="s">
        <v>46</v>
      </c>
      <c r="G30" s="43"/>
      <c r="H30" s="43"/>
      <c r="I30" s="43"/>
      <c r="J30" s="43"/>
      <c r="K30" s="43"/>
      <c r="L30" s="382">
        <v>0</v>
      </c>
      <c r="M30" s="383"/>
      <c r="N30" s="383"/>
      <c r="O30" s="383"/>
      <c r="P30" s="43"/>
      <c r="Q30" s="43"/>
      <c r="R30" s="43"/>
      <c r="S30" s="43"/>
      <c r="T30" s="43"/>
      <c r="U30" s="43"/>
      <c r="V30" s="43"/>
      <c r="W30" s="384">
        <f>ROUND(BD51,0)</f>
        <v>0</v>
      </c>
      <c r="X30" s="383"/>
      <c r="Y30" s="383"/>
      <c r="Z30" s="383"/>
      <c r="AA30" s="383"/>
      <c r="AB30" s="383"/>
      <c r="AC30" s="383"/>
      <c r="AD30" s="383"/>
      <c r="AE30" s="383"/>
      <c r="AF30" s="43"/>
      <c r="AG30" s="43"/>
      <c r="AH30" s="43"/>
      <c r="AI30" s="43"/>
      <c r="AJ30" s="43"/>
      <c r="AK30" s="384">
        <v>0</v>
      </c>
      <c r="AL30" s="383"/>
      <c r="AM30" s="383"/>
      <c r="AN30" s="383"/>
      <c r="AO30" s="383"/>
      <c r="AP30" s="43"/>
      <c r="AQ30" s="45"/>
      <c r="BE30" s="372"/>
    </row>
    <row r="31" spans="2:57" s="1" customFormat="1" ht="6.9"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40"/>
      <c r="BE31" s="371"/>
    </row>
    <row r="32" spans="2:57" s="1" customFormat="1" ht="25.95" customHeight="1">
      <c r="B32" s="36"/>
      <c r="C32" s="46"/>
      <c r="D32" s="47" t="s">
        <v>47</v>
      </c>
      <c r="E32" s="48"/>
      <c r="F32" s="48"/>
      <c r="G32" s="48"/>
      <c r="H32" s="48"/>
      <c r="I32" s="48"/>
      <c r="J32" s="48"/>
      <c r="K32" s="48"/>
      <c r="L32" s="48"/>
      <c r="M32" s="48"/>
      <c r="N32" s="48"/>
      <c r="O32" s="48"/>
      <c r="P32" s="48"/>
      <c r="Q32" s="48"/>
      <c r="R32" s="48"/>
      <c r="S32" s="48"/>
      <c r="T32" s="49" t="s">
        <v>48</v>
      </c>
      <c r="U32" s="48"/>
      <c r="V32" s="48"/>
      <c r="W32" s="48"/>
      <c r="X32" s="385" t="s">
        <v>49</v>
      </c>
      <c r="Y32" s="386"/>
      <c r="Z32" s="386"/>
      <c r="AA32" s="386"/>
      <c r="AB32" s="386"/>
      <c r="AC32" s="48"/>
      <c r="AD32" s="48"/>
      <c r="AE32" s="48"/>
      <c r="AF32" s="48"/>
      <c r="AG32" s="48"/>
      <c r="AH32" s="48"/>
      <c r="AI32" s="48"/>
      <c r="AJ32" s="48"/>
      <c r="AK32" s="387">
        <f>SUM(AK23:AK30)</f>
        <v>0</v>
      </c>
      <c r="AL32" s="386"/>
      <c r="AM32" s="386"/>
      <c r="AN32" s="386"/>
      <c r="AO32" s="388"/>
      <c r="AP32" s="46"/>
      <c r="AQ32" s="50"/>
      <c r="BE32" s="371"/>
    </row>
    <row r="33" spans="2:43" s="1" customFormat="1" ht="6.9"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40"/>
    </row>
    <row r="34" spans="2:43" s="1" customFormat="1" ht="6.9"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 customFormat="1" ht="6.9"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6"/>
    </row>
    <row r="39" spans="2:44" s="1" customFormat="1" ht="36.9" customHeight="1">
      <c r="B39" s="36"/>
      <c r="C39" s="57" t="s">
        <v>50</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6"/>
    </row>
    <row r="40" spans="2:44" s="1" customFormat="1" ht="6.9" customHeight="1">
      <c r="B40" s="36"/>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6"/>
    </row>
    <row r="41" spans="2:44" s="3" customFormat="1" ht="14.4" customHeight="1">
      <c r="B41" s="59"/>
      <c r="C41" s="60" t="s">
        <v>13</v>
      </c>
      <c r="D41" s="61"/>
      <c r="E41" s="61"/>
      <c r="F41" s="61"/>
      <c r="G41" s="61"/>
      <c r="H41" s="61"/>
      <c r="I41" s="61"/>
      <c r="J41" s="61"/>
      <c r="K41" s="61"/>
      <c r="L41" s="61" t="str">
        <f>K5</f>
        <v>R16-007</v>
      </c>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2"/>
    </row>
    <row r="42" spans="2:44" s="4" customFormat="1" ht="36.9" customHeight="1">
      <c r="B42" s="63"/>
      <c r="C42" s="64" t="s">
        <v>17</v>
      </c>
      <c r="D42" s="65"/>
      <c r="E42" s="65"/>
      <c r="F42" s="65"/>
      <c r="G42" s="65"/>
      <c r="H42" s="65"/>
      <c r="I42" s="65"/>
      <c r="J42" s="65"/>
      <c r="K42" s="65"/>
      <c r="L42" s="389" t="str">
        <f>K6</f>
        <v>Revitalizace areálu KOC V Podhájí- Zateplení objektu, Krajská Zdravotní a.s.-Masarykova nemocnice v Ústí n.L., o.z.</v>
      </c>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65"/>
      <c r="AQ42" s="65"/>
      <c r="AR42" s="66"/>
    </row>
    <row r="43" spans="2:44" s="1" customFormat="1" ht="6.9" customHeight="1">
      <c r="B43" s="36"/>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6"/>
    </row>
    <row r="44" spans="2:44" s="1" customFormat="1" ht="13.2">
      <c r="B44" s="36"/>
      <c r="C44" s="60" t="s">
        <v>22</v>
      </c>
      <c r="D44" s="58"/>
      <c r="E44" s="58"/>
      <c r="F44" s="58"/>
      <c r="G44" s="58"/>
      <c r="H44" s="58"/>
      <c r="I44" s="58"/>
      <c r="J44" s="58"/>
      <c r="K44" s="58"/>
      <c r="L44" s="67" t="str">
        <f>IF(K8="","",K8)</f>
        <v>Ústí n.L.</v>
      </c>
      <c r="M44" s="58"/>
      <c r="N44" s="58"/>
      <c r="O44" s="58"/>
      <c r="P44" s="58"/>
      <c r="Q44" s="58"/>
      <c r="R44" s="58"/>
      <c r="S44" s="58"/>
      <c r="T44" s="58"/>
      <c r="U44" s="58"/>
      <c r="V44" s="58"/>
      <c r="W44" s="58"/>
      <c r="X44" s="58"/>
      <c r="Y44" s="58"/>
      <c r="Z44" s="58"/>
      <c r="AA44" s="58"/>
      <c r="AB44" s="58"/>
      <c r="AC44" s="58"/>
      <c r="AD44" s="58"/>
      <c r="AE44" s="58"/>
      <c r="AF44" s="58"/>
      <c r="AG44" s="58"/>
      <c r="AH44" s="58"/>
      <c r="AI44" s="60" t="s">
        <v>24</v>
      </c>
      <c r="AJ44" s="58"/>
      <c r="AK44" s="58"/>
      <c r="AL44" s="58"/>
      <c r="AM44" s="391" t="str">
        <f>IF(AN8="","",AN8)</f>
        <v>12.02.2016</v>
      </c>
      <c r="AN44" s="392"/>
      <c r="AO44" s="58"/>
      <c r="AP44" s="58"/>
      <c r="AQ44" s="58"/>
      <c r="AR44" s="56"/>
    </row>
    <row r="45" spans="2:44" s="1" customFormat="1" ht="6.9" customHeight="1">
      <c r="B45" s="3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6"/>
    </row>
    <row r="46" spans="2:56" s="1" customFormat="1" ht="13.2">
      <c r="B46" s="36"/>
      <c r="C46" s="60" t="s">
        <v>26</v>
      </c>
      <c r="D46" s="58"/>
      <c r="E46" s="58"/>
      <c r="F46" s="58"/>
      <c r="G46" s="58"/>
      <c r="H46" s="58"/>
      <c r="I46" s="58"/>
      <c r="J46" s="58"/>
      <c r="K46" s="58"/>
      <c r="L46" s="61" t="str">
        <f>IF(E11="","",E11)</f>
        <v>Krajská zdravotní a.s. Ústí n.L.</v>
      </c>
      <c r="M46" s="58"/>
      <c r="N46" s="58"/>
      <c r="O46" s="58"/>
      <c r="P46" s="58"/>
      <c r="Q46" s="58"/>
      <c r="R46" s="58"/>
      <c r="S46" s="58"/>
      <c r="T46" s="58"/>
      <c r="U46" s="58"/>
      <c r="V46" s="58"/>
      <c r="W46" s="58"/>
      <c r="X46" s="58"/>
      <c r="Y46" s="58"/>
      <c r="Z46" s="58"/>
      <c r="AA46" s="58"/>
      <c r="AB46" s="58"/>
      <c r="AC46" s="58"/>
      <c r="AD46" s="58"/>
      <c r="AE46" s="58"/>
      <c r="AF46" s="58"/>
      <c r="AG46" s="58"/>
      <c r="AH46" s="58"/>
      <c r="AI46" s="60" t="s">
        <v>32</v>
      </c>
      <c r="AJ46" s="58"/>
      <c r="AK46" s="58"/>
      <c r="AL46" s="58"/>
      <c r="AM46" s="393" t="str">
        <f>IF(E17="","",E17)</f>
        <v>Ct.Žežulka - Zefraprojekt</v>
      </c>
      <c r="AN46" s="392"/>
      <c r="AO46" s="392"/>
      <c r="AP46" s="392"/>
      <c r="AQ46" s="58"/>
      <c r="AR46" s="56"/>
      <c r="AS46" s="394" t="s">
        <v>51</v>
      </c>
      <c r="AT46" s="395"/>
      <c r="AU46" s="69"/>
      <c r="AV46" s="69"/>
      <c r="AW46" s="69"/>
      <c r="AX46" s="69"/>
      <c r="AY46" s="69"/>
      <c r="AZ46" s="69"/>
      <c r="BA46" s="69"/>
      <c r="BB46" s="69"/>
      <c r="BC46" s="69"/>
      <c r="BD46" s="70"/>
    </row>
    <row r="47" spans="2:56" s="1" customFormat="1" ht="13.2">
      <c r="B47" s="36"/>
      <c r="C47" s="60" t="s">
        <v>30</v>
      </c>
      <c r="D47" s="58"/>
      <c r="E47" s="58"/>
      <c r="F47" s="58"/>
      <c r="G47" s="58"/>
      <c r="H47" s="58"/>
      <c r="I47" s="58"/>
      <c r="J47" s="58"/>
      <c r="K47" s="58"/>
      <c r="L47" s="61" t="str">
        <f>IF(E14="Vyplň údaj","",E14)</f>
        <v/>
      </c>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6"/>
      <c r="AS47" s="396"/>
      <c r="AT47" s="397"/>
      <c r="AU47" s="71"/>
      <c r="AV47" s="71"/>
      <c r="AW47" s="71"/>
      <c r="AX47" s="71"/>
      <c r="AY47" s="71"/>
      <c r="AZ47" s="71"/>
      <c r="BA47" s="71"/>
      <c r="BB47" s="71"/>
      <c r="BC47" s="71"/>
      <c r="BD47" s="72"/>
    </row>
    <row r="48" spans="2:56" s="1" customFormat="1" ht="10.95" customHeight="1">
      <c r="B48" s="36"/>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6"/>
      <c r="AS48" s="398"/>
      <c r="AT48" s="381"/>
      <c r="AU48" s="37"/>
      <c r="AV48" s="37"/>
      <c r="AW48" s="37"/>
      <c r="AX48" s="37"/>
      <c r="AY48" s="37"/>
      <c r="AZ48" s="37"/>
      <c r="BA48" s="37"/>
      <c r="BB48" s="37"/>
      <c r="BC48" s="37"/>
      <c r="BD48" s="74"/>
    </row>
    <row r="49" spans="2:56" s="1" customFormat="1" ht="29.25" customHeight="1">
      <c r="B49" s="36"/>
      <c r="C49" s="399" t="s">
        <v>52</v>
      </c>
      <c r="D49" s="400"/>
      <c r="E49" s="400"/>
      <c r="F49" s="400"/>
      <c r="G49" s="400"/>
      <c r="H49" s="75"/>
      <c r="I49" s="401" t="s">
        <v>53</v>
      </c>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2" t="s">
        <v>54</v>
      </c>
      <c r="AH49" s="400"/>
      <c r="AI49" s="400"/>
      <c r="AJ49" s="400"/>
      <c r="AK49" s="400"/>
      <c r="AL49" s="400"/>
      <c r="AM49" s="400"/>
      <c r="AN49" s="401" t="s">
        <v>55</v>
      </c>
      <c r="AO49" s="400"/>
      <c r="AP49" s="400"/>
      <c r="AQ49" s="76" t="s">
        <v>56</v>
      </c>
      <c r="AR49" s="56"/>
      <c r="AS49" s="77" t="s">
        <v>57</v>
      </c>
      <c r="AT49" s="78" t="s">
        <v>58</v>
      </c>
      <c r="AU49" s="78" t="s">
        <v>59</v>
      </c>
      <c r="AV49" s="78" t="s">
        <v>60</v>
      </c>
      <c r="AW49" s="78" t="s">
        <v>61</v>
      </c>
      <c r="AX49" s="78" t="s">
        <v>62</v>
      </c>
      <c r="AY49" s="78" t="s">
        <v>63</v>
      </c>
      <c r="AZ49" s="78" t="s">
        <v>64</v>
      </c>
      <c r="BA49" s="78" t="s">
        <v>65</v>
      </c>
      <c r="BB49" s="78" t="s">
        <v>66</v>
      </c>
      <c r="BC49" s="78" t="s">
        <v>67</v>
      </c>
      <c r="BD49" s="79" t="s">
        <v>68</v>
      </c>
    </row>
    <row r="50" spans="2:56" s="1" customFormat="1" ht="10.95" customHeight="1">
      <c r="B50" s="3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6"/>
      <c r="AS50" s="80"/>
      <c r="AT50" s="81"/>
      <c r="AU50" s="81"/>
      <c r="AV50" s="81"/>
      <c r="AW50" s="81"/>
      <c r="AX50" s="81"/>
      <c r="AY50" s="81"/>
      <c r="AZ50" s="81"/>
      <c r="BA50" s="81"/>
      <c r="BB50" s="81"/>
      <c r="BC50" s="81"/>
      <c r="BD50" s="82"/>
    </row>
    <row r="51" spans="2:90" s="4" customFormat="1" ht="32.4" customHeight="1">
      <c r="B51" s="63"/>
      <c r="C51" s="83" t="s">
        <v>69</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410">
        <f>ROUND(AG52+AG56,0)</f>
        <v>0</v>
      </c>
      <c r="AH51" s="410"/>
      <c r="AI51" s="410"/>
      <c r="AJ51" s="410"/>
      <c r="AK51" s="410"/>
      <c r="AL51" s="410"/>
      <c r="AM51" s="410"/>
      <c r="AN51" s="411">
        <f aca="true" t="shared" si="0" ref="AN51:AN56">SUM(AG51,AT51)</f>
        <v>0</v>
      </c>
      <c r="AO51" s="411"/>
      <c r="AP51" s="411"/>
      <c r="AQ51" s="85" t="s">
        <v>20</v>
      </c>
      <c r="AR51" s="66"/>
      <c r="AS51" s="86">
        <f>ROUND(AS52+AS56,0)</f>
        <v>0</v>
      </c>
      <c r="AT51" s="87">
        <f aca="true" t="shared" si="1" ref="AT51:AT56">ROUND(SUM(AV51:AW51),1)</f>
        <v>0</v>
      </c>
      <c r="AU51" s="88">
        <f>ROUND(AU52+AU56,5)</f>
        <v>0</v>
      </c>
      <c r="AV51" s="87">
        <f>ROUND(AZ51*L26,1)</f>
        <v>0</v>
      </c>
      <c r="AW51" s="87">
        <f>ROUND(BA51*L27,1)</f>
        <v>0</v>
      </c>
      <c r="AX51" s="87">
        <f>ROUND(BB51*L26,1)</f>
        <v>0</v>
      </c>
      <c r="AY51" s="87">
        <f>ROUND(BC51*L27,1)</f>
        <v>0</v>
      </c>
      <c r="AZ51" s="87">
        <f>ROUND(AZ52+AZ56,0)</f>
        <v>0</v>
      </c>
      <c r="BA51" s="87">
        <f>ROUND(BA52+BA56,0)</f>
        <v>0</v>
      </c>
      <c r="BB51" s="87">
        <f>ROUND(BB52+BB56,0)</f>
        <v>0</v>
      </c>
      <c r="BC51" s="87">
        <f>ROUND(BC52+BC56,0)</f>
        <v>0</v>
      </c>
      <c r="BD51" s="89">
        <f>ROUND(BD52+BD56,0)</f>
        <v>0</v>
      </c>
      <c r="BS51" s="90" t="s">
        <v>70</v>
      </c>
      <c r="BT51" s="90" t="s">
        <v>71</v>
      </c>
      <c r="BU51" s="91" t="s">
        <v>72</v>
      </c>
      <c r="BV51" s="90" t="s">
        <v>73</v>
      </c>
      <c r="BW51" s="90" t="s">
        <v>5</v>
      </c>
      <c r="BX51" s="90" t="s">
        <v>74</v>
      </c>
      <c r="CL51" s="90" t="s">
        <v>20</v>
      </c>
    </row>
    <row r="52" spans="2:91" s="5" customFormat="1" ht="22.5" customHeight="1">
      <c r="B52" s="92"/>
      <c r="C52" s="93"/>
      <c r="D52" s="405" t="s">
        <v>35</v>
      </c>
      <c r="E52" s="404"/>
      <c r="F52" s="404"/>
      <c r="G52" s="404"/>
      <c r="H52" s="404"/>
      <c r="I52" s="94"/>
      <c r="J52" s="405" t="s">
        <v>75</v>
      </c>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3">
        <f>ROUND(SUM(AG53:AG55),0)</f>
        <v>0</v>
      </c>
      <c r="AH52" s="404"/>
      <c r="AI52" s="404"/>
      <c r="AJ52" s="404"/>
      <c r="AK52" s="404"/>
      <c r="AL52" s="404"/>
      <c r="AM52" s="404"/>
      <c r="AN52" s="409">
        <f t="shared" si="0"/>
        <v>0</v>
      </c>
      <c r="AO52" s="404"/>
      <c r="AP52" s="404"/>
      <c r="AQ52" s="95" t="s">
        <v>76</v>
      </c>
      <c r="AR52" s="96"/>
      <c r="AS52" s="97">
        <f>ROUND(SUM(AS53:AS55),0)</f>
        <v>0</v>
      </c>
      <c r="AT52" s="98">
        <f t="shared" si="1"/>
        <v>0</v>
      </c>
      <c r="AU52" s="99">
        <f>ROUND(SUM(AU53:AU55),5)</f>
        <v>0</v>
      </c>
      <c r="AV52" s="98">
        <f>ROUND(AZ52*L26,1)</f>
        <v>0</v>
      </c>
      <c r="AW52" s="98">
        <f>ROUND(BA52*L27,1)</f>
        <v>0</v>
      </c>
      <c r="AX52" s="98">
        <f>ROUND(BB52*L26,1)</f>
        <v>0</v>
      </c>
      <c r="AY52" s="98">
        <f>ROUND(BC52*L27,1)</f>
        <v>0</v>
      </c>
      <c r="AZ52" s="98">
        <f>ROUND(SUM(AZ53:AZ55),0)</f>
        <v>0</v>
      </c>
      <c r="BA52" s="98">
        <f>ROUND(SUM(BA53:BA55),0)</f>
        <v>0</v>
      </c>
      <c r="BB52" s="98">
        <f>ROUND(SUM(BB53:BB55),0)</f>
        <v>0</v>
      </c>
      <c r="BC52" s="98">
        <f>ROUND(SUM(BC53:BC55),0)</f>
        <v>0</v>
      </c>
      <c r="BD52" s="100">
        <f>ROUND(SUM(BD53:BD55),0)</f>
        <v>0</v>
      </c>
      <c r="BS52" s="101" t="s">
        <v>70</v>
      </c>
      <c r="BT52" s="101" t="s">
        <v>35</v>
      </c>
      <c r="BU52" s="101" t="s">
        <v>72</v>
      </c>
      <c r="BV52" s="101" t="s">
        <v>73</v>
      </c>
      <c r="BW52" s="101" t="s">
        <v>77</v>
      </c>
      <c r="BX52" s="101" t="s">
        <v>5</v>
      </c>
      <c r="CL52" s="101" t="s">
        <v>20</v>
      </c>
      <c r="CM52" s="101" t="s">
        <v>78</v>
      </c>
    </row>
    <row r="53" spans="1:90" s="6" customFormat="1" ht="22.5" customHeight="1">
      <c r="A53" s="282" t="s">
        <v>2181</v>
      </c>
      <c r="B53" s="102"/>
      <c r="C53" s="103"/>
      <c r="D53" s="103"/>
      <c r="E53" s="408" t="s">
        <v>79</v>
      </c>
      <c r="F53" s="407"/>
      <c r="G53" s="407"/>
      <c r="H53" s="407"/>
      <c r="I53" s="407"/>
      <c r="J53" s="103"/>
      <c r="K53" s="408" t="s">
        <v>80</v>
      </c>
      <c r="L53" s="407"/>
      <c r="M53" s="407"/>
      <c r="N53" s="407"/>
      <c r="O53" s="407"/>
      <c r="P53" s="407"/>
      <c r="Q53" s="407"/>
      <c r="R53" s="407"/>
      <c r="S53" s="407"/>
      <c r="T53" s="407"/>
      <c r="U53" s="407"/>
      <c r="V53" s="407"/>
      <c r="W53" s="407"/>
      <c r="X53" s="407"/>
      <c r="Y53" s="407"/>
      <c r="Z53" s="407"/>
      <c r="AA53" s="407"/>
      <c r="AB53" s="407"/>
      <c r="AC53" s="407"/>
      <c r="AD53" s="407"/>
      <c r="AE53" s="407"/>
      <c r="AF53" s="407"/>
      <c r="AG53" s="406">
        <f>'01 - SO 100.01 - Zateplen...'!J29</f>
        <v>0</v>
      </c>
      <c r="AH53" s="407"/>
      <c r="AI53" s="407"/>
      <c r="AJ53" s="407"/>
      <c r="AK53" s="407"/>
      <c r="AL53" s="407"/>
      <c r="AM53" s="407"/>
      <c r="AN53" s="406">
        <f t="shared" si="0"/>
        <v>0</v>
      </c>
      <c r="AO53" s="407"/>
      <c r="AP53" s="407"/>
      <c r="AQ53" s="104" t="s">
        <v>81</v>
      </c>
      <c r="AR53" s="105"/>
      <c r="AS53" s="106">
        <v>0</v>
      </c>
      <c r="AT53" s="107">
        <f t="shared" si="1"/>
        <v>0</v>
      </c>
      <c r="AU53" s="108">
        <f>'01 - SO 100.01 - Zateplen...'!P104</f>
        <v>0</v>
      </c>
      <c r="AV53" s="107">
        <f>'01 - SO 100.01 - Zateplen...'!J32</f>
        <v>0</v>
      </c>
      <c r="AW53" s="107">
        <f>'01 - SO 100.01 - Zateplen...'!J33</f>
        <v>0</v>
      </c>
      <c r="AX53" s="107">
        <f>'01 - SO 100.01 - Zateplen...'!J34</f>
        <v>0</v>
      </c>
      <c r="AY53" s="107">
        <f>'01 - SO 100.01 - Zateplen...'!J35</f>
        <v>0</v>
      </c>
      <c r="AZ53" s="107">
        <f>'01 - SO 100.01 - Zateplen...'!F32</f>
        <v>0</v>
      </c>
      <c r="BA53" s="107">
        <f>'01 - SO 100.01 - Zateplen...'!F33</f>
        <v>0</v>
      </c>
      <c r="BB53" s="107">
        <f>'01 - SO 100.01 - Zateplen...'!F34</f>
        <v>0</v>
      </c>
      <c r="BC53" s="107">
        <f>'01 - SO 100.01 - Zateplen...'!F35</f>
        <v>0</v>
      </c>
      <c r="BD53" s="109">
        <f>'01 - SO 100.01 - Zateplen...'!F36</f>
        <v>0</v>
      </c>
      <c r="BT53" s="110" t="s">
        <v>78</v>
      </c>
      <c r="BV53" s="110" t="s">
        <v>73</v>
      </c>
      <c r="BW53" s="110" t="s">
        <v>82</v>
      </c>
      <c r="BX53" s="110" t="s">
        <v>77</v>
      </c>
      <c r="CL53" s="110" t="s">
        <v>20</v>
      </c>
    </row>
    <row r="54" spans="1:90" s="6" customFormat="1" ht="22.5" customHeight="1">
      <c r="A54" s="282" t="s">
        <v>2181</v>
      </c>
      <c r="B54" s="102"/>
      <c r="C54" s="103"/>
      <c r="D54" s="103"/>
      <c r="E54" s="408" t="s">
        <v>83</v>
      </c>
      <c r="F54" s="407"/>
      <c r="G54" s="407"/>
      <c r="H54" s="407"/>
      <c r="I54" s="407"/>
      <c r="J54" s="103"/>
      <c r="K54" s="408" t="s">
        <v>84</v>
      </c>
      <c r="L54" s="407"/>
      <c r="M54" s="407"/>
      <c r="N54" s="407"/>
      <c r="O54" s="407"/>
      <c r="P54" s="407"/>
      <c r="Q54" s="407"/>
      <c r="R54" s="407"/>
      <c r="S54" s="407"/>
      <c r="T54" s="407"/>
      <c r="U54" s="407"/>
      <c r="V54" s="407"/>
      <c r="W54" s="407"/>
      <c r="X54" s="407"/>
      <c r="Y54" s="407"/>
      <c r="Z54" s="407"/>
      <c r="AA54" s="407"/>
      <c r="AB54" s="407"/>
      <c r="AC54" s="407"/>
      <c r="AD54" s="407"/>
      <c r="AE54" s="407"/>
      <c r="AF54" s="407"/>
      <c r="AG54" s="406">
        <f>'02 - SO 100.02 - Zateplen...'!J29</f>
        <v>0</v>
      </c>
      <c r="AH54" s="407"/>
      <c r="AI54" s="407"/>
      <c r="AJ54" s="407"/>
      <c r="AK54" s="407"/>
      <c r="AL54" s="407"/>
      <c r="AM54" s="407"/>
      <c r="AN54" s="406">
        <f t="shared" si="0"/>
        <v>0</v>
      </c>
      <c r="AO54" s="407"/>
      <c r="AP54" s="407"/>
      <c r="AQ54" s="104" t="s">
        <v>81</v>
      </c>
      <c r="AR54" s="105"/>
      <c r="AS54" s="106">
        <v>0</v>
      </c>
      <c r="AT54" s="107">
        <f t="shared" si="1"/>
        <v>0</v>
      </c>
      <c r="AU54" s="108">
        <f>'02 - SO 100.02 - Zateplen...'!P98</f>
        <v>0</v>
      </c>
      <c r="AV54" s="107">
        <f>'02 - SO 100.02 - Zateplen...'!J32</f>
        <v>0</v>
      </c>
      <c r="AW54" s="107">
        <f>'02 - SO 100.02 - Zateplen...'!J33</f>
        <v>0</v>
      </c>
      <c r="AX54" s="107">
        <f>'02 - SO 100.02 - Zateplen...'!J34</f>
        <v>0</v>
      </c>
      <c r="AY54" s="107">
        <f>'02 - SO 100.02 - Zateplen...'!J35</f>
        <v>0</v>
      </c>
      <c r="AZ54" s="107">
        <f>'02 - SO 100.02 - Zateplen...'!F32</f>
        <v>0</v>
      </c>
      <c r="BA54" s="107">
        <f>'02 - SO 100.02 - Zateplen...'!F33</f>
        <v>0</v>
      </c>
      <c r="BB54" s="107">
        <f>'02 - SO 100.02 - Zateplen...'!F34</f>
        <v>0</v>
      </c>
      <c r="BC54" s="107">
        <f>'02 - SO 100.02 - Zateplen...'!F35</f>
        <v>0</v>
      </c>
      <c r="BD54" s="109">
        <f>'02 - SO 100.02 - Zateplen...'!F36</f>
        <v>0</v>
      </c>
      <c r="BT54" s="110" t="s">
        <v>78</v>
      </c>
      <c r="BV54" s="110" t="s">
        <v>73</v>
      </c>
      <c r="BW54" s="110" t="s">
        <v>85</v>
      </c>
      <c r="BX54" s="110" t="s">
        <v>77</v>
      </c>
      <c r="CL54" s="110" t="s">
        <v>20</v>
      </c>
    </row>
    <row r="55" spans="1:90" s="6" customFormat="1" ht="34.5" customHeight="1">
      <c r="A55" s="282" t="s">
        <v>2181</v>
      </c>
      <c r="B55" s="102"/>
      <c r="C55" s="103"/>
      <c r="D55" s="103"/>
      <c r="E55" s="408" t="s">
        <v>86</v>
      </c>
      <c r="F55" s="407"/>
      <c r="G55" s="407"/>
      <c r="H55" s="407"/>
      <c r="I55" s="407"/>
      <c r="J55" s="103"/>
      <c r="K55" s="408" t="s">
        <v>87</v>
      </c>
      <c r="L55" s="407"/>
      <c r="M55" s="407"/>
      <c r="N55" s="407"/>
      <c r="O55" s="407"/>
      <c r="P55" s="407"/>
      <c r="Q55" s="407"/>
      <c r="R55" s="407"/>
      <c r="S55" s="407"/>
      <c r="T55" s="407"/>
      <c r="U55" s="407"/>
      <c r="V55" s="407"/>
      <c r="W55" s="407"/>
      <c r="X55" s="407"/>
      <c r="Y55" s="407"/>
      <c r="Z55" s="407"/>
      <c r="AA55" s="407"/>
      <c r="AB55" s="407"/>
      <c r="AC55" s="407"/>
      <c r="AD55" s="407"/>
      <c r="AE55" s="407"/>
      <c r="AF55" s="407"/>
      <c r="AG55" s="406">
        <f>'03 - SO 100.03 - Odstraně...'!J29</f>
        <v>0</v>
      </c>
      <c r="AH55" s="407"/>
      <c r="AI55" s="407"/>
      <c r="AJ55" s="407"/>
      <c r="AK55" s="407"/>
      <c r="AL55" s="407"/>
      <c r="AM55" s="407"/>
      <c r="AN55" s="406">
        <f t="shared" si="0"/>
        <v>0</v>
      </c>
      <c r="AO55" s="407"/>
      <c r="AP55" s="407"/>
      <c r="AQ55" s="104" t="s">
        <v>81</v>
      </c>
      <c r="AR55" s="105"/>
      <c r="AS55" s="106">
        <v>0</v>
      </c>
      <c r="AT55" s="107">
        <f t="shared" si="1"/>
        <v>0</v>
      </c>
      <c r="AU55" s="108">
        <f>'03 - SO 100.03 - Odstraně...'!P95</f>
        <v>0</v>
      </c>
      <c r="AV55" s="107">
        <f>'03 - SO 100.03 - Odstraně...'!J32</f>
        <v>0</v>
      </c>
      <c r="AW55" s="107">
        <f>'03 - SO 100.03 - Odstraně...'!J33</f>
        <v>0</v>
      </c>
      <c r="AX55" s="107">
        <f>'03 - SO 100.03 - Odstraně...'!J34</f>
        <v>0</v>
      </c>
      <c r="AY55" s="107">
        <f>'03 - SO 100.03 - Odstraně...'!J35</f>
        <v>0</v>
      </c>
      <c r="AZ55" s="107">
        <f>'03 - SO 100.03 - Odstraně...'!F32</f>
        <v>0</v>
      </c>
      <c r="BA55" s="107">
        <f>'03 - SO 100.03 - Odstraně...'!F33</f>
        <v>0</v>
      </c>
      <c r="BB55" s="107">
        <f>'03 - SO 100.03 - Odstraně...'!F34</f>
        <v>0</v>
      </c>
      <c r="BC55" s="107">
        <f>'03 - SO 100.03 - Odstraně...'!F35</f>
        <v>0</v>
      </c>
      <c r="BD55" s="109">
        <f>'03 - SO 100.03 - Odstraně...'!F36</f>
        <v>0</v>
      </c>
      <c r="BT55" s="110" t="s">
        <v>78</v>
      </c>
      <c r="BV55" s="110" t="s">
        <v>73</v>
      </c>
      <c r="BW55" s="110" t="s">
        <v>88</v>
      </c>
      <c r="BX55" s="110" t="s">
        <v>77</v>
      </c>
      <c r="CL55" s="110" t="s">
        <v>20</v>
      </c>
    </row>
    <row r="56" spans="1:91" s="5" customFormat="1" ht="22.5" customHeight="1">
      <c r="A56" s="282" t="s">
        <v>2181</v>
      </c>
      <c r="B56" s="92"/>
      <c r="C56" s="93"/>
      <c r="D56" s="405" t="s">
        <v>78</v>
      </c>
      <c r="E56" s="404"/>
      <c r="F56" s="404"/>
      <c r="G56" s="404"/>
      <c r="H56" s="404"/>
      <c r="I56" s="94"/>
      <c r="J56" s="405" t="s">
        <v>89</v>
      </c>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9">
        <f>'2 - VRN'!J27</f>
        <v>0</v>
      </c>
      <c r="AH56" s="404"/>
      <c r="AI56" s="404"/>
      <c r="AJ56" s="404"/>
      <c r="AK56" s="404"/>
      <c r="AL56" s="404"/>
      <c r="AM56" s="404"/>
      <c r="AN56" s="409">
        <f t="shared" si="0"/>
        <v>0</v>
      </c>
      <c r="AO56" s="404"/>
      <c r="AP56" s="404"/>
      <c r="AQ56" s="95" t="s">
        <v>76</v>
      </c>
      <c r="AR56" s="96"/>
      <c r="AS56" s="111">
        <v>0</v>
      </c>
      <c r="AT56" s="112">
        <f t="shared" si="1"/>
        <v>0</v>
      </c>
      <c r="AU56" s="113">
        <f>'2 - VRN'!P80</f>
        <v>0</v>
      </c>
      <c r="AV56" s="112">
        <f>'2 - VRN'!J30</f>
        <v>0</v>
      </c>
      <c r="AW56" s="112">
        <f>'2 - VRN'!J31</f>
        <v>0</v>
      </c>
      <c r="AX56" s="112">
        <f>'2 - VRN'!J32</f>
        <v>0</v>
      </c>
      <c r="AY56" s="112">
        <f>'2 - VRN'!J33</f>
        <v>0</v>
      </c>
      <c r="AZ56" s="112">
        <f>'2 - VRN'!F30</f>
        <v>0</v>
      </c>
      <c r="BA56" s="112">
        <f>'2 - VRN'!F31</f>
        <v>0</v>
      </c>
      <c r="BB56" s="112">
        <f>'2 - VRN'!F32</f>
        <v>0</v>
      </c>
      <c r="BC56" s="112">
        <f>'2 - VRN'!F33</f>
        <v>0</v>
      </c>
      <c r="BD56" s="114">
        <f>'2 - VRN'!F34</f>
        <v>0</v>
      </c>
      <c r="BT56" s="101" t="s">
        <v>35</v>
      </c>
      <c r="BV56" s="101" t="s">
        <v>73</v>
      </c>
      <c r="BW56" s="101" t="s">
        <v>90</v>
      </c>
      <c r="BX56" s="101" t="s">
        <v>5</v>
      </c>
      <c r="CL56" s="101" t="s">
        <v>20</v>
      </c>
      <c r="CM56" s="101" t="s">
        <v>78</v>
      </c>
    </row>
    <row r="57" spans="2:44" s="1" customFormat="1" ht="30" customHeight="1">
      <c r="B57" s="36"/>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6"/>
    </row>
    <row r="58" spans="2:44" s="1" customFormat="1" ht="6.9" customHeight="1">
      <c r="B58" s="51"/>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6"/>
    </row>
  </sheetData>
  <sheetProtection password="CC35" sheet="1" objects="1" scenarios="1" formatColumns="0" formatRows="0" sort="0" autoFilter="0"/>
  <mergeCells count="57">
    <mergeCell ref="AR2:BE2"/>
    <mergeCell ref="AN56:AP56"/>
    <mergeCell ref="AG56:AM56"/>
    <mergeCell ref="D56:H56"/>
    <mergeCell ref="J56:AF56"/>
    <mergeCell ref="AG51:AM51"/>
    <mergeCell ref="AN51:AP51"/>
    <mergeCell ref="AN54:AP54"/>
    <mergeCell ref="AG54:AM54"/>
    <mergeCell ref="E54:I54"/>
    <mergeCell ref="K54:AF54"/>
    <mergeCell ref="AN55:AP55"/>
    <mergeCell ref="AG55:AM55"/>
    <mergeCell ref="E55:I55"/>
    <mergeCell ref="K55:AF55"/>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3" location="'01 - SO 100.01 - Zateplen...'!C2" tooltip="01 - SO 100.01 - Zateplen..." display="/"/>
    <hyperlink ref="A54" location="'02 - SO 100.02 - Zateplen...'!C2" tooltip="02 - SO 100.02 - Zateplen..." display="/"/>
    <hyperlink ref="A55" location="'03 - SO 100.03 - Odstraně...'!C2" tooltip="03 - SO 100.03 - Odstraně..." display="/"/>
    <hyperlink ref="A56" location="'2 - VRN'!C2" tooltip="2 - VRN"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053"/>
  <sheetViews>
    <sheetView showGridLines="0" workbookViewId="0" topLeftCell="A1">
      <pane ySplit="1" topLeftCell="A48" activePane="bottomLeft" state="frozen"/>
      <selection pane="bottomLeft" activeCell="J60" sqref="J6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4"/>
      <c r="C1" s="284"/>
      <c r="D1" s="283" t="s">
        <v>1</v>
      </c>
      <c r="E1" s="284"/>
      <c r="F1" s="285" t="s">
        <v>2182</v>
      </c>
      <c r="G1" s="416" t="s">
        <v>2183</v>
      </c>
      <c r="H1" s="416"/>
      <c r="I1" s="289"/>
      <c r="J1" s="285" t="s">
        <v>2184</v>
      </c>
      <c r="K1" s="283" t="s">
        <v>91</v>
      </c>
      <c r="L1" s="285" t="s">
        <v>2185</v>
      </c>
      <c r="M1" s="285"/>
      <c r="N1" s="285"/>
      <c r="O1" s="285"/>
      <c r="P1" s="285"/>
      <c r="Q1" s="285"/>
      <c r="R1" s="285"/>
      <c r="S1" s="285"/>
      <c r="T1" s="285"/>
      <c r="U1" s="281"/>
      <c r="V1" s="28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 customHeight="1">
      <c r="L2" s="370"/>
      <c r="M2" s="370"/>
      <c r="N2" s="370"/>
      <c r="O2" s="370"/>
      <c r="P2" s="370"/>
      <c r="Q2" s="370"/>
      <c r="R2" s="370"/>
      <c r="S2" s="370"/>
      <c r="T2" s="370"/>
      <c r="U2" s="370"/>
      <c r="V2" s="370"/>
      <c r="AT2" s="19" t="s">
        <v>82</v>
      </c>
    </row>
    <row r="3" spans="2:46" ht="6.9" customHeight="1">
      <c r="B3" s="20"/>
      <c r="C3" s="21"/>
      <c r="D3" s="21"/>
      <c r="E3" s="21"/>
      <c r="F3" s="21"/>
      <c r="G3" s="21"/>
      <c r="H3" s="21"/>
      <c r="I3" s="116"/>
      <c r="J3" s="21"/>
      <c r="K3" s="22"/>
      <c r="AT3" s="19" t="s">
        <v>78</v>
      </c>
    </row>
    <row r="4" spans="2:46" ht="36.9" customHeight="1">
      <c r="B4" s="23"/>
      <c r="C4" s="24"/>
      <c r="D4" s="25" t="s">
        <v>92</v>
      </c>
      <c r="E4" s="24"/>
      <c r="F4" s="24"/>
      <c r="G4" s="24"/>
      <c r="H4" s="24"/>
      <c r="I4" s="117"/>
      <c r="J4" s="24"/>
      <c r="K4" s="26"/>
      <c r="M4" s="27" t="s">
        <v>10</v>
      </c>
      <c r="AT4" s="19" t="s">
        <v>4</v>
      </c>
    </row>
    <row r="5" spans="2:11" ht="6.9" customHeight="1">
      <c r="B5" s="23"/>
      <c r="C5" s="24"/>
      <c r="D5" s="24"/>
      <c r="E5" s="24"/>
      <c r="F5" s="24"/>
      <c r="G5" s="24"/>
      <c r="H5" s="24"/>
      <c r="I5" s="117"/>
      <c r="J5" s="24"/>
      <c r="K5" s="26"/>
    </row>
    <row r="6" spans="2:11" ht="13.2">
      <c r="B6" s="23"/>
      <c r="C6" s="24"/>
      <c r="D6" s="32" t="s">
        <v>17</v>
      </c>
      <c r="E6" s="24"/>
      <c r="F6" s="24"/>
      <c r="G6" s="24"/>
      <c r="H6" s="24"/>
      <c r="I6" s="117"/>
      <c r="J6" s="24"/>
      <c r="K6" s="26"/>
    </row>
    <row r="7" spans="2:11" ht="22.5" customHeight="1">
      <c r="B7" s="23"/>
      <c r="C7" s="24"/>
      <c r="D7" s="24"/>
      <c r="E7" s="413" t="str">
        <f>'Rekapitulace stavby'!K6</f>
        <v>Revitalizace areálu KOC V Podhájí- Zateplení objektu, Krajská Zdravotní a.s.-Masarykova nemocnice v Ústí n.L., o.z.</v>
      </c>
      <c r="F7" s="374"/>
      <c r="G7" s="374"/>
      <c r="H7" s="374"/>
      <c r="I7" s="117"/>
      <c r="J7" s="24"/>
      <c r="K7" s="26"/>
    </row>
    <row r="8" spans="2:11" ht="13.2">
      <c r="B8" s="23"/>
      <c r="C8" s="24"/>
      <c r="D8" s="32" t="s">
        <v>93</v>
      </c>
      <c r="E8" s="24"/>
      <c r="F8" s="24"/>
      <c r="G8" s="24"/>
      <c r="H8" s="24"/>
      <c r="I8" s="117"/>
      <c r="J8" s="24"/>
      <c r="K8" s="26"/>
    </row>
    <row r="9" spans="2:11" s="1" customFormat="1" ht="22.5" customHeight="1">
      <c r="B9" s="36"/>
      <c r="C9" s="37"/>
      <c r="D9" s="37"/>
      <c r="E9" s="413" t="s">
        <v>94</v>
      </c>
      <c r="F9" s="381"/>
      <c r="G9" s="381"/>
      <c r="H9" s="381"/>
      <c r="I9" s="118"/>
      <c r="J9" s="37"/>
      <c r="K9" s="40"/>
    </row>
    <row r="10" spans="2:11" s="1" customFormat="1" ht="13.2">
      <c r="B10" s="36"/>
      <c r="C10" s="37"/>
      <c r="D10" s="32" t="s">
        <v>95</v>
      </c>
      <c r="E10" s="37"/>
      <c r="F10" s="37"/>
      <c r="G10" s="37"/>
      <c r="H10" s="37"/>
      <c r="I10" s="118"/>
      <c r="J10" s="37"/>
      <c r="K10" s="40"/>
    </row>
    <row r="11" spans="2:11" s="1" customFormat="1" ht="36.9" customHeight="1">
      <c r="B11" s="36"/>
      <c r="C11" s="37"/>
      <c r="D11" s="37"/>
      <c r="E11" s="414" t="s">
        <v>96</v>
      </c>
      <c r="F11" s="381"/>
      <c r="G11" s="381"/>
      <c r="H11" s="381"/>
      <c r="I11" s="118"/>
      <c r="J11" s="37"/>
      <c r="K11" s="40"/>
    </row>
    <row r="12" spans="2:11" s="1" customFormat="1" ht="13.5">
      <c r="B12" s="36"/>
      <c r="C12" s="37"/>
      <c r="D12" s="37"/>
      <c r="E12" s="37"/>
      <c r="F12" s="37"/>
      <c r="G12" s="37"/>
      <c r="H12" s="37"/>
      <c r="I12" s="118"/>
      <c r="J12" s="37"/>
      <c r="K12" s="40"/>
    </row>
    <row r="13" spans="2:11" s="1" customFormat="1" ht="14.4" customHeight="1">
      <c r="B13" s="36"/>
      <c r="C13" s="37"/>
      <c r="D13" s="32" t="s">
        <v>19</v>
      </c>
      <c r="E13" s="37"/>
      <c r="F13" s="30" t="s">
        <v>20</v>
      </c>
      <c r="G13" s="37"/>
      <c r="H13" s="37"/>
      <c r="I13" s="119" t="s">
        <v>21</v>
      </c>
      <c r="J13" s="30" t="s">
        <v>20</v>
      </c>
      <c r="K13" s="40"/>
    </row>
    <row r="14" spans="2:11" s="1" customFormat="1" ht="14.4" customHeight="1">
      <c r="B14" s="36"/>
      <c r="C14" s="37"/>
      <c r="D14" s="32" t="s">
        <v>22</v>
      </c>
      <c r="E14" s="37"/>
      <c r="F14" s="30" t="s">
        <v>23</v>
      </c>
      <c r="G14" s="37"/>
      <c r="H14" s="37"/>
      <c r="I14" s="119" t="s">
        <v>24</v>
      </c>
      <c r="J14" s="120" t="str">
        <f>'Rekapitulace stavby'!AN8</f>
        <v>12.02.2016</v>
      </c>
      <c r="K14" s="40"/>
    </row>
    <row r="15" spans="2:11" s="1" customFormat="1" ht="10.95" customHeight="1">
      <c r="B15" s="36"/>
      <c r="C15" s="37"/>
      <c r="D15" s="37"/>
      <c r="E15" s="37"/>
      <c r="F15" s="37"/>
      <c r="G15" s="37"/>
      <c r="H15" s="37"/>
      <c r="I15" s="118"/>
      <c r="J15" s="37"/>
      <c r="K15" s="40"/>
    </row>
    <row r="16" spans="2:11" s="1" customFormat="1" ht="14.4" customHeight="1">
      <c r="B16" s="36"/>
      <c r="C16" s="37"/>
      <c r="D16" s="32" t="s">
        <v>26</v>
      </c>
      <c r="E16" s="37"/>
      <c r="F16" s="37"/>
      <c r="G16" s="37"/>
      <c r="H16" s="37"/>
      <c r="I16" s="119" t="s">
        <v>27</v>
      </c>
      <c r="J16" s="30" t="s">
        <v>20</v>
      </c>
      <c r="K16" s="40"/>
    </row>
    <row r="17" spans="2:11" s="1" customFormat="1" ht="18" customHeight="1">
      <c r="B17" s="36"/>
      <c r="C17" s="37"/>
      <c r="D17" s="37"/>
      <c r="E17" s="30" t="s">
        <v>28</v>
      </c>
      <c r="F17" s="37"/>
      <c r="G17" s="37"/>
      <c r="H17" s="37"/>
      <c r="I17" s="119" t="s">
        <v>29</v>
      </c>
      <c r="J17" s="30" t="s">
        <v>20</v>
      </c>
      <c r="K17" s="40"/>
    </row>
    <row r="18" spans="2:11" s="1" customFormat="1" ht="6.9" customHeight="1">
      <c r="B18" s="36"/>
      <c r="C18" s="37"/>
      <c r="D18" s="37"/>
      <c r="E18" s="37"/>
      <c r="F18" s="37"/>
      <c r="G18" s="37"/>
      <c r="H18" s="37"/>
      <c r="I18" s="118"/>
      <c r="J18" s="37"/>
      <c r="K18" s="40"/>
    </row>
    <row r="19" spans="2:11" s="1" customFormat="1" ht="14.4"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 customHeight="1">
      <c r="B21" s="36"/>
      <c r="C21" s="37"/>
      <c r="D21" s="37"/>
      <c r="E21" s="37"/>
      <c r="F21" s="37"/>
      <c r="G21" s="37"/>
      <c r="H21" s="37"/>
      <c r="I21" s="118"/>
      <c r="J21" s="37"/>
      <c r="K21" s="40"/>
    </row>
    <row r="22" spans="2:11" s="1" customFormat="1" ht="14.4" customHeight="1">
      <c r="B22" s="36"/>
      <c r="C22" s="37"/>
      <c r="D22" s="32" t="s">
        <v>32</v>
      </c>
      <c r="E22" s="37"/>
      <c r="F22" s="37"/>
      <c r="G22" s="37"/>
      <c r="H22" s="37"/>
      <c r="I22" s="119" t="s">
        <v>27</v>
      </c>
      <c r="J22" s="30" t="s">
        <v>20</v>
      </c>
      <c r="K22" s="40"/>
    </row>
    <row r="23" spans="2:11" s="1" customFormat="1" ht="18" customHeight="1">
      <c r="B23" s="36"/>
      <c r="C23" s="37"/>
      <c r="D23" s="37"/>
      <c r="E23" s="30" t="s">
        <v>33</v>
      </c>
      <c r="F23" s="37"/>
      <c r="G23" s="37"/>
      <c r="H23" s="37"/>
      <c r="I23" s="119" t="s">
        <v>29</v>
      </c>
      <c r="J23" s="30" t="s">
        <v>20</v>
      </c>
      <c r="K23" s="40"/>
    </row>
    <row r="24" spans="2:11" s="1" customFormat="1" ht="6.9" customHeight="1">
      <c r="B24" s="36"/>
      <c r="C24" s="37"/>
      <c r="D24" s="37"/>
      <c r="E24" s="37"/>
      <c r="F24" s="37"/>
      <c r="G24" s="37"/>
      <c r="H24" s="37"/>
      <c r="I24" s="118"/>
      <c r="J24" s="37"/>
      <c r="K24" s="40"/>
    </row>
    <row r="25" spans="2:11" s="1" customFormat="1" ht="14.4" customHeight="1">
      <c r="B25" s="36"/>
      <c r="C25" s="37"/>
      <c r="D25" s="32" t="s">
        <v>36</v>
      </c>
      <c r="E25" s="37"/>
      <c r="F25" s="37"/>
      <c r="G25" s="37"/>
      <c r="H25" s="37"/>
      <c r="I25" s="118"/>
      <c r="J25" s="37"/>
      <c r="K25" s="40"/>
    </row>
    <row r="26" spans="2:11" s="7" customFormat="1" ht="22.5" customHeight="1">
      <c r="B26" s="121"/>
      <c r="C26" s="122"/>
      <c r="D26" s="122"/>
      <c r="E26" s="377" t="s">
        <v>20</v>
      </c>
      <c r="F26" s="415"/>
      <c r="G26" s="415"/>
      <c r="H26" s="415"/>
      <c r="I26" s="123"/>
      <c r="J26" s="122"/>
      <c r="K26" s="124"/>
    </row>
    <row r="27" spans="2:11" s="1" customFormat="1" ht="6.9" customHeight="1">
      <c r="B27" s="36"/>
      <c r="C27" s="37"/>
      <c r="D27" s="37"/>
      <c r="E27" s="37"/>
      <c r="F27" s="37"/>
      <c r="G27" s="37"/>
      <c r="H27" s="37"/>
      <c r="I27" s="118"/>
      <c r="J27" s="37"/>
      <c r="K27" s="40"/>
    </row>
    <row r="28" spans="2:11" s="1" customFormat="1" ht="6.9"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ROUND(J104,0)</f>
        <v>0</v>
      </c>
      <c r="K29" s="40"/>
    </row>
    <row r="30" spans="2:11" s="1" customFormat="1" ht="6.9" customHeight="1">
      <c r="B30" s="36"/>
      <c r="C30" s="37"/>
      <c r="D30" s="81"/>
      <c r="E30" s="81"/>
      <c r="F30" s="81"/>
      <c r="G30" s="81"/>
      <c r="H30" s="81"/>
      <c r="I30" s="125"/>
      <c r="J30" s="81"/>
      <c r="K30" s="126"/>
    </row>
    <row r="31" spans="2:11" s="1" customFormat="1" ht="14.4" customHeight="1">
      <c r="B31" s="36"/>
      <c r="C31" s="37"/>
      <c r="D31" s="37"/>
      <c r="E31" s="37"/>
      <c r="F31" s="41" t="s">
        <v>39</v>
      </c>
      <c r="G31" s="37"/>
      <c r="H31" s="37"/>
      <c r="I31" s="129" t="s">
        <v>38</v>
      </c>
      <c r="J31" s="41" t="s">
        <v>40</v>
      </c>
      <c r="K31" s="40"/>
    </row>
    <row r="32" spans="2:11" s="1" customFormat="1" ht="14.4" customHeight="1">
      <c r="B32" s="36"/>
      <c r="C32" s="37"/>
      <c r="D32" s="44" t="s">
        <v>41</v>
      </c>
      <c r="E32" s="44" t="s">
        <v>42</v>
      </c>
      <c r="F32" s="130">
        <f>ROUND(SUM(BE104:BE1052),0)</f>
        <v>0</v>
      </c>
      <c r="G32" s="37"/>
      <c r="H32" s="37"/>
      <c r="I32" s="131">
        <v>0.21</v>
      </c>
      <c r="J32" s="130">
        <f>ROUND(ROUND((SUM(BE104:BE1052)),0)*I32,1)</f>
        <v>0</v>
      </c>
      <c r="K32" s="40"/>
    </row>
    <row r="33" spans="2:11" s="1" customFormat="1" ht="14.4" customHeight="1">
      <c r="B33" s="36"/>
      <c r="C33" s="37"/>
      <c r="D33" s="37"/>
      <c r="E33" s="44" t="s">
        <v>43</v>
      </c>
      <c r="F33" s="130">
        <f>ROUND(SUM(BF104:BF1052),0)</f>
        <v>0</v>
      </c>
      <c r="G33" s="37"/>
      <c r="H33" s="37"/>
      <c r="I33" s="131">
        <v>0.15</v>
      </c>
      <c r="J33" s="130">
        <f>ROUND(ROUND((SUM(BF104:BF1052)),0)*I33,1)</f>
        <v>0</v>
      </c>
      <c r="K33" s="40"/>
    </row>
    <row r="34" spans="2:11" s="1" customFormat="1" ht="14.4" customHeight="1" hidden="1">
      <c r="B34" s="36"/>
      <c r="C34" s="37"/>
      <c r="D34" s="37"/>
      <c r="E34" s="44" t="s">
        <v>44</v>
      </c>
      <c r="F34" s="130">
        <f>ROUND(SUM(BG104:BG1052),0)</f>
        <v>0</v>
      </c>
      <c r="G34" s="37"/>
      <c r="H34" s="37"/>
      <c r="I34" s="131">
        <v>0.21</v>
      </c>
      <c r="J34" s="130">
        <v>0</v>
      </c>
      <c r="K34" s="40"/>
    </row>
    <row r="35" spans="2:11" s="1" customFormat="1" ht="14.4" customHeight="1" hidden="1">
      <c r="B35" s="36"/>
      <c r="C35" s="37"/>
      <c r="D35" s="37"/>
      <c r="E35" s="44" t="s">
        <v>45</v>
      </c>
      <c r="F35" s="130">
        <f>ROUND(SUM(BH104:BH1052),0)</f>
        <v>0</v>
      </c>
      <c r="G35" s="37"/>
      <c r="H35" s="37"/>
      <c r="I35" s="131">
        <v>0.15</v>
      </c>
      <c r="J35" s="130">
        <v>0</v>
      </c>
      <c r="K35" s="40"/>
    </row>
    <row r="36" spans="2:11" s="1" customFormat="1" ht="14.4" customHeight="1" hidden="1">
      <c r="B36" s="36"/>
      <c r="C36" s="37"/>
      <c r="D36" s="37"/>
      <c r="E36" s="44" t="s">
        <v>46</v>
      </c>
      <c r="F36" s="130">
        <f>ROUND(SUM(BI104:BI1052),0)</f>
        <v>0</v>
      </c>
      <c r="G36" s="37"/>
      <c r="H36" s="37"/>
      <c r="I36" s="131">
        <v>0</v>
      </c>
      <c r="J36" s="130">
        <v>0</v>
      </c>
      <c r="K36" s="40"/>
    </row>
    <row r="37" spans="2:11" s="1" customFormat="1" ht="6.9"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 customHeight="1">
      <c r="B39" s="51"/>
      <c r="C39" s="52"/>
      <c r="D39" s="52"/>
      <c r="E39" s="52"/>
      <c r="F39" s="52"/>
      <c r="G39" s="52"/>
      <c r="H39" s="52"/>
      <c r="I39" s="139"/>
      <c r="J39" s="52"/>
      <c r="K39" s="53"/>
    </row>
    <row r="43" spans="2:11" s="1" customFormat="1" ht="6.9" customHeight="1">
      <c r="B43" s="140"/>
      <c r="C43" s="141"/>
      <c r="D43" s="141"/>
      <c r="E43" s="141"/>
      <c r="F43" s="141"/>
      <c r="G43" s="141"/>
      <c r="H43" s="141"/>
      <c r="I43" s="142"/>
      <c r="J43" s="141"/>
      <c r="K43" s="143"/>
    </row>
    <row r="44" spans="2:11" s="1" customFormat="1" ht="36.9" customHeight="1">
      <c r="B44" s="36"/>
      <c r="C44" s="25" t="s">
        <v>97</v>
      </c>
      <c r="D44" s="37"/>
      <c r="E44" s="37"/>
      <c r="F44" s="37"/>
      <c r="G44" s="37"/>
      <c r="H44" s="37"/>
      <c r="I44" s="118"/>
      <c r="J44" s="37"/>
      <c r="K44" s="40"/>
    </row>
    <row r="45" spans="2:11" s="1" customFormat="1" ht="6.9" customHeight="1">
      <c r="B45" s="36"/>
      <c r="C45" s="37"/>
      <c r="D45" s="37"/>
      <c r="E45" s="37"/>
      <c r="F45" s="37"/>
      <c r="G45" s="37"/>
      <c r="H45" s="37"/>
      <c r="I45" s="118"/>
      <c r="J45" s="37"/>
      <c r="K45" s="40"/>
    </row>
    <row r="46" spans="2:11" s="1" customFormat="1" ht="14.4" customHeight="1">
      <c r="B46" s="36"/>
      <c r="C46" s="32" t="s">
        <v>17</v>
      </c>
      <c r="D46" s="37"/>
      <c r="E46" s="37"/>
      <c r="F46" s="37"/>
      <c r="G46" s="37"/>
      <c r="H46" s="37"/>
      <c r="I46" s="118"/>
      <c r="J46" s="37"/>
      <c r="K46" s="40"/>
    </row>
    <row r="47" spans="2:11" s="1" customFormat="1" ht="22.5" customHeight="1">
      <c r="B47" s="36"/>
      <c r="C47" s="37"/>
      <c r="D47" s="37"/>
      <c r="E47" s="413" t="str">
        <f>E7</f>
        <v>Revitalizace areálu KOC V Podhájí- Zateplení objektu, Krajská Zdravotní a.s.-Masarykova nemocnice v Ústí n.L., o.z.</v>
      </c>
      <c r="F47" s="381"/>
      <c r="G47" s="381"/>
      <c r="H47" s="381"/>
      <c r="I47" s="118"/>
      <c r="J47" s="37"/>
      <c r="K47" s="40"/>
    </row>
    <row r="48" spans="2:11" ht="13.2">
      <c r="B48" s="23"/>
      <c r="C48" s="32" t="s">
        <v>93</v>
      </c>
      <c r="D48" s="24"/>
      <c r="E48" s="24"/>
      <c r="F48" s="24"/>
      <c r="G48" s="24"/>
      <c r="H48" s="24"/>
      <c r="I48" s="117"/>
      <c r="J48" s="24"/>
      <c r="K48" s="26"/>
    </row>
    <row r="49" spans="2:11" s="1" customFormat="1" ht="22.5" customHeight="1">
      <c r="B49" s="36"/>
      <c r="C49" s="37"/>
      <c r="D49" s="37"/>
      <c r="E49" s="413" t="s">
        <v>94</v>
      </c>
      <c r="F49" s="381"/>
      <c r="G49" s="381"/>
      <c r="H49" s="381"/>
      <c r="I49" s="118"/>
      <c r="J49" s="37"/>
      <c r="K49" s="40"/>
    </row>
    <row r="50" spans="2:11" s="1" customFormat="1" ht="14.4" customHeight="1">
      <c r="B50" s="36"/>
      <c r="C50" s="32" t="s">
        <v>95</v>
      </c>
      <c r="D50" s="37"/>
      <c r="E50" s="37"/>
      <c r="F50" s="37"/>
      <c r="G50" s="37"/>
      <c r="H50" s="37"/>
      <c r="I50" s="118"/>
      <c r="J50" s="37"/>
      <c r="K50" s="40"/>
    </row>
    <row r="51" spans="2:11" s="1" customFormat="1" ht="23.25" customHeight="1">
      <c r="B51" s="36"/>
      <c r="C51" s="37"/>
      <c r="D51" s="37"/>
      <c r="E51" s="414" t="str">
        <f>E11</f>
        <v>01 - SO 100.01 - Zateplení fasád</v>
      </c>
      <c r="F51" s="381"/>
      <c r="G51" s="381"/>
      <c r="H51" s="381"/>
      <c r="I51" s="118"/>
      <c r="J51" s="37"/>
      <c r="K51" s="40"/>
    </row>
    <row r="52" spans="2:11" s="1" customFormat="1" ht="6.9" customHeight="1">
      <c r="B52" s="36"/>
      <c r="C52" s="37"/>
      <c r="D52" s="37"/>
      <c r="E52" s="37"/>
      <c r="F52" s="37"/>
      <c r="G52" s="37"/>
      <c r="H52" s="37"/>
      <c r="I52" s="118"/>
      <c r="J52" s="37"/>
      <c r="K52" s="40"/>
    </row>
    <row r="53" spans="2:11" s="1" customFormat="1" ht="18" customHeight="1">
      <c r="B53" s="36"/>
      <c r="C53" s="32" t="s">
        <v>22</v>
      </c>
      <c r="D53" s="37"/>
      <c r="E53" s="37"/>
      <c r="F53" s="30" t="str">
        <f>F14</f>
        <v>Ústí n.L.</v>
      </c>
      <c r="G53" s="37"/>
      <c r="H53" s="37"/>
      <c r="I53" s="119" t="s">
        <v>24</v>
      </c>
      <c r="J53" s="120" t="str">
        <f>IF(J14="","",J14)</f>
        <v>12.02.2016</v>
      </c>
      <c r="K53" s="40"/>
    </row>
    <row r="54" spans="2:11" s="1" customFormat="1" ht="6.9" customHeight="1">
      <c r="B54" s="36"/>
      <c r="C54" s="37"/>
      <c r="D54" s="37"/>
      <c r="E54" s="37"/>
      <c r="F54" s="37"/>
      <c r="G54" s="37"/>
      <c r="H54" s="37"/>
      <c r="I54" s="118"/>
      <c r="J54" s="37"/>
      <c r="K54" s="40"/>
    </row>
    <row r="55" spans="2:11" s="1" customFormat="1" ht="13.2">
      <c r="B55" s="36"/>
      <c r="C55" s="32" t="s">
        <v>26</v>
      </c>
      <c r="D55" s="37"/>
      <c r="E55" s="37"/>
      <c r="F55" s="30" t="str">
        <f>E17</f>
        <v>Krajská zdravotní a.s. Ústí n.L.</v>
      </c>
      <c r="G55" s="37"/>
      <c r="H55" s="37"/>
      <c r="I55" s="119" t="s">
        <v>32</v>
      </c>
      <c r="J55" s="30" t="str">
        <f>E23</f>
        <v>Ct.Žežulka - Zefraprojekt</v>
      </c>
      <c r="K55" s="40"/>
    </row>
    <row r="56" spans="2:11" s="1" customFormat="1" ht="14.4"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98</v>
      </c>
      <c r="D58" s="132"/>
      <c r="E58" s="132"/>
      <c r="F58" s="132"/>
      <c r="G58" s="132"/>
      <c r="H58" s="132"/>
      <c r="I58" s="145"/>
      <c r="J58" s="146" t="s">
        <v>99</v>
      </c>
      <c r="K58" s="147"/>
    </row>
    <row r="59" spans="2:11" s="1" customFormat="1" ht="10.35" customHeight="1">
      <c r="B59" s="36"/>
      <c r="C59" s="37"/>
      <c r="D59" s="37"/>
      <c r="E59" s="37"/>
      <c r="F59" s="37"/>
      <c r="G59" s="37"/>
      <c r="H59" s="37"/>
      <c r="I59" s="118"/>
      <c r="J59" s="37"/>
      <c r="K59" s="40"/>
    </row>
    <row r="60" spans="2:47" s="1" customFormat="1" ht="29.25" customHeight="1">
      <c r="B60" s="36"/>
      <c r="C60" s="148" t="s">
        <v>100</v>
      </c>
      <c r="D60" s="37"/>
      <c r="E60" s="37"/>
      <c r="F60" s="37"/>
      <c r="G60" s="37"/>
      <c r="H60" s="37"/>
      <c r="I60" s="118"/>
      <c r="J60" s="128">
        <f>J104</f>
        <v>0</v>
      </c>
      <c r="K60" s="40"/>
      <c r="AU60" s="19" t="s">
        <v>101</v>
      </c>
    </row>
    <row r="61" spans="2:11" s="8" customFormat="1" ht="24.9" customHeight="1">
      <c r="B61" s="149"/>
      <c r="C61" s="150"/>
      <c r="D61" s="151" t="s">
        <v>102</v>
      </c>
      <c r="E61" s="152"/>
      <c r="F61" s="152"/>
      <c r="G61" s="152"/>
      <c r="H61" s="152"/>
      <c r="I61" s="153"/>
      <c r="J61" s="154">
        <f>J105</f>
        <v>0</v>
      </c>
      <c r="K61" s="155"/>
    </row>
    <row r="62" spans="2:11" s="9" customFormat="1" ht="19.95" customHeight="1">
      <c r="B62" s="156"/>
      <c r="C62" s="157"/>
      <c r="D62" s="158" t="s">
        <v>103</v>
      </c>
      <c r="E62" s="159"/>
      <c r="F62" s="159"/>
      <c r="G62" s="159"/>
      <c r="H62" s="159"/>
      <c r="I62" s="160"/>
      <c r="J62" s="161">
        <f>J106</f>
        <v>0</v>
      </c>
      <c r="K62" s="162"/>
    </row>
    <row r="63" spans="2:11" s="9" customFormat="1" ht="19.95" customHeight="1">
      <c r="B63" s="156"/>
      <c r="C63" s="157"/>
      <c r="D63" s="158" t="s">
        <v>104</v>
      </c>
      <c r="E63" s="159"/>
      <c r="F63" s="159"/>
      <c r="G63" s="159"/>
      <c r="H63" s="159"/>
      <c r="I63" s="160"/>
      <c r="J63" s="161">
        <f>J152</f>
        <v>0</v>
      </c>
      <c r="K63" s="162"/>
    </row>
    <row r="64" spans="2:11" s="9" customFormat="1" ht="19.95" customHeight="1">
      <c r="B64" s="156"/>
      <c r="C64" s="157"/>
      <c r="D64" s="158" t="s">
        <v>105</v>
      </c>
      <c r="E64" s="159"/>
      <c r="F64" s="159"/>
      <c r="G64" s="159"/>
      <c r="H64" s="159"/>
      <c r="I64" s="160"/>
      <c r="J64" s="161">
        <f>J157</f>
        <v>0</v>
      </c>
      <c r="K64" s="162"/>
    </row>
    <row r="65" spans="2:11" s="9" customFormat="1" ht="19.95" customHeight="1">
      <c r="B65" s="156"/>
      <c r="C65" s="157"/>
      <c r="D65" s="158" t="s">
        <v>106</v>
      </c>
      <c r="E65" s="159"/>
      <c r="F65" s="159"/>
      <c r="G65" s="159"/>
      <c r="H65" s="159"/>
      <c r="I65" s="160"/>
      <c r="J65" s="161">
        <f>J169</f>
        <v>0</v>
      </c>
      <c r="K65" s="162"/>
    </row>
    <row r="66" spans="2:11" s="9" customFormat="1" ht="19.95" customHeight="1">
      <c r="B66" s="156"/>
      <c r="C66" s="157"/>
      <c r="D66" s="158" t="s">
        <v>107</v>
      </c>
      <c r="E66" s="159"/>
      <c r="F66" s="159"/>
      <c r="G66" s="159"/>
      <c r="H66" s="159"/>
      <c r="I66" s="160"/>
      <c r="J66" s="161">
        <f>J174</f>
        <v>0</v>
      </c>
      <c r="K66" s="162"/>
    </row>
    <row r="67" spans="2:11" s="9" customFormat="1" ht="19.95" customHeight="1">
      <c r="B67" s="156"/>
      <c r="C67" s="157"/>
      <c r="D67" s="158" t="s">
        <v>108</v>
      </c>
      <c r="E67" s="159"/>
      <c r="F67" s="159"/>
      <c r="G67" s="159"/>
      <c r="H67" s="159"/>
      <c r="I67" s="160"/>
      <c r="J67" s="161">
        <f>J179</f>
        <v>0</v>
      </c>
      <c r="K67" s="162"/>
    </row>
    <row r="68" spans="2:11" s="9" customFormat="1" ht="19.95" customHeight="1">
      <c r="B68" s="156"/>
      <c r="C68" s="157"/>
      <c r="D68" s="158" t="s">
        <v>109</v>
      </c>
      <c r="E68" s="159"/>
      <c r="F68" s="159"/>
      <c r="G68" s="159"/>
      <c r="H68" s="159"/>
      <c r="I68" s="160"/>
      <c r="J68" s="161">
        <f>J612</f>
        <v>0</v>
      </c>
      <c r="K68" s="162"/>
    </row>
    <row r="69" spans="2:11" s="9" customFormat="1" ht="19.95" customHeight="1">
      <c r="B69" s="156"/>
      <c r="C69" s="157"/>
      <c r="D69" s="158" t="s">
        <v>110</v>
      </c>
      <c r="E69" s="159"/>
      <c r="F69" s="159"/>
      <c r="G69" s="159"/>
      <c r="H69" s="159"/>
      <c r="I69" s="160"/>
      <c r="J69" s="161">
        <f>J782</f>
        <v>0</v>
      </c>
      <c r="K69" s="162"/>
    </row>
    <row r="70" spans="2:11" s="9" customFormat="1" ht="19.95" customHeight="1">
      <c r="B70" s="156"/>
      <c r="C70" s="157"/>
      <c r="D70" s="158" t="s">
        <v>111</v>
      </c>
      <c r="E70" s="159"/>
      <c r="F70" s="159"/>
      <c r="G70" s="159"/>
      <c r="H70" s="159"/>
      <c r="I70" s="160"/>
      <c r="J70" s="161">
        <f>J793</f>
        <v>0</v>
      </c>
      <c r="K70" s="162"/>
    </row>
    <row r="71" spans="2:11" s="8" customFormat="1" ht="24.9" customHeight="1">
      <c r="B71" s="149"/>
      <c r="C71" s="150"/>
      <c r="D71" s="151" t="s">
        <v>112</v>
      </c>
      <c r="E71" s="152"/>
      <c r="F71" s="152"/>
      <c r="G71" s="152"/>
      <c r="H71" s="152"/>
      <c r="I71" s="153"/>
      <c r="J71" s="154">
        <f>J795</f>
        <v>0</v>
      </c>
      <c r="K71" s="155"/>
    </row>
    <row r="72" spans="2:11" s="9" customFormat="1" ht="19.95" customHeight="1">
      <c r="B72" s="156"/>
      <c r="C72" s="157"/>
      <c r="D72" s="158" t="s">
        <v>113</v>
      </c>
      <c r="E72" s="159"/>
      <c r="F72" s="159"/>
      <c r="G72" s="159"/>
      <c r="H72" s="159"/>
      <c r="I72" s="160"/>
      <c r="J72" s="161">
        <f>J796</f>
        <v>0</v>
      </c>
      <c r="K72" s="162"/>
    </row>
    <row r="73" spans="2:11" s="9" customFormat="1" ht="19.95" customHeight="1">
      <c r="B73" s="156"/>
      <c r="C73" s="157"/>
      <c r="D73" s="158" t="s">
        <v>114</v>
      </c>
      <c r="E73" s="159"/>
      <c r="F73" s="159"/>
      <c r="G73" s="159"/>
      <c r="H73" s="159"/>
      <c r="I73" s="160"/>
      <c r="J73" s="161">
        <f>J829</f>
        <v>0</v>
      </c>
      <c r="K73" s="162"/>
    </row>
    <row r="74" spans="2:11" s="9" customFormat="1" ht="19.95" customHeight="1">
      <c r="B74" s="156"/>
      <c r="C74" s="157"/>
      <c r="D74" s="158" t="s">
        <v>115</v>
      </c>
      <c r="E74" s="159"/>
      <c r="F74" s="159"/>
      <c r="G74" s="159"/>
      <c r="H74" s="159"/>
      <c r="I74" s="160"/>
      <c r="J74" s="161">
        <f>J854</f>
        <v>0</v>
      </c>
      <c r="K74" s="162"/>
    </row>
    <row r="75" spans="2:11" s="9" customFormat="1" ht="19.95" customHeight="1">
      <c r="B75" s="156"/>
      <c r="C75" s="157"/>
      <c r="D75" s="158" t="s">
        <v>116</v>
      </c>
      <c r="E75" s="159"/>
      <c r="F75" s="159"/>
      <c r="G75" s="159"/>
      <c r="H75" s="159"/>
      <c r="I75" s="160"/>
      <c r="J75" s="161">
        <f>J865</f>
        <v>0</v>
      </c>
      <c r="K75" s="162"/>
    </row>
    <row r="76" spans="2:11" s="9" customFormat="1" ht="19.95" customHeight="1">
      <c r="B76" s="156"/>
      <c r="C76" s="157"/>
      <c r="D76" s="158" t="s">
        <v>117</v>
      </c>
      <c r="E76" s="159"/>
      <c r="F76" s="159"/>
      <c r="G76" s="159"/>
      <c r="H76" s="159"/>
      <c r="I76" s="160"/>
      <c r="J76" s="161">
        <f>J877</f>
        <v>0</v>
      </c>
      <c r="K76" s="162"/>
    </row>
    <row r="77" spans="2:11" s="9" customFormat="1" ht="19.95" customHeight="1">
      <c r="B77" s="156"/>
      <c r="C77" s="157"/>
      <c r="D77" s="158" t="s">
        <v>118</v>
      </c>
      <c r="E77" s="159"/>
      <c r="F77" s="159"/>
      <c r="G77" s="159"/>
      <c r="H77" s="159"/>
      <c r="I77" s="160"/>
      <c r="J77" s="161">
        <f>J915</f>
        <v>0</v>
      </c>
      <c r="K77" s="162"/>
    </row>
    <row r="78" spans="2:11" s="9" customFormat="1" ht="19.95" customHeight="1">
      <c r="B78" s="156"/>
      <c r="C78" s="157"/>
      <c r="D78" s="158" t="s">
        <v>119</v>
      </c>
      <c r="E78" s="159"/>
      <c r="F78" s="159"/>
      <c r="G78" s="159"/>
      <c r="H78" s="159"/>
      <c r="I78" s="160"/>
      <c r="J78" s="161">
        <f>J949</f>
        <v>0</v>
      </c>
      <c r="K78" s="162"/>
    </row>
    <row r="79" spans="2:11" s="9" customFormat="1" ht="19.95" customHeight="1">
      <c r="B79" s="156"/>
      <c r="C79" s="157"/>
      <c r="D79" s="158" t="s">
        <v>120</v>
      </c>
      <c r="E79" s="159"/>
      <c r="F79" s="159"/>
      <c r="G79" s="159"/>
      <c r="H79" s="159"/>
      <c r="I79" s="160"/>
      <c r="J79" s="161">
        <f>J966</f>
        <v>0</v>
      </c>
      <c r="K79" s="162"/>
    </row>
    <row r="80" spans="2:11" s="9" customFormat="1" ht="19.95" customHeight="1">
      <c r="B80" s="156"/>
      <c r="C80" s="157"/>
      <c r="D80" s="158" t="s">
        <v>121</v>
      </c>
      <c r="E80" s="159"/>
      <c r="F80" s="159"/>
      <c r="G80" s="159"/>
      <c r="H80" s="159"/>
      <c r="I80" s="160"/>
      <c r="J80" s="161">
        <f>J1017</f>
        <v>0</v>
      </c>
      <c r="K80" s="162"/>
    </row>
    <row r="81" spans="2:11" s="9" customFormat="1" ht="19.95" customHeight="1">
      <c r="B81" s="156"/>
      <c r="C81" s="157"/>
      <c r="D81" s="158" t="s">
        <v>122</v>
      </c>
      <c r="E81" s="159"/>
      <c r="F81" s="159"/>
      <c r="G81" s="159"/>
      <c r="H81" s="159"/>
      <c r="I81" s="160"/>
      <c r="J81" s="161">
        <f>J1037</f>
        <v>0</v>
      </c>
      <c r="K81" s="162"/>
    </row>
    <row r="82" spans="2:11" s="9" customFormat="1" ht="19.95" customHeight="1">
      <c r="B82" s="156"/>
      <c r="C82" s="157"/>
      <c r="D82" s="158" t="s">
        <v>123</v>
      </c>
      <c r="E82" s="159"/>
      <c r="F82" s="159"/>
      <c r="G82" s="159"/>
      <c r="H82" s="159"/>
      <c r="I82" s="160"/>
      <c r="J82" s="161">
        <f>J1048</f>
        <v>0</v>
      </c>
      <c r="K82" s="162"/>
    </row>
    <row r="83" spans="2:11" s="1" customFormat="1" ht="21.75" customHeight="1">
      <c r="B83" s="36"/>
      <c r="C83" s="37"/>
      <c r="D83" s="37"/>
      <c r="E83" s="37"/>
      <c r="F83" s="37"/>
      <c r="G83" s="37"/>
      <c r="H83" s="37"/>
      <c r="I83" s="118"/>
      <c r="J83" s="37"/>
      <c r="K83" s="40"/>
    </row>
    <row r="84" spans="2:11" s="1" customFormat="1" ht="6.9" customHeight="1">
      <c r="B84" s="51"/>
      <c r="C84" s="52"/>
      <c r="D84" s="52"/>
      <c r="E84" s="52"/>
      <c r="F84" s="52"/>
      <c r="G84" s="52"/>
      <c r="H84" s="52"/>
      <c r="I84" s="139"/>
      <c r="J84" s="52"/>
      <c r="K84" s="53"/>
    </row>
    <row r="88" spans="2:12" s="1" customFormat="1" ht="6.9" customHeight="1">
      <c r="B88" s="54"/>
      <c r="C88" s="55"/>
      <c r="D88" s="55"/>
      <c r="E88" s="55"/>
      <c r="F88" s="55"/>
      <c r="G88" s="55"/>
      <c r="H88" s="55"/>
      <c r="I88" s="142"/>
      <c r="J88" s="55"/>
      <c r="K88" s="55"/>
      <c r="L88" s="56"/>
    </row>
    <row r="89" spans="2:12" s="1" customFormat="1" ht="36.9" customHeight="1">
      <c r="B89" s="36"/>
      <c r="C89" s="57" t="s">
        <v>124</v>
      </c>
      <c r="D89" s="58"/>
      <c r="E89" s="58"/>
      <c r="F89" s="58"/>
      <c r="G89" s="58"/>
      <c r="H89" s="58"/>
      <c r="I89" s="163"/>
      <c r="J89" s="58"/>
      <c r="K89" s="58"/>
      <c r="L89" s="56"/>
    </row>
    <row r="90" spans="2:12" s="1" customFormat="1" ht="6.9" customHeight="1">
      <c r="B90" s="36"/>
      <c r="C90" s="58"/>
      <c r="D90" s="58"/>
      <c r="E90" s="58"/>
      <c r="F90" s="58"/>
      <c r="G90" s="58"/>
      <c r="H90" s="58"/>
      <c r="I90" s="163"/>
      <c r="J90" s="58"/>
      <c r="K90" s="58"/>
      <c r="L90" s="56"/>
    </row>
    <row r="91" spans="2:12" s="1" customFormat="1" ht="14.4" customHeight="1">
      <c r="B91" s="36"/>
      <c r="C91" s="60" t="s">
        <v>17</v>
      </c>
      <c r="D91" s="58"/>
      <c r="E91" s="58"/>
      <c r="F91" s="58"/>
      <c r="G91" s="58"/>
      <c r="H91" s="58"/>
      <c r="I91" s="163"/>
      <c r="J91" s="58"/>
      <c r="K91" s="58"/>
      <c r="L91" s="56"/>
    </row>
    <row r="92" spans="2:12" s="1" customFormat="1" ht="22.5" customHeight="1">
      <c r="B92" s="36"/>
      <c r="C92" s="58"/>
      <c r="D92" s="58"/>
      <c r="E92" s="412" t="str">
        <f>E7</f>
        <v>Revitalizace areálu KOC V Podhájí- Zateplení objektu, Krajská Zdravotní a.s.-Masarykova nemocnice v Ústí n.L., o.z.</v>
      </c>
      <c r="F92" s="392"/>
      <c r="G92" s="392"/>
      <c r="H92" s="392"/>
      <c r="I92" s="163"/>
      <c r="J92" s="58"/>
      <c r="K92" s="58"/>
      <c r="L92" s="56"/>
    </row>
    <row r="93" spans="2:12" ht="13.2">
      <c r="B93" s="23"/>
      <c r="C93" s="60" t="s">
        <v>93</v>
      </c>
      <c r="D93" s="164"/>
      <c r="E93" s="164"/>
      <c r="F93" s="164"/>
      <c r="G93" s="164"/>
      <c r="H93" s="164"/>
      <c r="J93" s="164"/>
      <c r="K93" s="164"/>
      <c r="L93" s="165"/>
    </row>
    <row r="94" spans="2:12" s="1" customFormat="1" ht="22.5" customHeight="1">
      <c r="B94" s="36"/>
      <c r="C94" s="58"/>
      <c r="D94" s="58"/>
      <c r="E94" s="412" t="s">
        <v>94</v>
      </c>
      <c r="F94" s="392"/>
      <c r="G94" s="392"/>
      <c r="H94" s="392"/>
      <c r="I94" s="163"/>
      <c r="J94" s="58"/>
      <c r="K94" s="58"/>
      <c r="L94" s="56"/>
    </row>
    <row r="95" spans="2:12" s="1" customFormat="1" ht="14.4" customHeight="1">
      <c r="B95" s="36"/>
      <c r="C95" s="60" t="s">
        <v>95</v>
      </c>
      <c r="D95" s="58"/>
      <c r="E95" s="58"/>
      <c r="F95" s="58"/>
      <c r="G95" s="58"/>
      <c r="H95" s="58"/>
      <c r="I95" s="163"/>
      <c r="J95" s="58"/>
      <c r="K95" s="58"/>
      <c r="L95" s="56"/>
    </row>
    <row r="96" spans="2:12" s="1" customFormat="1" ht="23.25" customHeight="1">
      <c r="B96" s="36"/>
      <c r="C96" s="58"/>
      <c r="D96" s="58"/>
      <c r="E96" s="389" t="str">
        <f>E11</f>
        <v>01 - SO 100.01 - Zateplení fasád</v>
      </c>
      <c r="F96" s="392"/>
      <c r="G96" s="392"/>
      <c r="H96" s="392"/>
      <c r="I96" s="163"/>
      <c r="J96" s="58"/>
      <c r="K96" s="58"/>
      <c r="L96" s="56"/>
    </row>
    <row r="97" spans="2:12" s="1" customFormat="1" ht="6.9" customHeight="1">
      <c r="B97" s="36"/>
      <c r="C97" s="58"/>
      <c r="D97" s="58"/>
      <c r="E97" s="58"/>
      <c r="F97" s="58"/>
      <c r="G97" s="58"/>
      <c r="H97" s="58"/>
      <c r="I97" s="163"/>
      <c r="J97" s="58"/>
      <c r="K97" s="58"/>
      <c r="L97" s="56"/>
    </row>
    <row r="98" spans="2:12" s="1" customFormat="1" ht="18" customHeight="1">
      <c r="B98" s="36"/>
      <c r="C98" s="60" t="s">
        <v>22</v>
      </c>
      <c r="D98" s="58"/>
      <c r="E98" s="58"/>
      <c r="F98" s="166" t="str">
        <f>F14</f>
        <v>Ústí n.L.</v>
      </c>
      <c r="G98" s="58"/>
      <c r="H98" s="58"/>
      <c r="I98" s="167" t="s">
        <v>24</v>
      </c>
      <c r="J98" s="68" t="str">
        <f>IF(J14="","",J14)</f>
        <v>12.02.2016</v>
      </c>
      <c r="K98" s="58"/>
      <c r="L98" s="56"/>
    </row>
    <row r="99" spans="2:12" s="1" customFormat="1" ht="6.9" customHeight="1">
      <c r="B99" s="36"/>
      <c r="C99" s="58"/>
      <c r="D99" s="58"/>
      <c r="E99" s="58"/>
      <c r="F99" s="58"/>
      <c r="G99" s="58"/>
      <c r="H99" s="58"/>
      <c r="I99" s="163"/>
      <c r="J99" s="58"/>
      <c r="K99" s="58"/>
      <c r="L99" s="56"/>
    </row>
    <row r="100" spans="2:12" s="1" customFormat="1" ht="13.2">
      <c r="B100" s="36"/>
      <c r="C100" s="60" t="s">
        <v>26</v>
      </c>
      <c r="D100" s="58"/>
      <c r="E100" s="58"/>
      <c r="F100" s="166" t="str">
        <f>E17</f>
        <v>Krajská zdravotní a.s. Ústí n.L.</v>
      </c>
      <c r="G100" s="58"/>
      <c r="H100" s="58"/>
      <c r="I100" s="167" t="s">
        <v>32</v>
      </c>
      <c r="J100" s="166" t="str">
        <f>E23</f>
        <v>Ct.Žežulka - Zefraprojekt</v>
      </c>
      <c r="K100" s="58"/>
      <c r="L100" s="56"/>
    </row>
    <row r="101" spans="2:12" s="1" customFormat="1" ht="14.4" customHeight="1">
      <c r="B101" s="36"/>
      <c r="C101" s="60" t="s">
        <v>30</v>
      </c>
      <c r="D101" s="58"/>
      <c r="E101" s="58"/>
      <c r="F101" s="166" t="str">
        <f>IF(E20="","",E20)</f>
        <v/>
      </c>
      <c r="G101" s="58"/>
      <c r="H101" s="58"/>
      <c r="I101" s="163"/>
      <c r="J101" s="58"/>
      <c r="K101" s="58"/>
      <c r="L101" s="56"/>
    </row>
    <row r="102" spans="2:12" s="1" customFormat="1" ht="10.35" customHeight="1">
      <c r="B102" s="36"/>
      <c r="C102" s="58"/>
      <c r="D102" s="58"/>
      <c r="E102" s="58"/>
      <c r="F102" s="58"/>
      <c r="G102" s="58"/>
      <c r="H102" s="58"/>
      <c r="I102" s="163"/>
      <c r="J102" s="58"/>
      <c r="K102" s="58"/>
      <c r="L102" s="56"/>
    </row>
    <row r="103" spans="2:20" s="10" customFormat="1" ht="29.25" customHeight="1">
      <c r="B103" s="168"/>
      <c r="C103" s="169" t="s">
        <v>125</v>
      </c>
      <c r="D103" s="170" t="s">
        <v>56</v>
      </c>
      <c r="E103" s="170" t="s">
        <v>52</v>
      </c>
      <c r="F103" s="170" t="s">
        <v>126</v>
      </c>
      <c r="G103" s="170" t="s">
        <v>127</v>
      </c>
      <c r="H103" s="170" t="s">
        <v>128</v>
      </c>
      <c r="I103" s="171" t="s">
        <v>129</v>
      </c>
      <c r="J103" s="170" t="s">
        <v>99</v>
      </c>
      <c r="K103" s="172" t="s">
        <v>130</v>
      </c>
      <c r="L103" s="173"/>
      <c r="M103" s="77" t="s">
        <v>131</v>
      </c>
      <c r="N103" s="78" t="s">
        <v>41</v>
      </c>
      <c r="O103" s="78" t="s">
        <v>132</v>
      </c>
      <c r="P103" s="78" t="s">
        <v>133</v>
      </c>
      <c r="Q103" s="78" t="s">
        <v>134</v>
      </c>
      <c r="R103" s="78" t="s">
        <v>135</v>
      </c>
      <c r="S103" s="78" t="s">
        <v>136</v>
      </c>
      <c r="T103" s="79" t="s">
        <v>137</v>
      </c>
    </row>
    <row r="104" spans="2:63" s="1" customFormat="1" ht="29.25" customHeight="1">
      <c r="B104" s="36"/>
      <c r="C104" s="83" t="s">
        <v>100</v>
      </c>
      <c r="D104" s="58"/>
      <c r="E104" s="58"/>
      <c r="F104" s="58"/>
      <c r="G104" s="58"/>
      <c r="H104" s="58"/>
      <c r="I104" s="163"/>
      <c r="J104" s="174">
        <f>BK104</f>
        <v>0</v>
      </c>
      <c r="K104" s="58"/>
      <c r="L104" s="56"/>
      <c r="M104" s="80"/>
      <c r="N104" s="81"/>
      <c r="O104" s="81"/>
      <c r="P104" s="175">
        <f>P105+P795</f>
        <v>0</v>
      </c>
      <c r="Q104" s="81"/>
      <c r="R104" s="175">
        <f>R105+R795</f>
        <v>530.70989276</v>
      </c>
      <c r="S104" s="81"/>
      <c r="T104" s="176">
        <f>T105+T795</f>
        <v>180.60072137</v>
      </c>
      <c r="AT104" s="19" t="s">
        <v>70</v>
      </c>
      <c r="AU104" s="19" t="s">
        <v>101</v>
      </c>
      <c r="BK104" s="177">
        <f>BK105+BK795</f>
        <v>0</v>
      </c>
    </row>
    <row r="105" spans="2:63" s="11" customFormat="1" ht="37.35" customHeight="1">
      <c r="B105" s="178"/>
      <c r="C105" s="179"/>
      <c r="D105" s="180" t="s">
        <v>70</v>
      </c>
      <c r="E105" s="181" t="s">
        <v>138</v>
      </c>
      <c r="F105" s="181" t="s">
        <v>139</v>
      </c>
      <c r="G105" s="179"/>
      <c r="H105" s="179"/>
      <c r="I105" s="182"/>
      <c r="J105" s="183">
        <f>BK105</f>
        <v>0</v>
      </c>
      <c r="K105" s="179"/>
      <c r="L105" s="184"/>
      <c r="M105" s="185"/>
      <c r="N105" s="186"/>
      <c r="O105" s="186"/>
      <c r="P105" s="187">
        <f>P106+P152+P157+P169+P174+P179+P612+P782+P793</f>
        <v>0</v>
      </c>
      <c r="Q105" s="186"/>
      <c r="R105" s="187">
        <f>R106+R152+R157+R169+R174+R179+R612+R782+R793</f>
        <v>519.17239571</v>
      </c>
      <c r="S105" s="186"/>
      <c r="T105" s="188">
        <f>T106+T152+T157+T169+T174+T179+T612+T782+T793</f>
        <v>141.26593992</v>
      </c>
      <c r="AR105" s="189" t="s">
        <v>35</v>
      </c>
      <c r="AT105" s="190" t="s">
        <v>70</v>
      </c>
      <c r="AU105" s="190" t="s">
        <v>71</v>
      </c>
      <c r="AY105" s="189" t="s">
        <v>140</v>
      </c>
      <c r="BK105" s="191">
        <f>BK106+BK152+BK157+BK169+BK174+BK179+BK612+BK782+BK793</f>
        <v>0</v>
      </c>
    </row>
    <row r="106" spans="2:63" s="11" customFormat="1" ht="19.95" customHeight="1">
      <c r="B106" s="178"/>
      <c r="C106" s="179"/>
      <c r="D106" s="192" t="s">
        <v>70</v>
      </c>
      <c r="E106" s="193" t="s">
        <v>35</v>
      </c>
      <c r="F106" s="193" t="s">
        <v>141</v>
      </c>
      <c r="G106" s="179"/>
      <c r="H106" s="179"/>
      <c r="I106" s="182"/>
      <c r="J106" s="194">
        <f>BK106</f>
        <v>0</v>
      </c>
      <c r="K106" s="179"/>
      <c r="L106" s="184"/>
      <c r="M106" s="185"/>
      <c r="N106" s="186"/>
      <c r="O106" s="186"/>
      <c r="P106" s="187">
        <f>SUM(P107:P151)</f>
        <v>0</v>
      </c>
      <c r="Q106" s="186"/>
      <c r="R106" s="187">
        <f>SUM(R107:R151)</f>
        <v>239.416</v>
      </c>
      <c r="S106" s="186"/>
      <c r="T106" s="188">
        <f>SUM(T107:T151)</f>
        <v>23.320819999999998</v>
      </c>
      <c r="AR106" s="189" t="s">
        <v>35</v>
      </c>
      <c r="AT106" s="190" t="s">
        <v>70</v>
      </c>
      <c r="AU106" s="190" t="s">
        <v>35</v>
      </c>
      <c r="AY106" s="189" t="s">
        <v>140</v>
      </c>
      <c r="BK106" s="191">
        <f>SUM(BK107:BK151)</f>
        <v>0</v>
      </c>
    </row>
    <row r="107" spans="2:65" s="1" customFormat="1" ht="57" customHeight="1">
      <c r="B107" s="36"/>
      <c r="C107" s="195" t="s">
        <v>35</v>
      </c>
      <c r="D107" s="195" t="s">
        <v>142</v>
      </c>
      <c r="E107" s="196" t="s">
        <v>143</v>
      </c>
      <c r="F107" s="197" t="s">
        <v>144</v>
      </c>
      <c r="G107" s="198" t="s">
        <v>145</v>
      </c>
      <c r="H107" s="199">
        <v>42.62</v>
      </c>
      <c r="I107" s="200"/>
      <c r="J107" s="201">
        <f>ROUND(I107*H107,2)</f>
        <v>0</v>
      </c>
      <c r="K107" s="197" t="s">
        <v>146</v>
      </c>
      <c r="L107" s="56"/>
      <c r="M107" s="202" t="s">
        <v>20</v>
      </c>
      <c r="N107" s="203" t="s">
        <v>42</v>
      </c>
      <c r="O107" s="37"/>
      <c r="P107" s="204">
        <f>O107*H107</f>
        <v>0</v>
      </c>
      <c r="Q107" s="204">
        <v>0</v>
      </c>
      <c r="R107" s="204">
        <f>Q107*H107</f>
        <v>0</v>
      </c>
      <c r="S107" s="204">
        <v>0.255</v>
      </c>
      <c r="T107" s="205">
        <f>S107*H107</f>
        <v>10.8681</v>
      </c>
      <c r="AR107" s="19" t="s">
        <v>147</v>
      </c>
      <c r="AT107" s="19" t="s">
        <v>142</v>
      </c>
      <c r="AU107" s="19" t="s">
        <v>78</v>
      </c>
      <c r="AY107" s="19" t="s">
        <v>140</v>
      </c>
      <c r="BE107" s="206">
        <f>IF(N107="základní",J107,0)</f>
        <v>0</v>
      </c>
      <c r="BF107" s="206">
        <f>IF(N107="snížená",J107,0)</f>
        <v>0</v>
      </c>
      <c r="BG107" s="206">
        <f>IF(N107="zákl. přenesená",J107,0)</f>
        <v>0</v>
      </c>
      <c r="BH107" s="206">
        <f>IF(N107="sníž. přenesená",J107,0)</f>
        <v>0</v>
      </c>
      <c r="BI107" s="206">
        <f>IF(N107="nulová",J107,0)</f>
        <v>0</v>
      </c>
      <c r="BJ107" s="19" t="s">
        <v>35</v>
      </c>
      <c r="BK107" s="206">
        <f>ROUND(I107*H107,2)</f>
        <v>0</v>
      </c>
      <c r="BL107" s="19" t="s">
        <v>147</v>
      </c>
      <c r="BM107" s="19" t="s">
        <v>148</v>
      </c>
    </row>
    <row r="108" spans="2:51" s="12" customFormat="1" ht="13.5">
      <c r="B108" s="207"/>
      <c r="C108" s="208"/>
      <c r="D108" s="209" t="s">
        <v>149</v>
      </c>
      <c r="E108" s="210" t="s">
        <v>20</v>
      </c>
      <c r="F108" s="211" t="s">
        <v>150</v>
      </c>
      <c r="G108" s="208"/>
      <c r="H108" s="212" t="s">
        <v>20</v>
      </c>
      <c r="I108" s="213"/>
      <c r="J108" s="208"/>
      <c r="K108" s="208"/>
      <c r="L108" s="214"/>
      <c r="M108" s="215"/>
      <c r="N108" s="216"/>
      <c r="O108" s="216"/>
      <c r="P108" s="216"/>
      <c r="Q108" s="216"/>
      <c r="R108" s="216"/>
      <c r="S108" s="216"/>
      <c r="T108" s="217"/>
      <c r="AT108" s="218" t="s">
        <v>149</v>
      </c>
      <c r="AU108" s="218" t="s">
        <v>78</v>
      </c>
      <c r="AV108" s="12" t="s">
        <v>35</v>
      </c>
      <c r="AW108" s="12" t="s">
        <v>34</v>
      </c>
      <c r="AX108" s="12" t="s">
        <v>71</v>
      </c>
      <c r="AY108" s="218" t="s">
        <v>140</v>
      </c>
    </row>
    <row r="109" spans="2:51" s="13" customFormat="1" ht="13.5">
      <c r="B109" s="219"/>
      <c r="C109" s="220"/>
      <c r="D109" s="209" t="s">
        <v>149</v>
      </c>
      <c r="E109" s="221" t="s">
        <v>20</v>
      </c>
      <c r="F109" s="222" t="s">
        <v>151</v>
      </c>
      <c r="G109" s="220"/>
      <c r="H109" s="223">
        <v>42.62</v>
      </c>
      <c r="I109" s="224"/>
      <c r="J109" s="220"/>
      <c r="K109" s="220"/>
      <c r="L109" s="225"/>
      <c r="M109" s="226"/>
      <c r="N109" s="227"/>
      <c r="O109" s="227"/>
      <c r="P109" s="227"/>
      <c r="Q109" s="227"/>
      <c r="R109" s="227"/>
      <c r="S109" s="227"/>
      <c r="T109" s="228"/>
      <c r="AT109" s="229" t="s">
        <v>149</v>
      </c>
      <c r="AU109" s="229" t="s">
        <v>78</v>
      </c>
      <c r="AV109" s="13" t="s">
        <v>78</v>
      </c>
      <c r="AW109" s="13" t="s">
        <v>34</v>
      </c>
      <c r="AX109" s="13" t="s">
        <v>71</v>
      </c>
      <c r="AY109" s="229" t="s">
        <v>140</v>
      </c>
    </row>
    <row r="110" spans="2:51" s="14" customFormat="1" ht="13.5">
      <c r="B110" s="230"/>
      <c r="C110" s="231"/>
      <c r="D110" s="232" t="s">
        <v>149</v>
      </c>
      <c r="E110" s="233" t="s">
        <v>20</v>
      </c>
      <c r="F110" s="234" t="s">
        <v>152</v>
      </c>
      <c r="G110" s="231"/>
      <c r="H110" s="235">
        <v>42.62</v>
      </c>
      <c r="I110" s="236"/>
      <c r="J110" s="231"/>
      <c r="K110" s="231"/>
      <c r="L110" s="237"/>
      <c r="M110" s="238"/>
      <c r="N110" s="239"/>
      <c r="O110" s="239"/>
      <c r="P110" s="239"/>
      <c r="Q110" s="239"/>
      <c r="R110" s="239"/>
      <c r="S110" s="239"/>
      <c r="T110" s="240"/>
      <c r="AT110" s="241" t="s">
        <v>149</v>
      </c>
      <c r="AU110" s="241" t="s">
        <v>78</v>
      </c>
      <c r="AV110" s="14" t="s">
        <v>147</v>
      </c>
      <c r="AW110" s="14" t="s">
        <v>34</v>
      </c>
      <c r="AX110" s="14" t="s">
        <v>35</v>
      </c>
      <c r="AY110" s="241" t="s">
        <v>140</v>
      </c>
    </row>
    <row r="111" spans="2:65" s="1" customFormat="1" ht="44.25" customHeight="1">
      <c r="B111" s="36"/>
      <c r="C111" s="195" t="s">
        <v>78</v>
      </c>
      <c r="D111" s="195" t="s">
        <v>142</v>
      </c>
      <c r="E111" s="196" t="s">
        <v>153</v>
      </c>
      <c r="F111" s="197" t="s">
        <v>154</v>
      </c>
      <c r="G111" s="198" t="s">
        <v>145</v>
      </c>
      <c r="H111" s="199">
        <v>67.312</v>
      </c>
      <c r="I111" s="200"/>
      <c r="J111" s="201">
        <f>ROUND(I111*H111,2)</f>
        <v>0</v>
      </c>
      <c r="K111" s="197" t="s">
        <v>146</v>
      </c>
      <c r="L111" s="56"/>
      <c r="M111" s="202" t="s">
        <v>20</v>
      </c>
      <c r="N111" s="203" t="s">
        <v>42</v>
      </c>
      <c r="O111" s="37"/>
      <c r="P111" s="204">
        <f>O111*H111</f>
        <v>0</v>
      </c>
      <c r="Q111" s="204">
        <v>0</v>
      </c>
      <c r="R111" s="204">
        <f>Q111*H111</f>
        <v>0</v>
      </c>
      <c r="S111" s="204">
        <v>0.185</v>
      </c>
      <c r="T111" s="205">
        <f>S111*H111</f>
        <v>12.45272</v>
      </c>
      <c r="AR111" s="19" t="s">
        <v>147</v>
      </c>
      <c r="AT111" s="19" t="s">
        <v>142</v>
      </c>
      <c r="AU111" s="19" t="s">
        <v>78</v>
      </c>
      <c r="AY111" s="19" t="s">
        <v>140</v>
      </c>
      <c r="BE111" s="206">
        <f>IF(N111="základní",J111,0)</f>
        <v>0</v>
      </c>
      <c r="BF111" s="206">
        <f>IF(N111="snížená",J111,0)</f>
        <v>0</v>
      </c>
      <c r="BG111" s="206">
        <f>IF(N111="zákl. přenesená",J111,0)</f>
        <v>0</v>
      </c>
      <c r="BH111" s="206">
        <f>IF(N111="sníž. přenesená",J111,0)</f>
        <v>0</v>
      </c>
      <c r="BI111" s="206">
        <f>IF(N111="nulová",J111,0)</f>
        <v>0</v>
      </c>
      <c r="BJ111" s="19" t="s">
        <v>35</v>
      </c>
      <c r="BK111" s="206">
        <f>ROUND(I111*H111,2)</f>
        <v>0</v>
      </c>
      <c r="BL111" s="19" t="s">
        <v>147</v>
      </c>
      <c r="BM111" s="19" t="s">
        <v>155</v>
      </c>
    </row>
    <row r="112" spans="2:51" s="12" customFormat="1" ht="13.5">
      <c r="B112" s="207"/>
      <c r="C112" s="208"/>
      <c r="D112" s="209" t="s">
        <v>149</v>
      </c>
      <c r="E112" s="210" t="s">
        <v>20</v>
      </c>
      <c r="F112" s="211" t="s">
        <v>156</v>
      </c>
      <c r="G112" s="208"/>
      <c r="H112" s="212" t="s">
        <v>20</v>
      </c>
      <c r="I112" s="213"/>
      <c r="J112" s="208"/>
      <c r="K112" s="208"/>
      <c r="L112" s="214"/>
      <c r="M112" s="215"/>
      <c r="N112" s="216"/>
      <c r="O112" s="216"/>
      <c r="P112" s="216"/>
      <c r="Q112" s="216"/>
      <c r="R112" s="216"/>
      <c r="S112" s="216"/>
      <c r="T112" s="217"/>
      <c r="AT112" s="218" t="s">
        <v>149</v>
      </c>
      <c r="AU112" s="218" t="s">
        <v>78</v>
      </c>
      <c r="AV112" s="12" t="s">
        <v>35</v>
      </c>
      <c r="AW112" s="12" t="s">
        <v>34</v>
      </c>
      <c r="AX112" s="12" t="s">
        <v>71</v>
      </c>
      <c r="AY112" s="218" t="s">
        <v>140</v>
      </c>
    </row>
    <row r="113" spans="2:51" s="13" customFormat="1" ht="24">
      <c r="B113" s="219"/>
      <c r="C113" s="220"/>
      <c r="D113" s="209" t="s">
        <v>149</v>
      </c>
      <c r="E113" s="221" t="s">
        <v>20</v>
      </c>
      <c r="F113" s="222" t="s">
        <v>157</v>
      </c>
      <c r="G113" s="220"/>
      <c r="H113" s="223">
        <v>45.932</v>
      </c>
      <c r="I113" s="224"/>
      <c r="J113" s="220"/>
      <c r="K113" s="220"/>
      <c r="L113" s="225"/>
      <c r="M113" s="226"/>
      <c r="N113" s="227"/>
      <c r="O113" s="227"/>
      <c r="P113" s="227"/>
      <c r="Q113" s="227"/>
      <c r="R113" s="227"/>
      <c r="S113" s="227"/>
      <c r="T113" s="228"/>
      <c r="AT113" s="229" t="s">
        <v>149</v>
      </c>
      <c r="AU113" s="229" t="s">
        <v>78</v>
      </c>
      <c r="AV113" s="13" t="s">
        <v>78</v>
      </c>
      <c r="AW113" s="13" t="s">
        <v>34</v>
      </c>
      <c r="AX113" s="13" t="s">
        <v>71</v>
      </c>
      <c r="AY113" s="229" t="s">
        <v>140</v>
      </c>
    </row>
    <row r="114" spans="2:51" s="15" customFormat="1" ht="13.5">
      <c r="B114" s="242"/>
      <c r="C114" s="243"/>
      <c r="D114" s="209" t="s">
        <v>149</v>
      </c>
      <c r="E114" s="244" t="s">
        <v>20</v>
      </c>
      <c r="F114" s="245" t="s">
        <v>158</v>
      </c>
      <c r="G114" s="243"/>
      <c r="H114" s="246">
        <v>45.932</v>
      </c>
      <c r="I114" s="247"/>
      <c r="J114" s="243"/>
      <c r="K114" s="243"/>
      <c r="L114" s="248"/>
      <c r="M114" s="249"/>
      <c r="N114" s="250"/>
      <c r="O114" s="250"/>
      <c r="P114" s="250"/>
      <c r="Q114" s="250"/>
      <c r="R114" s="250"/>
      <c r="S114" s="250"/>
      <c r="T114" s="251"/>
      <c r="AT114" s="252" t="s">
        <v>149</v>
      </c>
      <c r="AU114" s="252" t="s">
        <v>78</v>
      </c>
      <c r="AV114" s="15" t="s">
        <v>159</v>
      </c>
      <c r="AW114" s="15" t="s">
        <v>34</v>
      </c>
      <c r="AX114" s="15" t="s">
        <v>71</v>
      </c>
      <c r="AY114" s="252" t="s">
        <v>140</v>
      </c>
    </row>
    <row r="115" spans="2:51" s="12" customFormat="1" ht="13.5">
      <c r="B115" s="207"/>
      <c r="C115" s="208"/>
      <c r="D115" s="209" t="s">
        <v>149</v>
      </c>
      <c r="E115" s="210" t="s">
        <v>20</v>
      </c>
      <c r="F115" s="211" t="s">
        <v>150</v>
      </c>
      <c r="G115" s="208"/>
      <c r="H115" s="212" t="s">
        <v>20</v>
      </c>
      <c r="I115" s="213"/>
      <c r="J115" s="208"/>
      <c r="K115" s="208"/>
      <c r="L115" s="214"/>
      <c r="M115" s="215"/>
      <c r="N115" s="216"/>
      <c r="O115" s="216"/>
      <c r="P115" s="216"/>
      <c r="Q115" s="216"/>
      <c r="R115" s="216"/>
      <c r="S115" s="216"/>
      <c r="T115" s="217"/>
      <c r="AT115" s="218" t="s">
        <v>149</v>
      </c>
      <c r="AU115" s="218" t="s">
        <v>78</v>
      </c>
      <c r="AV115" s="12" t="s">
        <v>35</v>
      </c>
      <c r="AW115" s="12" t="s">
        <v>34</v>
      </c>
      <c r="AX115" s="12" t="s">
        <v>71</v>
      </c>
      <c r="AY115" s="218" t="s">
        <v>140</v>
      </c>
    </row>
    <row r="116" spans="2:51" s="13" customFormat="1" ht="13.5">
      <c r="B116" s="219"/>
      <c r="C116" s="220"/>
      <c r="D116" s="209" t="s">
        <v>149</v>
      </c>
      <c r="E116" s="221" t="s">
        <v>20</v>
      </c>
      <c r="F116" s="222" t="s">
        <v>160</v>
      </c>
      <c r="G116" s="220"/>
      <c r="H116" s="223">
        <v>21.38</v>
      </c>
      <c r="I116" s="224"/>
      <c r="J116" s="220"/>
      <c r="K116" s="220"/>
      <c r="L116" s="225"/>
      <c r="M116" s="226"/>
      <c r="N116" s="227"/>
      <c r="O116" s="227"/>
      <c r="P116" s="227"/>
      <c r="Q116" s="227"/>
      <c r="R116" s="227"/>
      <c r="S116" s="227"/>
      <c r="T116" s="228"/>
      <c r="AT116" s="229" t="s">
        <v>149</v>
      </c>
      <c r="AU116" s="229" t="s">
        <v>78</v>
      </c>
      <c r="AV116" s="13" t="s">
        <v>78</v>
      </c>
      <c r="AW116" s="13" t="s">
        <v>34</v>
      </c>
      <c r="AX116" s="13" t="s">
        <v>71</v>
      </c>
      <c r="AY116" s="229" t="s">
        <v>140</v>
      </c>
    </row>
    <row r="117" spans="2:51" s="15" customFormat="1" ht="13.5">
      <c r="B117" s="242"/>
      <c r="C117" s="243"/>
      <c r="D117" s="209" t="s">
        <v>149</v>
      </c>
      <c r="E117" s="244" t="s">
        <v>20</v>
      </c>
      <c r="F117" s="245" t="s">
        <v>158</v>
      </c>
      <c r="G117" s="243"/>
      <c r="H117" s="246">
        <v>21.38</v>
      </c>
      <c r="I117" s="247"/>
      <c r="J117" s="243"/>
      <c r="K117" s="243"/>
      <c r="L117" s="248"/>
      <c r="M117" s="249"/>
      <c r="N117" s="250"/>
      <c r="O117" s="250"/>
      <c r="P117" s="250"/>
      <c r="Q117" s="250"/>
      <c r="R117" s="250"/>
      <c r="S117" s="250"/>
      <c r="T117" s="251"/>
      <c r="AT117" s="252" t="s">
        <v>149</v>
      </c>
      <c r="AU117" s="252" t="s">
        <v>78</v>
      </c>
      <c r="AV117" s="15" t="s">
        <v>159</v>
      </c>
      <c r="AW117" s="15" t="s">
        <v>34</v>
      </c>
      <c r="AX117" s="15" t="s">
        <v>71</v>
      </c>
      <c r="AY117" s="252" t="s">
        <v>140</v>
      </c>
    </row>
    <row r="118" spans="2:51" s="14" customFormat="1" ht="13.5">
      <c r="B118" s="230"/>
      <c r="C118" s="231"/>
      <c r="D118" s="232" t="s">
        <v>149</v>
      </c>
      <c r="E118" s="233" t="s">
        <v>20</v>
      </c>
      <c r="F118" s="234" t="s">
        <v>152</v>
      </c>
      <c r="G118" s="231"/>
      <c r="H118" s="235">
        <v>67.312</v>
      </c>
      <c r="I118" s="236"/>
      <c r="J118" s="231"/>
      <c r="K118" s="231"/>
      <c r="L118" s="237"/>
      <c r="M118" s="238"/>
      <c r="N118" s="239"/>
      <c r="O118" s="239"/>
      <c r="P118" s="239"/>
      <c r="Q118" s="239"/>
      <c r="R118" s="239"/>
      <c r="S118" s="239"/>
      <c r="T118" s="240"/>
      <c r="AT118" s="241" t="s">
        <v>149</v>
      </c>
      <c r="AU118" s="241" t="s">
        <v>78</v>
      </c>
      <c r="AV118" s="14" t="s">
        <v>147</v>
      </c>
      <c r="AW118" s="14" t="s">
        <v>34</v>
      </c>
      <c r="AX118" s="14" t="s">
        <v>35</v>
      </c>
      <c r="AY118" s="241" t="s">
        <v>140</v>
      </c>
    </row>
    <row r="119" spans="2:65" s="1" customFormat="1" ht="31.5" customHeight="1">
      <c r="B119" s="36"/>
      <c r="C119" s="195" t="s">
        <v>159</v>
      </c>
      <c r="D119" s="195" t="s">
        <v>142</v>
      </c>
      <c r="E119" s="196" t="s">
        <v>161</v>
      </c>
      <c r="F119" s="197" t="s">
        <v>162</v>
      </c>
      <c r="G119" s="198" t="s">
        <v>163</v>
      </c>
      <c r="H119" s="199">
        <v>41.339</v>
      </c>
      <c r="I119" s="200"/>
      <c r="J119" s="201">
        <f>ROUND(I119*H119,2)</f>
        <v>0</v>
      </c>
      <c r="K119" s="197" t="s">
        <v>146</v>
      </c>
      <c r="L119" s="56"/>
      <c r="M119" s="202" t="s">
        <v>20</v>
      </c>
      <c r="N119" s="203" t="s">
        <v>42</v>
      </c>
      <c r="O119" s="37"/>
      <c r="P119" s="204">
        <f>O119*H119</f>
        <v>0</v>
      </c>
      <c r="Q119" s="204">
        <v>0</v>
      </c>
      <c r="R119" s="204">
        <f>Q119*H119</f>
        <v>0</v>
      </c>
      <c r="S119" s="204">
        <v>0</v>
      </c>
      <c r="T119" s="205">
        <f>S119*H119</f>
        <v>0</v>
      </c>
      <c r="AR119" s="19" t="s">
        <v>147</v>
      </c>
      <c r="AT119" s="19" t="s">
        <v>142</v>
      </c>
      <c r="AU119" s="19" t="s">
        <v>78</v>
      </c>
      <c r="AY119" s="19" t="s">
        <v>140</v>
      </c>
      <c r="BE119" s="206">
        <f>IF(N119="základní",J119,0)</f>
        <v>0</v>
      </c>
      <c r="BF119" s="206">
        <f>IF(N119="snížená",J119,0)</f>
        <v>0</v>
      </c>
      <c r="BG119" s="206">
        <f>IF(N119="zákl. přenesená",J119,0)</f>
        <v>0</v>
      </c>
      <c r="BH119" s="206">
        <f>IF(N119="sníž. přenesená",J119,0)</f>
        <v>0</v>
      </c>
      <c r="BI119" s="206">
        <f>IF(N119="nulová",J119,0)</f>
        <v>0</v>
      </c>
      <c r="BJ119" s="19" t="s">
        <v>35</v>
      </c>
      <c r="BK119" s="206">
        <f>ROUND(I119*H119,2)</f>
        <v>0</v>
      </c>
      <c r="BL119" s="19" t="s">
        <v>147</v>
      </c>
      <c r="BM119" s="19" t="s">
        <v>164</v>
      </c>
    </row>
    <row r="120" spans="2:51" s="12" customFormat="1" ht="13.5">
      <c r="B120" s="207"/>
      <c r="C120" s="208"/>
      <c r="D120" s="209" t="s">
        <v>149</v>
      </c>
      <c r="E120" s="210" t="s">
        <v>20</v>
      </c>
      <c r="F120" s="211" t="s">
        <v>165</v>
      </c>
      <c r="G120" s="208"/>
      <c r="H120" s="212" t="s">
        <v>20</v>
      </c>
      <c r="I120" s="213"/>
      <c r="J120" s="208"/>
      <c r="K120" s="208"/>
      <c r="L120" s="214"/>
      <c r="M120" s="215"/>
      <c r="N120" s="216"/>
      <c r="O120" s="216"/>
      <c r="P120" s="216"/>
      <c r="Q120" s="216"/>
      <c r="R120" s="216"/>
      <c r="S120" s="216"/>
      <c r="T120" s="217"/>
      <c r="AT120" s="218" t="s">
        <v>149</v>
      </c>
      <c r="AU120" s="218" t="s">
        <v>78</v>
      </c>
      <c r="AV120" s="12" t="s">
        <v>35</v>
      </c>
      <c r="AW120" s="12" t="s">
        <v>34</v>
      </c>
      <c r="AX120" s="12" t="s">
        <v>71</v>
      </c>
      <c r="AY120" s="218" t="s">
        <v>140</v>
      </c>
    </row>
    <row r="121" spans="2:51" s="13" customFormat="1" ht="24">
      <c r="B121" s="219"/>
      <c r="C121" s="220"/>
      <c r="D121" s="209" t="s">
        <v>149</v>
      </c>
      <c r="E121" s="221" t="s">
        <v>20</v>
      </c>
      <c r="F121" s="222" t="s">
        <v>166</v>
      </c>
      <c r="G121" s="220"/>
      <c r="H121" s="223">
        <v>45.932</v>
      </c>
      <c r="I121" s="224"/>
      <c r="J121" s="220"/>
      <c r="K121" s="220"/>
      <c r="L121" s="225"/>
      <c r="M121" s="226"/>
      <c r="N121" s="227"/>
      <c r="O121" s="227"/>
      <c r="P121" s="227"/>
      <c r="Q121" s="227"/>
      <c r="R121" s="227"/>
      <c r="S121" s="227"/>
      <c r="T121" s="228"/>
      <c r="AT121" s="229" t="s">
        <v>149</v>
      </c>
      <c r="AU121" s="229" t="s">
        <v>78</v>
      </c>
      <c r="AV121" s="13" t="s">
        <v>78</v>
      </c>
      <c r="AW121" s="13" t="s">
        <v>34</v>
      </c>
      <c r="AX121" s="13" t="s">
        <v>71</v>
      </c>
      <c r="AY121" s="229" t="s">
        <v>140</v>
      </c>
    </row>
    <row r="122" spans="2:51" s="13" customFormat="1" ht="36">
      <c r="B122" s="219"/>
      <c r="C122" s="220"/>
      <c r="D122" s="209" t="s">
        <v>149</v>
      </c>
      <c r="E122" s="221" t="s">
        <v>20</v>
      </c>
      <c r="F122" s="222" t="s">
        <v>167</v>
      </c>
      <c r="G122" s="220"/>
      <c r="H122" s="223">
        <v>-4.593</v>
      </c>
      <c r="I122" s="224"/>
      <c r="J122" s="220"/>
      <c r="K122" s="220"/>
      <c r="L122" s="225"/>
      <c r="M122" s="226"/>
      <c r="N122" s="227"/>
      <c r="O122" s="227"/>
      <c r="P122" s="227"/>
      <c r="Q122" s="227"/>
      <c r="R122" s="227"/>
      <c r="S122" s="227"/>
      <c r="T122" s="228"/>
      <c r="AT122" s="229" t="s">
        <v>149</v>
      </c>
      <c r="AU122" s="229" t="s">
        <v>78</v>
      </c>
      <c r="AV122" s="13" t="s">
        <v>78</v>
      </c>
      <c r="AW122" s="13" t="s">
        <v>34</v>
      </c>
      <c r="AX122" s="13" t="s">
        <v>71</v>
      </c>
      <c r="AY122" s="229" t="s">
        <v>140</v>
      </c>
    </row>
    <row r="123" spans="2:51" s="14" customFormat="1" ht="13.5">
      <c r="B123" s="230"/>
      <c r="C123" s="231"/>
      <c r="D123" s="232" t="s">
        <v>149</v>
      </c>
      <c r="E123" s="233" t="s">
        <v>20</v>
      </c>
      <c r="F123" s="234" t="s">
        <v>152</v>
      </c>
      <c r="G123" s="231"/>
      <c r="H123" s="235">
        <v>41.339</v>
      </c>
      <c r="I123" s="236"/>
      <c r="J123" s="231"/>
      <c r="K123" s="231"/>
      <c r="L123" s="237"/>
      <c r="M123" s="238"/>
      <c r="N123" s="239"/>
      <c r="O123" s="239"/>
      <c r="P123" s="239"/>
      <c r="Q123" s="239"/>
      <c r="R123" s="239"/>
      <c r="S123" s="239"/>
      <c r="T123" s="240"/>
      <c r="AT123" s="241" t="s">
        <v>149</v>
      </c>
      <c r="AU123" s="241" t="s">
        <v>78</v>
      </c>
      <c r="AV123" s="14" t="s">
        <v>147</v>
      </c>
      <c r="AW123" s="14" t="s">
        <v>34</v>
      </c>
      <c r="AX123" s="14" t="s">
        <v>35</v>
      </c>
      <c r="AY123" s="241" t="s">
        <v>140</v>
      </c>
    </row>
    <row r="124" spans="2:65" s="1" customFormat="1" ht="44.25" customHeight="1">
      <c r="B124" s="36"/>
      <c r="C124" s="195" t="s">
        <v>147</v>
      </c>
      <c r="D124" s="195" t="s">
        <v>142</v>
      </c>
      <c r="E124" s="196" t="s">
        <v>168</v>
      </c>
      <c r="F124" s="197" t="s">
        <v>169</v>
      </c>
      <c r="G124" s="198" t="s">
        <v>163</v>
      </c>
      <c r="H124" s="199">
        <v>12.402</v>
      </c>
      <c r="I124" s="200"/>
      <c r="J124" s="201">
        <f>ROUND(I124*H124,2)</f>
        <v>0</v>
      </c>
      <c r="K124" s="197" t="s">
        <v>146</v>
      </c>
      <c r="L124" s="56"/>
      <c r="M124" s="202" t="s">
        <v>20</v>
      </c>
      <c r="N124" s="203" t="s">
        <v>42</v>
      </c>
      <c r="O124" s="37"/>
      <c r="P124" s="204">
        <f>O124*H124</f>
        <v>0</v>
      </c>
      <c r="Q124" s="204">
        <v>0</v>
      </c>
      <c r="R124" s="204">
        <f>Q124*H124</f>
        <v>0</v>
      </c>
      <c r="S124" s="204">
        <v>0</v>
      </c>
      <c r="T124" s="205">
        <f>S124*H124</f>
        <v>0</v>
      </c>
      <c r="AR124" s="19" t="s">
        <v>147</v>
      </c>
      <c r="AT124" s="19" t="s">
        <v>142</v>
      </c>
      <c r="AU124" s="19" t="s">
        <v>78</v>
      </c>
      <c r="AY124" s="19" t="s">
        <v>140</v>
      </c>
      <c r="BE124" s="206">
        <f>IF(N124="základní",J124,0)</f>
        <v>0</v>
      </c>
      <c r="BF124" s="206">
        <f>IF(N124="snížená",J124,0)</f>
        <v>0</v>
      </c>
      <c r="BG124" s="206">
        <f>IF(N124="zákl. přenesená",J124,0)</f>
        <v>0</v>
      </c>
      <c r="BH124" s="206">
        <f>IF(N124="sníž. přenesená",J124,0)</f>
        <v>0</v>
      </c>
      <c r="BI124" s="206">
        <f>IF(N124="nulová",J124,0)</f>
        <v>0</v>
      </c>
      <c r="BJ124" s="19" t="s">
        <v>35</v>
      </c>
      <c r="BK124" s="206">
        <f>ROUND(I124*H124,2)</f>
        <v>0</v>
      </c>
      <c r="BL124" s="19" t="s">
        <v>147</v>
      </c>
      <c r="BM124" s="19" t="s">
        <v>170</v>
      </c>
    </row>
    <row r="125" spans="2:51" s="13" customFormat="1" ht="13.5">
      <c r="B125" s="219"/>
      <c r="C125" s="220"/>
      <c r="D125" s="232" t="s">
        <v>149</v>
      </c>
      <c r="E125" s="220"/>
      <c r="F125" s="253" t="s">
        <v>171</v>
      </c>
      <c r="G125" s="220"/>
      <c r="H125" s="254">
        <v>12.402</v>
      </c>
      <c r="I125" s="224"/>
      <c r="J125" s="220"/>
      <c r="K125" s="220"/>
      <c r="L125" s="225"/>
      <c r="M125" s="226"/>
      <c r="N125" s="227"/>
      <c r="O125" s="227"/>
      <c r="P125" s="227"/>
      <c r="Q125" s="227"/>
      <c r="R125" s="227"/>
      <c r="S125" s="227"/>
      <c r="T125" s="228"/>
      <c r="AT125" s="229" t="s">
        <v>149</v>
      </c>
      <c r="AU125" s="229" t="s">
        <v>78</v>
      </c>
      <c r="AV125" s="13" t="s">
        <v>78</v>
      </c>
      <c r="AW125" s="13" t="s">
        <v>4</v>
      </c>
      <c r="AX125" s="13" t="s">
        <v>35</v>
      </c>
      <c r="AY125" s="229" t="s">
        <v>140</v>
      </c>
    </row>
    <row r="126" spans="2:65" s="1" customFormat="1" ht="44.25" customHeight="1">
      <c r="B126" s="36"/>
      <c r="C126" s="195" t="s">
        <v>172</v>
      </c>
      <c r="D126" s="195" t="s">
        <v>142</v>
      </c>
      <c r="E126" s="196" t="s">
        <v>173</v>
      </c>
      <c r="F126" s="197" t="s">
        <v>174</v>
      </c>
      <c r="G126" s="198" t="s">
        <v>163</v>
      </c>
      <c r="H126" s="199">
        <v>78.369</v>
      </c>
      <c r="I126" s="200"/>
      <c r="J126" s="201">
        <f>ROUND(I126*H126,2)</f>
        <v>0</v>
      </c>
      <c r="K126" s="197" t="s">
        <v>146</v>
      </c>
      <c r="L126" s="56"/>
      <c r="M126" s="202" t="s">
        <v>20</v>
      </c>
      <c r="N126" s="203" t="s">
        <v>42</v>
      </c>
      <c r="O126" s="37"/>
      <c r="P126" s="204">
        <f>O126*H126</f>
        <v>0</v>
      </c>
      <c r="Q126" s="204">
        <v>0</v>
      </c>
      <c r="R126" s="204">
        <f>Q126*H126</f>
        <v>0</v>
      </c>
      <c r="S126" s="204">
        <v>0</v>
      </c>
      <c r="T126" s="205">
        <f>S126*H126</f>
        <v>0</v>
      </c>
      <c r="AR126" s="19" t="s">
        <v>147</v>
      </c>
      <c r="AT126" s="19" t="s">
        <v>142</v>
      </c>
      <c r="AU126" s="19" t="s">
        <v>78</v>
      </c>
      <c r="AY126" s="19" t="s">
        <v>140</v>
      </c>
      <c r="BE126" s="206">
        <f>IF(N126="základní",J126,0)</f>
        <v>0</v>
      </c>
      <c r="BF126" s="206">
        <f>IF(N126="snížená",J126,0)</f>
        <v>0</v>
      </c>
      <c r="BG126" s="206">
        <f>IF(N126="zákl. přenesená",J126,0)</f>
        <v>0</v>
      </c>
      <c r="BH126" s="206">
        <f>IF(N126="sníž. přenesená",J126,0)</f>
        <v>0</v>
      </c>
      <c r="BI126" s="206">
        <f>IF(N126="nulová",J126,0)</f>
        <v>0</v>
      </c>
      <c r="BJ126" s="19" t="s">
        <v>35</v>
      </c>
      <c r="BK126" s="206">
        <f>ROUND(I126*H126,2)</f>
        <v>0</v>
      </c>
      <c r="BL126" s="19" t="s">
        <v>147</v>
      </c>
      <c r="BM126" s="19" t="s">
        <v>175</v>
      </c>
    </row>
    <row r="127" spans="2:51" s="12" customFormat="1" ht="13.5">
      <c r="B127" s="207"/>
      <c r="C127" s="208"/>
      <c r="D127" s="209" t="s">
        <v>149</v>
      </c>
      <c r="E127" s="210" t="s">
        <v>20</v>
      </c>
      <c r="F127" s="211" t="s">
        <v>150</v>
      </c>
      <c r="G127" s="208"/>
      <c r="H127" s="212" t="s">
        <v>20</v>
      </c>
      <c r="I127" s="213"/>
      <c r="J127" s="208"/>
      <c r="K127" s="208"/>
      <c r="L127" s="214"/>
      <c r="M127" s="215"/>
      <c r="N127" s="216"/>
      <c r="O127" s="216"/>
      <c r="P127" s="216"/>
      <c r="Q127" s="216"/>
      <c r="R127" s="216"/>
      <c r="S127" s="216"/>
      <c r="T127" s="217"/>
      <c r="AT127" s="218" t="s">
        <v>149</v>
      </c>
      <c r="AU127" s="218" t="s">
        <v>78</v>
      </c>
      <c r="AV127" s="12" t="s">
        <v>35</v>
      </c>
      <c r="AW127" s="12" t="s">
        <v>34</v>
      </c>
      <c r="AX127" s="12" t="s">
        <v>71</v>
      </c>
      <c r="AY127" s="218" t="s">
        <v>140</v>
      </c>
    </row>
    <row r="128" spans="2:51" s="13" customFormat="1" ht="13.5">
      <c r="B128" s="219"/>
      <c r="C128" s="220"/>
      <c r="D128" s="209" t="s">
        <v>149</v>
      </c>
      <c r="E128" s="221" t="s">
        <v>20</v>
      </c>
      <c r="F128" s="222" t="s">
        <v>176</v>
      </c>
      <c r="G128" s="220"/>
      <c r="H128" s="223">
        <v>85.38</v>
      </c>
      <c r="I128" s="224"/>
      <c r="J128" s="220"/>
      <c r="K128" s="220"/>
      <c r="L128" s="225"/>
      <c r="M128" s="226"/>
      <c r="N128" s="227"/>
      <c r="O128" s="227"/>
      <c r="P128" s="227"/>
      <c r="Q128" s="227"/>
      <c r="R128" s="227"/>
      <c r="S128" s="227"/>
      <c r="T128" s="228"/>
      <c r="AT128" s="229" t="s">
        <v>149</v>
      </c>
      <c r="AU128" s="229" t="s">
        <v>78</v>
      </c>
      <c r="AV128" s="13" t="s">
        <v>78</v>
      </c>
      <c r="AW128" s="13" t="s">
        <v>34</v>
      </c>
      <c r="AX128" s="13" t="s">
        <v>71</v>
      </c>
      <c r="AY128" s="229" t="s">
        <v>140</v>
      </c>
    </row>
    <row r="129" spans="2:51" s="13" customFormat="1" ht="13.5">
      <c r="B129" s="219"/>
      <c r="C129" s="220"/>
      <c r="D129" s="209" t="s">
        <v>149</v>
      </c>
      <c r="E129" s="221" t="s">
        <v>20</v>
      </c>
      <c r="F129" s="222" t="s">
        <v>177</v>
      </c>
      <c r="G129" s="220"/>
      <c r="H129" s="223">
        <v>-2.131</v>
      </c>
      <c r="I129" s="224"/>
      <c r="J129" s="220"/>
      <c r="K129" s="220"/>
      <c r="L129" s="225"/>
      <c r="M129" s="226"/>
      <c r="N129" s="227"/>
      <c r="O129" s="227"/>
      <c r="P129" s="227"/>
      <c r="Q129" s="227"/>
      <c r="R129" s="227"/>
      <c r="S129" s="227"/>
      <c r="T129" s="228"/>
      <c r="AT129" s="229" t="s">
        <v>149</v>
      </c>
      <c r="AU129" s="229" t="s">
        <v>78</v>
      </c>
      <c r="AV129" s="13" t="s">
        <v>78</v>
      </c>
      <c r="AW129" s="13" t="s">
        <v>34</v>
      </c>
      <c r="AX129" s="13" t="s">
        <v>71</v>
      </c>
      <c r="AY129" s="229" t="s">
        <v>140</v>
      </c>
    </row>
    <row r="130" spans="2:51" s="13" customFormat="1" ht="13.5">
      <c r="B130" s="219"/>
      <c r="C130" s="220"/>
      <c r="D130" s="209" t="s">
        <v>149</v>
      </c>
      <c r="E130" s="221" t="s">
        <v>20</v>
      </c>
      <c r="F130" s="222" t="s">
        <v>178</v>
      </c>
      <c r="G130" s="220"/>
      <c r="H130" s="223">
        <v>-2.138</v>
      </c>
      <c r="I130" s="224"/>
      <c r="J130" s="220"/>
      <c r="K130" s="220"/>
      <c r="L130" s="225"/>
      <c r="M130" s="226"/>
      <c r="N130" s="227"/>
      <c r="O130" s="227"/>
      <c r="P130" s="227"/>
      <c r="Q130" s="227"/>
      <c r="R130" s="227"/>
      <c r="S130" s="227"/>
      <c r="T130" s="228"/>
      <c r="AT130" s="229" t="s">
        <v>149</v>
      </c>
      <c r="AU130" s="229" t="s">
        <v>78</v>
      </c>
      <c r="AV130" s="13" t="s">
        <v>78</v>
      </c>
      <c r="AW130" s="13" t="s">
        <v>34</v>
      </c>
      <c r="AX130" s="13" t="s">
        <v>71</v>
      </c>
      <c r="AY130" s="229" t="s">
        <v>140</v>
      </c>
    </row>
    <row r="131" spans="2:51" s="13" customFormat="1" ht="13.5">
      <c r="B131" s="219"/>
      <c r="C131" s="220"/>
      <c r="D131" s="209" t="s">
        <v>149</v>
      </c>
      <c r="E131" s="221" t="s">
        <v>20</v>
      </c>
      <c r="F131" s="222" t="s">
        <v>179</v>
      </c>
      <c r="G131" s="220"/>
      <c r="H131" s="223">
        <v>-2.742</v>
      </c>
      <c r="I131" s="224"/>
      <c r="J131" s="220"/>
      <c r="K131" s="220"/>
      <c r="L131" s="225"/>
      <c r="M131" s="226"/>
      <c r="N131" s="227"/>
      <c r="O131" s="227"/>
      <c r="P131" s="227"/>
      <c r="Q131" s="227"/>
      <c r="R131" s="227"/>
      <c r="S131" s="227"/>
      <c r="T131" s="228"/>
      <c r="AT131" s="229" t="s">
        <v>149</v>
      </c>
      <c r="AU131" s="229" t="s">
        <v>78</v>
      </c>
      <c r="AV131" s="13" t="s">
        <v>78</v>
      </c>
      <c r="AW131" s="13" t="s">
        <v>34</v>
      </c>
      <c r="AX131" s="13" t="s">
        <v>71</v>
      </c>
      <c r="AY131" s="229" t="s">
        <v>140</v>
      </c>
    </row>
    <row r="132" spans="2:51" s="14" customFormat="1" ht="13.5">
      <c r="B132" s="230"/>
      <c r="C132" s="231"/>
      <c r="D132" s="232" t="s">
        <v>149</v>
      </c>
      <c r="E132" s="233" t="s">
        <v>20</v>
      </c>
      <c r="F132" s="234" t="s">
        <v>152</v>
      </c>
      <c r="G132" s="231"/>
      <c r="H132" s="235">
        <v>78.369</v>
      </c>
      <c r="I132" s="236"/>
      <c r="J132" s="231"/>
      <c r="K132" s="231"/>
      <c r="L132" s="237"/>
      <c r="M132" s="238"/>
      <c r="N132" s="239"/>
      <c r="O132" s="239"/>
      <c r="P132" s="239"/>
      <c r="Q132" s="239"/>
      <c r="R132" s="239"/>
      <c r="S132" s="239"/>
      <c r="T132" s="240"/>
      <c r="AT132" s="241" t="s">
        <v>149</v>
      </c>
      <c r="AU132" s="241" t="s">
        <v>78</v>
      </c>
      <c r="AV132" s="14" t="s">
        <v>147</v>
      </c>
      <c r="AW132" s="14" t="s">
        <v>34</v>
      </c>
      <c r="AX132" s="14" t="s">
        <v>35</v>
      </c>
      <c r="AY132" s="241" t="s">
        <v>140</v>
      </c>
    </row>
    <row r="133" spans="2:65" s="1" customFormat="1" ht="44.25" customHeight="1">
      <c r="B133" s="36"/>
      <c r="C133" s="195" t="s">
        <v>180</v>
      </c>
      <c r="D133" s="195" t="s">
        <v>142</v>
      </c>
      <c r="E133" s="196" t="s">
        <v>181</v>
      </c>
      <c r="F133" s="197" t="s">
        <v>182</v>
      </c>
      <c r="G133" s="198" t="s">
        <v>163</v>
      </c>
      <c r="H133" s="199">
        <v>23.511</v>
      </c>
      <c r="I133" s="200"/>
      <c r="J133" s="201">
        <f>ROUND(I133*H133,2)</f>
        <v>0</v>
      </c>
      <c r="K133" s="197" t="s">
        <v>146</v>
      </c>
      <c r="L133" s="56"/>
      <c r="M133" s="202" t="s">
        <v>20</v>
      </c>
      <c r="N133" s="203" t="s">
        <v>42</v>
      </c>
      <c r="O133" s="37"/>
      <c r="P133" s="204">
        <f>O133*H133</f>
        <v>0</v>
      </c>
      <c r="Q133" s="204">
        <v>0</v>
      </c>
      <c r="R133" s="204">
        <f>Q133*H133</f>
        <v>0</v>
      </c>
      <c r="S133" s="204">
        <v>0</v>
      </c>
      <c r="T133" s="205">
        <f>S133*H133</f>
        <v>0</v>
      </c>
      <c r="AR133" s="19" t="s">
        <v>147</v>
      </c>
      <c r="AT133" s="19" t="s">
        <v>142</v>
      </c>
      <c r="AU133" s="19" t="s">
        <v>78</v>
      </c>
      <c r="AY133" s="19" t="s">
        <v>140</v>
      </c>
      <c r="BE133" s="206">
        <f>IF(N133="základní",J133,0)</f>
        <v>0</v>
      </c>
      <c r="BF133" s="206">
        <f>IF(N133="snížená",J133,0)</f>
        <v>0</v>
      </c>
      <c r="BG133" s="206">
        <f>IF(N133="zákl. přenesená",J133,0)</f>
        <v>0</v>
      </c>
      <c r="BH133" s="206">
        <f>IF(N133="sníž. přenesená",J133,0)</f>
        <v>0</v>
      </c>
      <c r="BI133" s="206">
        <f>IF(N133="nulová",J133,0)</f>
        <v>0</v>
      </c>
      <c r="BJ133" s="19" t="s">
        <v>35</v>
      </c>
      <c r="BK133" s="206">
        <f>ROUND(I133*H133,2)</f>
        <v>0</v>
      </c>
      <c r="BL133" s="19" t="s">
        <v>147</v>
      </c>
      <c r="BM133" s="19" t="s">
        <v>183</v>
      </c>
    </row>
    <row r="134" spans="2:51" s="13" customFormat="1" ht="13.5">
      <c r="B134" s="219"/>
      <c r="C134" s="220"/>
      <c r="D134" s="232" t="s">
        <v>149</v>
      </c>
      <c r="E134" s="220"/>
      <c r="F134" s="253" t="s">
        <v>184</v>
      </c>
      <c r="G134" s="220"/>
      <c r="H134" s="254">
        <v>23.511</v>
      </c>
      <c r="I134" s="224"/>
      <c r="J134" s="220"/>
      <c r="K134" s="220"/>
      <c r="L134" s="225"/>
      <c r="M134" s="226"/>
      <c r="N134" s="227"/>
      <c r="O134" s="227"/>
      <c r="P134" s="227"/>
      <c r="Q134" s="227"/>
      <c r="R134" s="227"/>
      <c r="S134" s="227"/>
      <c r="T134" s="228"/>
      <c r="AT134" s="229" t="s">
        <v>149</v>
      </c>
      <c r="AU134" s="229" t="s">
        <v>78</v>
      </c>
      <c r="AV134" s="13" t="s">
        <v>78</v>
      </c>
      <c r="AW134" s="13" t="s">
        <v>4</v>
      </c>
      <c r="AX134" s="13" t="s">
        <v>35</v>
      </c>
      <c r="AY134" s="229" t="s">
        <v>140</v>
      </c>
    </row>
    <row r="135" spans="2:65" s="1" customFormat="1" ht="31.5" customHeight="1">
      <c r="B135" s="36"/>
      <c r="C135" s="195" t="s">
        <v>185</v>
      </c>
      <c r="D135" s="195" t="s">
        <v>142</v>
      </c>
      <c r="E135" s="196" t="s">
        <v>186</v>
      </c>
      <c r="F135" s="197" t="s">
        <v>187</v>
      </c>
      <c r="G135" s="198" t="s">
        <v>163</v>
      </c>
      <c r="H135" s="199">
        <v>119.708</v>
      </c>
      <c r="I135" s="200"/>
      <c r="J135" s="201">
        <f>ROUND(I135*H135,2)</f>
        <v>0</v>
      </c>
      <c r="K135" s="197" t="s">
        <v>146</v>
      </c>
      <c r="L135" s="56"/>
      <c r="M135" s="202" t="s">
        <v>20</v>
      </c>
      <c r="N135" s="203" t="s">
        <v>42</v>
      </c>
      <c r="O135" s="37"/>
      <c r="P135" s="204">
        <f>O135*H135</f>
        <v>0</v>
      </c>
      <c r="Q135" s="204">
        <v>0</v>
      </c>
      <c r="R135" s="204">
        <f>Q135*H135</f>
        <v>0</v>
      </c>
      <c r="S135" s="204">
        <v>0</v>
      </c>
      <c r="T135" s="205">
        <f>S135*H135</f>
        <v>0</v>
      </c>
      <c r="AR135" s="19" t="s">
        <v>147</v>
      </c>
      <c r="AT135" s="19" t="s">
        <v>142</v>
      </c>
      <c r="AU135" s="19" t="s">
        <v>78</v>
      </c>
      <c r="AY135" s="19" t="s">
        <v>140</v>
      </c>
      <c r="BE135" s="206">
        <f>IF(N135="základní",J135,0)</f>
        <v>0</v>
      </c>
      <c r="BF135" s="206">
        <f>IF(N135="snížená",J135,0)</f>
        <v>0</v>
      </c>
      <c r="BG135" s="206">
        <f>IF(N135="zákl. přenesená",J135,0)</f>
        <v>0</v>
      </c>
      <c r="BH135" s="206">
        <f>IF(N135="sníž. přenesená",J135,0)</f>
        <v>0</v>
      </c>
      <c r="BI135" s="206">
        <f>IF(N135="nulová",J135,0)</f>
        <v>0</v>
      </c>
      <c r="BJ135" s="19" t="s">
        <v>35</v>
      </c>
      <c r="BK135" s="206">
        <f>ROUND(I135*H135,2)</f>
        <v>0</v>
      </c>
      <c r="BL135" s="19" t="s">
        <v>147</v>
      </c>
      <c r="BM135" s="19" t="s">
        <v>188</v>
      </c>
    </row>
    <row r="136" spans="2:51" s="12" customFormat="1" ht="13.5">
      <c r="B136" s="207"/>
      <c r="C136" s="208"/>
      <c r="D136" s="209" t="s">
        <v>149</v>
      </c>
      <c r="E136" s="210" t="s">
        <v>20</v>
      </c>
      <c r="F136" s="211" t="s">
        <v>189</v>
      </c>
      <c r="G136" s="208"/>
      <c r="H136" s="212" t="s">
        <v>20</v>
      </c>
      <c r="I136" s="213"/>
      <c r="J136" s="208"/>
      <c r="K136" s="208"/>
      <c r="L136" s="214"/>
      <c r="M136" s="215"/>
      <c r="N136" s="216"/>
      <c r="O136" s="216"/>
      <c r="P136" s="216"/>
      <c r="Q136" s="216"/>
      <c r="R136" s="216"/>
      <c r="S136" s="216"/>
      <c r="T136" s="217"/>
      <c r="AT136" s="218" t="s">
        <v>149</v>
      </c>
      <c r="AU136" s="218" t="s">
        <v>78</v>
      </c>
      <c r="AV136" s="12" t="s">
        <v>35</v>
      </c>
      <c r="AW136" s="12" t="s">
        <v>34</v>
      </c>
      <c r="AX136" s="12" t="s">
        <v>71</v>
      </c>
      <c r="AY136" s="218" t="s">
        <v>140</v>
      </c>
    </row>
    <row r="137" spans="2:51" s="13" customFormat="1" ht="13.5">
      <c r="B137" s="219"/>
      <c r="C137" s="220"/>
      <c r="D137" s="232" t="s">
        <v>149</v>
      </c>
      <c r="E137" s="255" t="s">
        <v>20</v>
      </c>
      <c r="F137" s="253" t="s">
        <v>190</v>
      </c>
      <c r="G137" s="220"/>
      <c r="H137" s="254">
        <v>119.708</v>
      </c>
      <c r="I137" s="224"/>
      <c r="J137" s="220"/>
      <c r="K137" s="220"/>
      <c r="L137" s="225"/>
      <c r="M137" s="226"/>
      <c r="N137" s="227"/>
      <c r="O137" s="227"/>
      <c r="P137" s="227"/>
      <c r="Q137" s="227"/>
      <c r="R137" s="227"/>
      <c r="S137" s="227"/>
      <c r="T137" s="228"/>
      <c r="AT137" s="229" t="s">
        <v>149</v>
      </c>
      <c r="AU137" s="229" t="s">
        <v>78</v>
      </c>
      <c r="AV137" s="13" t="s">
        <v>78</v>
      </c>
      <c r="AW137" s="13" t="s">
        <v>34</v>
      </c>
      <c r="AX137" s="13" t="s">
        <v>35</v>
      </c>
      <c r="AY137" s="229" t="s">
        <v>140</v>
      </c>
    </row>
    <row r="138" spans="2:65" s="1" customFormat="1" ht="44.25" customHeight="1">
      <c r="B138" s="36"/>
      <c r="C138" s="195" t="s">
        <v>191</v>
      </c>
      <c r="D138" s="195" t="s">
        <v>142</v>
      </c>
      <c r="E138" s="196" t="s">
        <v>192</v>
      </c>
      <c r="F138" s="197" t="s">
        <v>193</v>
      </c>
      <c r="G138" s="198" t="s">
        <v>163</v>
      </c>
      <c r="H138" s="199">
        <v>1197.08</v>
      </c>
      <c r="I138" s="200"/>
      <c r="J138" s="201">
        <f>ROUND(I138*H138,2)</f>
        <v>0</v>
      </c>
      <c r="K138" s="197" t="s">
        <v>146</v>
      </c>
      <c r="L138" s="56"/>
      <c r="M138" s="202" t="s">
        <v>20</v>
      </c>
      <c r="N138" s="203" t="s">
        <v>42</v>
      </c>
      <c r="O138" s="37"/>
      <c r="P138" s="204">
        <f>O138*H138</f>
        <v>0</v>
      </c>
      <c r="Q138" s="204">
        <v>0</v>
      </c>
      <c r="R138" s="204">
        <f>Q138*H138</f>
        <v>0</v>
      </c>
      <c r="S138" s="204">
        <v>0</v>
      </c>
      <c r="T138" s="205">
        <f>S138*H138</f>
        <v>0</v>
      </c>
      <c r="AR138" s="19" t="s">
        <v>147</v>
      </c>
      <c r="AT138" s="19" t="s">
        <v>142</v>
      </c>
      <c r="AU138" s="19" t="s">
        <v>78</v>
      </c>
      <c r="AY138" s="19" t="s">
        <v>140</v>
      </c>
      <c r="BE138" s="206">
        <f>IF(N138="základní",J138,0)</f>
        <v>0</v>
      </c>
      <c r="BF138" s="206">
        <f>IF(N138="snížená",J138,0)</f>
        <v>0</v>
      </c>
      <c r="BG138" s="206">
        <f>IF(N138="zákl. přenesená",J138,0)</f>
        <v>0</v>
      </c>
      <c r="BH138" s="206">
        <f>IF(N138="sníž. přenesená",J138,0)</f>
        <v>0</v>
      </c>
      <c r="BI138" s="206">
        <f>IF(N138="nulová",J138,0)</f>
        <v>0</v>
      </c>
      <c r="BJ138" s="19" t="s">
        <v>35</v>
      </c>
      <c r="BK138" s="206">
        <f>ROUND(I138*H138,2)</f>
        <v>0</v>
      </c>
      <c r="BL138" s="19" t="s">
        <v>147</v>
      </c>
      <c r="BM138" s="19" t="s">
        <v>194</v>
      </c>
    </row>
    <row r="139" spans="2:51" s="13" customFormat="1" ht="13.5">
      <c r="B139" s="219"/>
      <c r="C139" s="220"/>
      <c r="D139" s="232" t="s">
        <v>149</v>
      </c>
      <c r="E139" s="220"/>
      <c r="F139" s="253" t="s">
        <v>195</v>
      </c>
      <c r="G139" s="220"/>
      <c r="H139" s="254">
        <v>1197.08</v>
      </c>
      <c r="I139" s="224"/>
      <c r="J139" s="220"/>
      <c r="K139" s="220"/>
      <c r="L139" s="225"/>
      <c r="M139" s="226"/>
      <c r="N139" s="227"/>
      <c r="O139" s="227"/>
      <c r="P139" s="227"/>
      <c r="Q139" s="227"/>
      <c r="R139" s="227"/>
      <c r="S139" s="227"/>
      <c r="T139" s="228"/>
      <c r="AT139" s="229" t="s">
        <v>149</v>
      </c>
      <c r="AU139" s="229" t="s">
        <v>78</v>
      </c>
      <c r="AV139" s="13" t="s">
        <v>78</v>
      </c>
      <c r="AW139" s="13" t="s">
        <v>4</v>
      </c>
      <c r="AX139" s="13" t="s">
        <v>35</v>
      </c>
      <c r="AY139" s="229" t="s">
        <v>140</v>
      </c>
    </row>
    <row r="140" spans="2:65" s="1" customFormat="1" ht="44.25" customHeight="1">
      <c r="B140" s="36"/>
      <c r="C140" s="195" t="s">
        <v>196</v>
      </c>
      <c r="D140" s="195" t="s">
        <v>142</v>
      </c>
      <c r="E140" s="196" t="s">
        <v>197</v>
      </c>
      <c r="F140" s="197" t="s">
        <v>198</v>
      </c>
      <c r="G140" s="198" t="s">
        <v>163</v>
      </c>
      <c r="H140" s="199">
        <v>119.708</v>
      </c>
      <c r="I140" s="200"/>
      <c r="J140" s="201">
        <f>ROUND(I140*H140,2)</f>
        <v>0</v>
      </c>
      <c r="K140" s="197" t="s">
        <v>146</v>
      </c>
      <c r="L140" s="56"/>
      <c r="M140" s="202" t="s">
        <v>20</v>
      </c>
      <c r="N140" s="203" t="s">
        <v>42</v>
      </c>
      <c r="O140" s="37"/>
      <c r="P140" s="204">
        <f>O140*H140</f>
        <v>0</v>
      </c>
      <c r="Q140" s="204">
        <v>0</v>
      </c>
      <c r="R140" s="204">
        <f>Q140*H140</f>
        <v>0</v>
      </c>
      <c r="S140" s="204">
        <v>0</v>
      </c>
      <c r="T140" s="205">
        <f>S140*H140</f>
        <v>0</v>
      </c>
      <c r="AR140" s="19" t="s">
        <v>147</v>
      </c>
      <c r="AT140" s="19" t="s">
        <v>142</v>
      </c>
      <c r="AU140" s="19" t="s">
        <v>78</v>
      </c>
      <c r="AY140" s="19" t="s">
        <v>140</v>
      </c>
      <c r="BE140" s="206">
        <f>IF(N140="základní",J140,0)</f>
        <v>0</v>
      </c>
      <c r="BF140" s="206">
        <f>IF(N140="snížená",J140,0)</f>
        <v>0</v>
      </c>
      <c r="BG140" s="206">
        <f>IF(N140="zákl. přenesená",J140,0)</f>
        <v>0</v>
      </c>
      <c r="BH140" s="206">
        <f>IF(N140="sníž. přenesená",J140,0)</f>
        <v>0</v>
      </c>
      <c r="BI140" s="206">
        <f>IF(N140="nulová",J140,0)</f>
        <v>0</v>
      </c>
      <c r="BJ140" s="19" t="s">
        <v>35</v>
      </c>
      <c r="BK140" s="206">
        <f>ROUND(I140*H140,2)</f>
        <v>0</v>
      </c>
      <c r="BL140" s="19" t="s">
        <v>147</v>
      </c>
      <c r="BM140" s="19" t="s">
        <v>199</v>
      </c>
    </row>
    <row r="141" spans="2:47" s="1" customFormat="1" ht="168">
      <c r="B141" s="36"/>
      <c r="C141" s="58"/>
      <c r="D141" s="209" t="s">
        <v>200</v>
      </c>
      <c r="E141" s="58"/>
      <c r="F141" s="256" t="s">
        <v>201</v>
      </c>
      <c r="G141" s="58"/>
      <c r="H141" s="58"/>
      <c r="I141" s="163"/>
      <c r="J141" s="58"/>
      <c r="K141" s="58"/>
      <c r="L141" s="56"/>
      <c r="M141" s="73"/>
      <c r="N141" s="37"/>
      <c r="O141" s="37"/>
      <c r="P141" s="37"/>
      <c r="Q141" s="37"/>
      <c r="R141" s="37"/>
      <c r="S141" s="37"/>
      <c r="T141" s="74"/>
      <c r="AT141" s="19" t="s">
        <v>200</v>
      </c>
      <c r="AU141" s="19" t="s">
        <v>78</v>
      </c>
    </row>
    <row r="142" spans="2:51" s="12" customFormat="1" ht="13.5">
      <c r="B142" s="207"/>
      <c r="C142" s="208"/>
      <c r="D142" s="209" t="s">
        <v>149</v>
      </c>
      <c r="E142" s="210" t="s">
        <v>20</v>
      </c>
      <c r="F142" s="211" t="s">
        <v>202</v>
      </c>
      <c r="G142" s="208"/>
      <c r="H142" s="212" t="s">
        <v>20</v>
      </c>
      <c r="I142" s="213"/>
      <c r="J142" s="208"/>
      <c r="K142" s="208"/>
      <c r="L142" s="214"/>
      <c r="M142" s="215"/>
      <c r="N142" s="216"/>
      <c r="O142" s="216"/>
      <c r="P142" s="216"/>
      <c r="Q142" s="216"/>
      <c r="R142" s="216"/>
      <c r="S142" s="216"/>
      <c r="T142" s="217"/>
      <c r="AT142" s="218" t="s">
        <v>149</v>
      </c>
      <c r="AU142" s="218" t="s">
        <v>78</v>
      </c>
      <c r="AV142" s="12" t="s">
        <v>35</v>
      </c>
      <c r="AW142" s="12" t="s">
        <v>34</v>
      </c>
      <c r="AX142" s="12" t="s">
        <v>71</v>
      </c>
      <c r="AY142" s="218" t="s">
        <v>140</v>
      </c>
    </row>
    <row r="143" spans="2:51" s="13" customFormat="1" ht="13.5">
      <c r="B143" s="219"/>
      <c r="C143" s="220"/>
      <c r="D143" s="232" t="s">
        <v>149</v>
      </c>
      <c r="E143" s="255" t="s">
        <v>20</v>
      </c>
      <c r="F143" s="253" t="s">
        <v>190</v>
      </c>
      <c r="G143" s="220"/>
      <c r="H143" s="254">
        <v>119.708</v>
      </c>
      <c r="I143" s="224"/>
      <c r="J143" s="220"/>
      <c r="K143" s="220"/>
      <c r="L143" s="225"/>
      <c r="M143" s="226"/>
      <c r="N143" s="227"/>
      <c r="O143" s="227"/>
      <c r="P143" s="227"/>
      <c r="Q143" s="227"/>
      <c r="R143" s="227"/>
      <c r="S143" s="227"/>
      <c r="T143" s="228"/>
      <c r="AT143" s="229" t="s">
        <v>149</v>
      </c>
      <c r="AU143" s="229" t="s">
        <v>78</v>
      </c>
      <c r="AV143" s="13" t="s">
        <v>78</v>
      </c>
      <c r="AW143" s="13" t="s">
        <v>34</v>
      </c>
      <c r="AX143" s="13" t="s">
        <v>35</v>
      </c>
      <c r="AY143" s="229" t="s">
        <v>140</v>
      </c>
    </row>
    <row r="144" spans="2:65" s="1" customFormat="1" ht="22.5" customHeight="1">
      <c r="B144" s="36"/>
      <c r="C144" s="195" t="s">
        <v>203</v>
      </c>
      <c r="D144" s="195" t="s">
        <v>142</v>
      </c>
      <c r="E144" s="196" t="s">
        <v>204</v>
      </c>
      <c r="F144" s="197" t="s">
        <v>205</v>
      </c>
      <c r="G144" s="198" t="s">
        <v>206</v>
      </c>
      <c r="H144" s="199">
        <v>203.504</v>
      </c>
      <c r="I144" s="200"/>
      <c r="J144" s="201">
        <f>ROUND(I144*H144,2)</f>
        <v>0</v>
      </c>
      <c r="K144" s="197" t="s">
        <v>146</v>
      </c>
      <c r="L144" s="56"/>
      <c r="M144" s="202" t="s">
        <v>20</v>
      </c>
      <c r="N144" s="203" t="s">
        <v>42</v>
      </c>
      <c r="O144" s="37"/>
      <c r="P144" s="204">
        <f>O144*H144</f>
        <v>0</v>
      </c>
      <c r="Q144" s="204">
        <v>0</v>
      </c>
      <c r="R144" s="204">
        <f>Q144*H144</f>
        <v>0</v>
      </c>
      <c r="S144" s="204">
        <v>0</v>
      </c>
      <c r="T144" s="205">
        <f>S144*H144</f>
        <v>0</v>
      </c>
      <c r="AR144" s="19" t="s">
        <v>147</v>
      </c>
      <c r="AT144" s="19" t="s">
        <v>142</v>
      </c>
      <c r="AU144" s="19" t="s">
        <v>78</v>
      </c>
      <c r="AY144" s="19" t="s">
        <v>140</v>
      </c>
      <c r="BE144" s="206">
        <f>IF(N144="základní",J144,0)</f>
        <v>0</v>
      </c>
      <c r="BF144" s="206">
        <f>IF(N144="snížená",J144,0)</f>
        <v>0</v>
      </c>
      <c r="BG144" s="206">
        <f>IF(N144="zákl. přenesená",J144,0)</f>
        <v>0</v>
      </c>
      <c r="BH144" s="206">
        <f>IF(N144="sníž. přenesená",J144,0)</f>
        <v>0</v>
      </c>
      <c r="BI144" s="206">
        <f>IF(N144="nulová",J144,0)</f>
        <v>0</v>
      </c>
      <c r="BJ144" s="19" t="s">
        <v>35</v>
      </c>
      <c r="BK144" s="206">
        <f>ROUND(I144*H144,2)</f>
        <v>0</v>
      </c>
      <c r="BL144" s="19" t="s">
        <v>147</v>
      </c>
      <c r="BM144" s="19" t="s">
        <v>207</v>
      </c>
    </row>
    <row r="145" spans="2:47" s="1" customFormat="1" ht="168">
      <c r="B145" s="36"/>
      <c r="C145" s="58"/>
      <c r="D145" s="209" t="s">
        <v>200</v>
      </c>
      <c r="E145" s="58"/>
      <c r="F145" s="256" t="s">
        <v>208</v>
      </c>
      <c r="G145" s="58"/>
      <c r="H145" s="58"/>
      <c r="I145" s="163"/>
      <c r="J145" s="58"/>
      <c r="K145" s="58"/>
      <c r="L145" s="56"/>
      <c r="M145" s="73"/>
      <c r="N145" s="37"/>
      <c r="O145" s="37"/>
      <c r="P145" s="37"/>
      <c r="Q145" s="37"/>
      <c r="R145" s="37"/>
      <c r="S145" s="37"/>
      <c r="T145" s="74"/>
      <c r="AT145" s="19" t="s">
        <v>200</v>
      </c>
      <c r="AU145" s="19" t="s">
        <v>78</v>
      </c>
    </row>
    <row r="146" spans="2:51" s="13" customFormat="1" ht="13.5">
      <c r="B146" s="219"/>
      <c r="C146" s="220"/>
      <c r="D146" s="232" t="s">
        <v>149</v>
      </c>
      <c r="E146" s="220"/>
      <c r="F146" s="253" t="s">
        <v>209</v>
      </c>
      <c r="G146" s="220"/>
      <c r="H146" s="254">
        <v>203.504</v>
      </c>
      <c r="I146" s="224"/>
      <c r="J146" s="220"/>
      <c r="K146" s="220"/>
      <c r="L146" s="225"/>
      <c r="M146" s="226"/>
      <c r="N146" s="227"/>
      <c r="O146" s="227"/>
      <c r="P146" s="227"/>
      <c r="Q146" s="227"/>
      <c r="R146" s="227"/>
      <c r="S146" s="227"/>
      <c r="T146" s="228"/>
      <c r="AT146" s="229" t="s">
        <v>149</v>
      </c>
      <c r="AU146" s="229" t="s">
        <v>78</v>
      </c>
      <c r="AV146" s="13" t="s">
        <v>78</v>
      </c>
      <c r="AW146" s="13" t="s">
        <v>4</v>
      </c>
      <c r="AX146" s="13" t="s">
        <v>35</v>
      </c>
      <c r="AY146" s="229" t="s">
        <v>140</v>
      </c>
    </row>
    <row r="147" spans="2:65" s="1" customFormat="1" ht="31.5" customHeight="1">
      <c r="B147" s="36"/>
      <c r="C147" s="195" t="s">
        <v>210</v>
      </c>
      <c r="D147" s="195" t="s">
        <v>142</v>
      </c>
      <c r="E147" s="196" t="s">
        <v>211</v>
      </c>
      <c r="F147" s="197" t="s">
        <v>212</v>
      </c>
      <c r="G147" s="198" t="s">
        <v>163</v>
      </c>
      <c r="H147" s="199">
        <v>119.708</v>
      </c>
      <c r="I147" s="200"/>
      <c r="J147" s="201">
        <f>ROUND(I147*H147,2)</f>
        <v>0</v>
      </c>
      <c r="K147" s="197" t="s">
        <v>146</v>
      </c>
      <c r="L147" s="56"/>
      <c r="M147" s="202" t="s">
        <v>20</v>
      </c>
      <c r="N147" s="203" t="s">
        <v>42</v>
      </c>
      <c r="O147" s="37"/>
      <c r="P147" s="204">
        <f>O147*H147</f>
        <v>0</v>
      </c>
      <c r="Q147" s="204">
        <v>0</v>
      </c>
      <c r="R147" s="204">
        <f>Q147*H147</f>
        <v>0</v>
      </c>
      <c r="S147" s="204">
        <v>0</v>
      </c>
      <c r="T147" s="205">
        <f>S147*H147</f>
        <v>0</v>
      </c>
      <c r="AR147" s="19" t="s">
        <v>147</v>
      </c>
      <c r="AT147" s="19" t="s">
        <v>142</v>
      </c>
      <c r="AU147" s="19" t="s">
        <v>78</v>
      </c>
      <c r="AY147" s="19" t="s">
        <v>140</v>
      </c>
      <c r="BE147" s="206">
        <f>IF(N147="základní",J147,0)</f>
        <v>0</v>
      </c>
      <c r="BF147" s="206">
        <f>IF(N147="snížená",J147,0)</f>
        <v>0</v>
      </c>
      <c r="BG147" s="206">
        <f>IF(N147="zákl. přenesená",J147,0)</f>
        <v>0</v>
      </c>
      <c r="BH147" s="206">
        <f>IF(N147="sníž. přenesená",J147,0)</f>
        <v>0</v>
      </c>
      <c r="BI147" s="206">
        <f>IF(N147="nulová",J147,0)</f>
        <v>0</v>
      </c>
      <c r="BJ147" s="19" t="s">
        <v>35</v>
      </c>
      <c r="BK147" s="206">
        <f>ROUND(I147*H147,2)</f>
        <v>0</v>
      </c>
      <c r="BL147" s="19" t="s">
        <v>147</v>
      </c>
      <c r="BM147" s="19" t="s">
        <v>213</v>
      </c>
    </row>
    <row r="148" spans="2:51" s="13" customFormat="1" ht="13.5">
      <c r="B148" s="219"/>
      <c r="C148" s="220"/>
      <c r="D148" s="232" t="s">
        <v>149</v>
      </c>
      <c r="E148" s="255" t="s">
        <v>20</v>
      </c>
      <c r="F148" s="253" t="s">
        <v>190</v>
      </c>
      <c r="G148" s="220"/>
      <c r="H148" s="254">
        <v>119.708</v>
      </c>
      <c r="I148" s="224"/>
      <c r="J148" s="220"/>
      <c r="K148" s="220"/>
      <c r="L148" s="225"/>
      <c r="M148" s="226"/>
      <c r="N148" s="227"/>
      <c r="O148" s="227"/>
      <c r="P148" s="227"/>
      <c r="Q148" s="227"/>
      <c r="R148" s="227"/>
      <c r="S148" s="227"/>
      <c r="T148" s="228"/>
      <c r="AT148" s="229" t="s">
        <v>149</v>
      </c>
      <c r="AU148" s="229" t="s">
        <v>78</v>
      </c>
      <c r="AV148" s="13" t="s">
        <v>78</v>
      </c>
      <c r="AW148" s="13" t="s">
        <v>34</v>
      </c>
      <c r="AX148" s="13" t="s">
        <v>35</v>
      </c>
      <c r="AY148" s="229" t="s">
        <v>140</v>
      </c>
    </row>
    <row r="149" spans="2:65" s="1" customFormat="1" ht="31.5" customHeight="1">
      <c r="B149" s="36"/>
      <c r="C149" s="257" t="s">
        <v>214</v>
      </c>
      <c r="D149" s="257" t="s">
        <v>215</v>
      </c>
      <c r="E149" s="258" t="s">
        <v>216</v>
      </c>
      <c r="F149" s="259" t="s">
        <v>217</v>
      </c>
      <c r="G149" s="260" t="s">
        <v>206</v>
      </c>
      <c r="H149" s="261">
        <v>239.416</v>
      </c>
      <c r="I149" s="262"/>
      <c r="J149" s="263">
        <f>ROUND(I149*H149,2)</f>
        <v>0</v>
      </c>
      <c r="K149" s="259" t="s">
        <v>146</v>
      </c>
      <c r="L149" s="264"/>
      <c r="M149" s="265" t="s">
        <v>20</v>
      </c>
      <c r="N149" s="266" t="s">
        <v>42</v>
      </c>
      <c r="O149" s="37"/>
      <c r="P149" s="204">
        <f>O149*H149</f>
        <v>0</v>
      </c>
      <c r="Q149" s="204">
        <v>1</v>
      </c>
      <c r="R149" s="204">
        <f>Q149*H149</f>
        <v>239.416</v>
      </c>
      <c r="S149" s="204">
        <v>0</v>
      </c>
      <c r="T149" s="205">
        <f>S149*H149</f>
        <v>0</v>
      </c>
      <c r="AR149" s="19" t="s">
        <v>191</v>
      </c>
      <c r="AT149" s="19" t="s">
        <v>215</v>
      </c>
      <c r="AU149" s="19" t="s">
        <v>78</v>
      </c>
      <c r="AY149" s="19" t="s">
        <v>140</v>
      </c>
      <c r="BE149" s="206">
        <f>IF(N149="základní",J149,0)</f>
        <v>0</v>
      </c>
      <c r="BF149" s="206">
        <f>IF(N149="snížená",J149,0)</f>
        <v>0</v>
      </c>
      <c r="BG149" s="206">
        <f>IF(N149="zákl. přenesená",J149,0)</f>
        <v>0</v>
      </c>
      <c r="BH149" s="206">
        <f>IF(N149="sníž. přenesená",J149,0)</f>
        <v>0</v>
      </c>
      <c r="BI149" s="206">
        <f>IF(N149="nulová",J149,0)</f>
        <v>0</v>
      </c>
      <c r="BJ149" s="19" t="s">
        <v>35</v>
      </c>
      <c r="BK149" s="206">
        <f>ROUND(I149*H149,2)</f>
        <v>0</v>
      </c>
      <c r="BL149" s="19" t="s">
        <v>147</v>
      </c>
      <c r="BM149" s="19" t="s">
        <v>218</v>
      </c>
    </row>
    <row r="150" spans="2:51" s="13" customFormat="1" ht="13.5">
      <c r="B150" s="219"/>
      <c r="C150" s="220"/>
      <c r="D150" s="209" t="s">
        <v>149</v>
      </c>
      <c r="E150" s="221" t="s">
        <v>20</v>
      </c>
      <c r="F150" s="222" t="s">
        <v>219</v>
      </c>
      <c r="G150" s="220"/>
      <c r="H150" s="223">
        <v>119.708</v>
      </c>
      <c r="I150" s="224"/>
      <c r="J150" s="220"/>
      <c r="K150" s="220"/>
      <c r="L150" s="225"/>
      <c r="M150" s="226"/>
      <c r="N150" s="227"/>
      <c r="O150" s="227"/>
      <c r="P150" s="227"/>
      <c r="Q150" s="227"/>
      <c r="R150" s="227"/>
      <c r="S150" s="227"/>
      <c r="T150" s="228"/>
      <c r="AT150" s="229" t="s">
        <v>149</v>
      </c>
      <c r="AU150" s="229" t="s">
        <v>78</v>
      </c>
      <c r="AV150" s="13" t="s">
        <v>78</v>
      </c>
      <c r="AW150" s="13" t="s">
        <v>34</v>
      </c>
      <c r="AX150" s="13" t="s">
        <v>35</v>
      </c>
      <c r="AY150" s="229" t="s">
        <v>140</v>
      </c>
    </row>
    <row r="151" spans="2:51" s="13" customFormat="1" ht="13.5">
      <c r="B151" s="219"/>
      <c r="C151" s="220"/>
      <c r="D151" s="209" t="s">
        <v>149</v>
      </c>
      <c r="E151" s="220"/>
      <c r="F151" s="222" t="s">
        <v>220</v>
      </c>
      <c r="G151" s="220"/>
      <c r="H151" s="223">
        <v>239.416</v>
      </c>
      <c r="I151" s="224"/>
      <c r="J151" s="220"/>
      <c r="K151" s="220"/>
      <c r="L151" s="225"/>
      <c r="M151" s="226"/>
      <c r="N151" s="227"/>
      <c r="O151" s="227"/>
      <c r="P151" s="227"/>
      <c r="Q151" s="227"/>
      <c r="R151" s="227"/>
      <c r="S151" s="227"/>
      <c r="T151" s="228"/>
      <c r="AT151" s="229" t="s">
        <v>149</v>
      </c>
      <c r="AU151" s="229" t="s">
        <v>78</v>
      </c>
      <c r="AV151" s="13" t="s">
        <v>78</v>
      </c>
      <c r="AW151" s="13" t="s">
        <v>4</v>
      </c>
      <c r="AX151" s="13" t="s">
        <v>35</v>
      </c>
      <c r="AY151" s="229" t="s">
        <v>140</v>
      </c>
    </row>
    <row r="152" spans="2:63" s="11" customFormat="1" ht="29.85" customHeight="1">
      <c r="B152" s="178"/>
      <c r="C152" s="179"/>
      <c r="D152" s="192" t="s">
        <v>70</v>
      </c>
      <c r="E152" s="193" t="s">
        <v>78</v>
      </c>
      <c r="F152" s="193" t="s">
        <v>221</v>
      </c>
      <c r="G152" s="179"/>
      <c r="H152" s="179"/>
      <c r="I152" s="182"/>
      <c r="J152" s="194">
        <f>BK152</f>
        <v>0</v>
      </c>
      <c r="K152" s="179"/>
      <c r="L152" s="184"/>
      <c r="M152" s="185"/>
      <c r="N152" s="186"/>
      <c r="O152" s="186"/>
      <c r="P152" s="187">
        <f>SUM(P153:P156)</f>
        <v>0</v>
      </c>
      <c r="Q152" s="186"/>
      <c r="R152" s="187">
        <f>SUM(R153:R156)</f>
        <v>24.186019499999997</v>
      </c>
      <c r="S152" s="186"/>
      <c r="T152" s="188">
        <f>SUM(T153:T156)</f>
        <v>0</v>
      </c>
      <c r="AR152" s="189" t="s">
        <v>35</v>
      </c>
      <c r="AT152" s="190" t="s">
        <v>70</v>
      </c>
      <c r="AU152" s="190" t="s">
        <v>35</v>
      </c>
      <c r="AY152" s="189" t="s">
        <v>140</v>
      </c>
      <c r="BK152" s="191">
        <f>SUM(BK153:BK156)</f>
        <v>0</v>
      </c>
    </row>
    <row r="153" spans="2:65" s="1" customFormat="1" ht="44.25" customHeight="1">
      <c r="B153" s="36"/>
      <c r="C153" s="195" t="s">
        <v>222</v>
      </c>
      <c r="D153" s="195" t="s">
        <v>142</v>
      </c>
      <c r="E153" s="196" t="s">
        <v>223</v>
      </c>
      <c r="F153" s="197" t="s">
        <v>224</v>
      </c>
      <c r="G153" s="198" t="s">
        <v>225</v>
      </c>
      <c r="H153" s="199">
        <v>106.725</v>
      </c>
      <c r="I153" s="200"/>
      <c r="J153" s="201">
        <f>ROUND(I153*H153,2)</f>
        <v>0</v>
      </c>
      <c r="K153" s="197" t="s">
        <v>146</v>
      </c>
      <c r="L153" s="56"/>
      <c r="M153" s="202" t="s">
        <v>20</v>
      </c>
      <c r="N153" s="203" t="s">
        <v>42</v>
      </c>
      <c r="O153" s="37"/>
      <c r="P153" s="204">
        <f>O153*H153</f>
        <v>0</v>
      </c>
      <c r="Q153" s="204">
        <v>0.22657</v>
      </c>
      <c r="R153" s="204">
        <f>Q153*H153</f>
        <v>24.180683249999998</v>
      </c>
      <c r="S153" s="204">
        <v>0</v>
      </c>
      <c r="T153" s="205">
        <f>S153*H153</f>
        <v>0</v>
      </c>
      <c r="AR153" s="19" t="s">
        <v>147</v>
      </c>
      <c r="AT153" s="19" t="s">
        <v>142</v>
      </c>
      <c r="AU153" s="19" t="s">
        <v>78</v>
      </c>
      <c r="AY153" s="19" t="s">
        <v>140</v>
      </c>
      <c r="BE153" s="206">
        <f>IF(N153="základní",J153,0)</f>
        <v>0</v>
      </c>
      <c r="BF153" s="206">
        <f>IF(N153="snížená",J153,0)</f>
        <v>0</v>
      </c>
      <c r="BG153" s="206">
        <f>IF(N153="zákl. přenesená",J153,0)</f>
        <v>0</v>
      </c>
      <c r="BH153" s="206">
        <f>IF(N153="sníž. přenesená",J153,0)</f>
        <v>0</v>
      </c>
      <c r="BI153" s="206">
        <f>IF(N153="nulová",J153,0)</f>
        <v>0</v>
      </c>
      <c r="BJ153" s="19" t="s">
        <v>35</v>
      </c>
      <c r="BK153" s="206">
        <f>ROUND(I153*H153,2)</f>
        <v>0</v>
      </c>
      <c r="BL153" s="19" t="s">
        <v>147</v>
      </c>
      <c r="BM153" s="19" t="s">
        <v>226</v>
      </c>
    </row>
    <row r="154" spans="2:51" s="13" customFormat="1" ht="13.5">
      <c r="B154" s="219"/>
      <c r="C154" s="220"/>
      <c r="D154" s="232" t="s">
        <v>149</v>
      </c>
      <c r="E154" s="255" t="s">
        <v>20</v>
      </c>
      <c r="F154" s="253" t="s">
        <v>227</v>
      </c>
      <c r="G154" s="220"/>
      <c r="H154" s="254">
        <v>106.725</v>
      </c>
      <c r="I154" s="224"/>
      <c r="J154" s="220"/>
      <c r="K154" s="220"/>
      <c r="L154" s="225"/>
      <c r="M154" s="226"/>
      <c r="N154" s="227"/>
      <c r="O154" s="227"/>
      <c r="P154" s="227"/>
      <c r="Q154" s="227"/>
      <c r="R154" s="227"/>
      <c r="S154" s="227"/>
      <c r="T154" s="228"/>
      <c r="AT154" s="229" t="s">
        <v>149</v>
      </c>
      <c r="AU154" s="229" t="s">
        <v>78</v>
      </c>
      <c r="AV154" s="13" t="s">
        <v>78</v>
      </c>
      <c r="AW154" s="13" t="s">
        <v>34</v>
      </c>
      <c r="AX154" s="13" t="s">
        <v>35</v>
      </c>
      <c r="AY154" s="229" t="s">
        <v>140</v>
      </c>
    </row>
    <row r="155" spans="2:65" s="1" customFormat="1" ht="22.5" customHeight="1">
      <c r="B155" s="36"/>
      <c r="C155" s="195" t="s">
        <v>228</v>
      </c>
      <c r="D155" s="195" t="s">
        <v>142</v>
      </c>
      <c r="E155" s="196" t="s">
        <v>229</v>
      </c>
      <c r="F155" s="197" t="s">
        <v>230</v>
      </c>
      <c r="G155" s="198" t="s">
        <v>225</v>
      </c>
      <c r="H155" s="199">
        <v>106.725</v>
      </c>
      <c r="I155" s="200"/>
      <c r="J155" s="201">
        <f>ROUND(I155*H155,2)</f>
        <v>0</v>
      </c>
      <c r="K155" s="197" t="s">
        <v>146</v>
      </c>
      <c r="L155" s="56"/>
      <c r="M155" s="202" t="s">
        <v>20</v>
      </c>
      <c r="N155" s="203" t="s">
        <v>42</v>
      </c>
      <c r="O155" s="37"/>
      <c r="P155" s="204">
        <f>O155*H155</f>
        <v>0</v>
      </c>
      <c r="Q155" s="204">
        <v>5E-05</v>
      </c>
      <c r="R155" s="204">
        <f>Q155*H155</f>
        <v>0.00533625</v>
      </c>
      <c r="S155" s="204">
        <v>0</v>
      </c>
      <c r="T155" s="205">
        <f>S155*H155</f>
        <v>0</v>
      </c>
      <c r="AR155" s="19" t="s">
        <v>147</v>
      </c>
      <c r="AT155" s="19" t="s">
        <v>142</v>
      </c>
      <c r="AU155" s="19" t="s">
        <v>78</v>
      </c>
      <c r="AY155" s="19" t="s">
        <v>140</v>
      </c>
      <c r="BE155" s="206">
        <f>IF(N155="základní",J155,0)</f>
        <v>0</v>
      </c>
      <c r="BF155" s="206">
        <f>IF(N155="snížená",J155,0)</f>
        <v>0</v>
      </c>
      <c r="BG155" s="206">
        <f>IF(N155="zákl. přenesená",J155,0)</f>
        <v>0</v>
      </c>
      <c r="BH155" s="206">
        <f>IF(N155="sníž. přenesená",J155,0)</f>
        <v>0</v>
      </c>
      <c r="BI155" s="206">
        <f>IF(N155="nulová",J155,0)</f>
        <v>0</v>
      </c>
      <c r="BJ155" s="19" t="s">
        <v>35</v>
      </c>
      <c r="BK155" s="206">
        <f>ROUND(I155*H155,2)</f>
        <v>0</v>
      </c>
      <c r="BL155" s="19" t="s">
        <v>147</v>
      </c>
      <c r="BM155" s="19" t="s">
        <v>231</v>
      </c>
    </row>
    <row r="156" spans="2:47" s="1" customFormat="1" ht="48">
      <c r="B156" s="36"/>
      <c r="C156" s="58"/>
      <c r="D156" s="209" t="s">
        <v>200</v>
      </c>
      <c r="E156" s="58"/>
      <c r="F156" s="256" t="s">
        <v>232</v>
      </c>
      <c r="G156" s="58"/>
      <c r="H156" s="58"/>
      <c r="I156" s="163"/>
      <c r="J156" s="58"/>
      <c r="K156" s="58"/>
      <c r="L156" s="56"/>
      <c r="M156" s="73"/>
      <c r="N156" s="37"/>
      <c r="O156" s="37"/>
      <c r="P156" s="37"/>
      <c r="Q156" s="37"/>
      <c r="R156" s="37"/>
      <c r="S156" s="37"/>
      <c r="T156" s="74"/>
      <c r="AT156" s="19" t="s">
        <v>200</v>
      </c>
      <c r="AU156" s="19" t="s">
        <v>78</v>
      </c>
    </row>
    <row r="157" spans="2:63" s="11" customFormat="1" ht="29.85" customHeight="1">
      <c r="B157" s="178"/>
      <c r="C157" s="179"/>
      <c r="D157" s="192" t="s">
        <v>70</v>
      </c>
      <c r="E157" s="193" t="s">
        <v>159</v>
      </c>
      <c r="F157" s="193" t="s">
        <v>233</v>
      </c>
      <c r="G157" s="179"/>
      <c r="H157" s="179"/>
      <c r="I157" s="182"/>
      <c r="J157" s="194">
        <f>BK157</f>
        <v>0</v>
      </c>
      <c r="K157" s="179"/>
      <c r="L157" s="184"/>
      <c r="M157" s="185"/>
      <c r="N157" s="186"/>
      <c r="O157" s="186"/>
      <c r="P157" s="187">
        <f>SUM(P158:P168)</f>
        <v>0</v>
      </c>
      <c r="Q157" s="186"/>
      <c r="R157" s="187">
        <f>SUM(R158:R168)</f>
        <v>0.9191366200000001</v>
      </c>
      <c r="S157" s="186"/>
      <c r="T157" s="188">
        <f>SUM(T158:T168)</f>
        <v>0.00491892</v>
      </c>
      <c r="AR157" s="189" t="s">
        <v>35</v>
      </c>
      <c r="AT157" s="190" t="s">
        <v>70</v>
      </c>
      <c r="AU157" s="190" t="s">
        <v>35</v>
      </c>
      <c r="AY157" s="189" t="s">
        <v>140</v>
      </c>
      <c r="BK157" s="191">
        <f>SUM(BK158:BK168)</f>
        <v>0</v>
      </c>
    </row>
    <row r="158" spans="2:65" s="1" customFormat="1" ht="31.5" customHeight="1">
      <c r="B158" s="36"/>
      <c r="C158" s="195" t="s">
        <v>8</v>
      </c>
      <c r="D158" s="195" t="s">
        <v>142</v>
      </c>
      <c r="E158" s="196" t="s">
        <v>234</v>
      </c>
      <c r="F158" s="197" t="s">
        <v>235</v>
      </c>
      <c r="G158" s="198" t="s">
        <v>225</v>
      </c>
      <c r="H158" s="199">
        <v>86.986</v>
      </c>
      <c r="I158" s="200"/>
      <c r="J158" s="201">
        <f>ROUND(I158*H158,2)</f>
        <v>0</v>
      </c>
      <c r="K158" s="197" t="s">
        <v>146</v>
      </c>
      <c r="L158" s="56"/>
      <c r="M158" s="202" t="s">
        <v>20</v>
      </c>
      <c r="N158" s="203" t="s">
        <v>42</v>
      </c>
      <c r="O158" s="37"/>
      <c r="P158" s="204">
        <f>O158*H158</f>
        <v>0</v>
      </c>
      <c r="Q158" s="204">
        <v>0.00681</v>
      </c>
      <c r="R158" s="204">
        <f>Q158*H158</f>
        <v>0.59237466</v>
      </c>
      <c r="S158" s="204">
        <v>4E-05</v>
      </c>
      <c r="T158" s="205">
        <f>S158*H158</f>
        <v>0.0034794400000000003</v>
      </c>
      <c r="AR158" s="19" t="s">
        <v>147</v>
      </c>
      <c r="AT158" s="19" t="s">
        <v>142</v>
      </c>
      <c r="AU158" s="19" t="s">
        <v>78</v>
      </c>
      <c r="AY158" s="19" t="s">
        <v>140</v>
      </c>
      <c r="BE158" s="206">
        <f>IF(N158="základní",J158,0)</f>
        <v>0</v>
      </c>
      <c r="BF158" s="206">
        <f>IF(N158="snížená",J158,0)</f>
        <v>0</v>
      </c>
      <c r="BG158" s="206">
        <f>IF(N158="zákl. přenesená",J158,0)</f>
        <v>0</v>
      </c>
      <c r="BH158" s="206">
        <f>IF(N158="sníž. přenesená",J158,0)</f>
        <v>0</v>
      </c>
      <c r="BI158" s="206">
        <f>IF(N158="nulová",J158,0)</f>
        <v>0</v>
      </c>
      <c r="BJ158" s="19" t="s">
        <v>35</v>
      </c>
      <c r="BK158" s="206">
        <f>ROUND(I158*H158,2)</f>
        <v>0</v>
      </c>
      <c r="BL158" s="19" t="s">
        <v>147</v>
      </c>
      <c r="BM158" s="19" t="s">
        <v>236</v>
      </c>
    </row>
    <row r="159" spans="2:47" s="1" customFormat="1" ht="72">
      <c r="B159" s="36"/>
      <c r="C159" s="58"/>
      <c r="D159" s="209" t="s">
        <v>200</v>
      </c>
      <c r="E159" s="58"/>
      <c r="F159" s="256" t="s">
        <v>237</v>
      </c>
      <c r="G159" s="58"/>
      <c r="H159" s="58"/>
      <c r="I159" s="163"/>
      <c r="J159" s="58"/>
      <c r="K159" s="58"/>
      <c r="L159" s="56"/>
      <c r="M159" s="73"/>
      <c r="N159" s="37"/>
      <c r="O159" s="37"/>
      <c r="P159" s="37"/>
      <c r="Q159" s="37"/>
      <c r="R159" s="37"/>
      <c r="S159" s="37"/>
      <c r="T159" s="74"/>
      <c r="AT159" s="19" t="s">
        <v>200</v>
      </c>
      <c r="AU159" s="19" t="s">
        <v>78</v>
      </c>
    </row>
    <row r="160" spans="2:51" s="12" customFormat="1" ht="13.5">
      <c r="B160" s="207"/>
      <c r="C160" s="208"/>
      <c r="D160" s="209" t="s">
        <v>149</v>
      </c>
      <c r="E160" s="210" t="s">
        <v>20</v>
      </c>
      <c r="F160" s="211" t="s">
        <v>238</v>
      </c>
      <c r="G160" s="208"/>
      <c r="H160" s="212" t="s">
        <v>20</v>
      </c>
      <c r="I160" s="213"/>
      <c r="J160" s="208"/>
      <c r="K160" s="208"/>
      <c r="L160" s="214"/>
      <c r="M160" s="215"/>
      <c r="N160" s="216"/>
      <c r="O160" s="216"/>
      <c r="P160" s="216"/>
      <c r="Q160" s="216"/>
      <c r="R160" s="216"/>
      <c r="S160" s="216"/>
      <c r="T160" s="217"/>
      <c r="AT160" s="218" t="s">
        <v>149</v>
      </c>
      <c r="AU160" s="218" t="s">
        <v>78</v>
      </c>
      <c r="AV160" s="12" t="s">
        <v>35</v>
      </c>
      <c r="AW160" s="12" t="s">
        <v>34</v>
      </c>
      <c r="AX160" s="12" t="s">
        <v>71</v>
      </c>
      <c r="AY160" s="218" t="s">
        <v>140</v>
      </c>
    </row>
    <row r="161" spans="2:51" s="13" customFormat="1" ht="13.5">
      <c r="B161" s="219"/>
      <c r="C161" s="220"/>
      <c r="D161" s="209" t="s">
        <v>149</v>
      </c>
      <c r="E161" s="221" t="s">
        <v>20</v>
      </c>
      <c r="F161" s="222" t="s">
        <v>239</v>
      </c>
      <c r="G161" s="220"/>
      <c r="H161" s="223">
        <v>59.277</v>
      </c>
      <c r="I161" s="224"/>
      <c r="J161" s="220"/>
      <c r="K161" s="220"/>
      <c r="L161" s="225"/>
      <c r="M161" s="226"/>
      <c r="N161" s="227"/>
      <c r="O161" s="227"/>
      <c r="P161" s="227"/>
      <c r="Q161" s="227"/>
      <c r="R161" s="227"/>
      <c r="S161" s="227"/>
      <c r="T161" s="228"/>
      <c r="AT161" s="229" t="s">
        <v>149</v>
      </c>
      <c r="AU161" s="229" t="s">
        <v>78</v>
      </c>
      <c r="AV161" s="13" t="s">
        <v>78</v>
      </c>
      <c r="AW161" s="13" t="s">
        <v>34</v>
      </c>
      <c r="AX161" s="13" t="s">
        <v>71</v>
      </c>
      <c r="AY161" s="229" t="s">
        <v>140</v>
      </c>
    </row>
    <row r="162" spans="2:51" s="13" customFormat="1" ht="13.5">
      <c r="B162" s="219"/>
      <c r="C162" s="220"/>
      <c r="D162" s="209" t="s">
        <v>149</v>
      </c>
      <c r="E162" s="221" t="s">
        <v>20</v>
      </c>
      <c r="F162" s="222" t="s">
        <v>240</v>
      </c>
      <c r="G162" s="220"/>
      <c r="H162" s="223">
        <v>27.709</v>
      </c>
      <c r="I162" s="224"/>
      <c r="J162" s="220"/>
      <c r="K162" s="220"/>
      <c r="L162" s="225"/>
      <c r="M162" s="226"/>
      <c r="N162" s="227"/>
      <c r="O162" s="227"/>
      <c r="P162" s="227"/>
      <c r="Q162" s="227"/>
      <c r="R162" s="227"/>
      <c r="S162" s="227"/>
      <c r="T162" s="228"/>
      <c r="AT162" s="229" t="s">
        <v>149</v>
      </c>
      <c r="AU162" s="229" t="s">
        <v>78</v>
      </c>
      <c r="AV162" s="13" t="s">
        <v>78</v>
      </c>
      <c r="AW162" s="13" t="s">
        <v>34</v>
      </c>
      <c r="AX162" s="13" t="s">
        <v>71</v>
      </c>
      <c r="AY162" s="229" t="s">
        <v>140</v>
      </c>
    </row>
    <row r="163" spans="2:51" s="14" customFormat="1" ht="13.5">
      <c r="B163" s="230"/>
      <c r="C163" s="231"/>
      <c r="D163" s="232" t="s">
        <v>149</v>
      </c>
      <c r="E163" s="233" t="s">
        <v>20</v>
      </c>
      <c r="F163" s="234" t="s">
        <v>152</v>
      </c>
      <c r="G163" s="231"/>
      <c r="H163" s="235">
        <v>86.986</v>
      </c>
      <c r="I163" s="236"/>
      <c r="J163" s="231"/>
      <c r="K163" s="231"/>
      <c r="L163" s="237"/>
      <c r="M163" s="238"/>
      <c r="N163" s="239"/>
      <c r="O163" s="239"/>
      <c r="P163" s="239"/>
      <c r="Q163" s="239"/>
      <c r="R163" s="239"/>
      <c r="S163" s="239"/>
      <c r="T163" s="240"/>
      <c r="AT163" s="241" t="s">
        <v>149</v>
      </c>
      <c r="AU163" s="241" t="s">
        <v>78</v>
      </c>
      <c r="AV163" s="14" t="s">
        <v>147</v>
      </c>
      <c r="AW163" s="14" t="s">
        <v>34</v>
      </c>
      <c r="AX163" s="14" t="s">
        <v>35</v>
      </c>
      <c r="AY163" s="241" t="s">
        <v>140</v>
      </c>
    </row>
    <row r="164" spans="2:65" s="1" customFormat="1" ht="31.5" customHeight="1">
      <c r="B164" s="36"/>
      <c r="C164" s="195" t="s">
        <v>241</v>
      </c>
      <c r="D164" s="195" t="s">
        <v>142</v>
      </c>
      <c r="E164" s="196" t="s">
        <v>242</v>
      </c>
      <c r="F164" s="197" t="s">
        <v>243</v>
      </c>
      <c r="G164" s="198" t="s">
        <v>225</v>
      </c>
      <c r="H164" s="199">
        <v>35.987</v>
      </c>
      <c r="I164" s="200"/>
      <c r="J164" s="201">
        <f>ROUND(I164*H164,2)</f>
        <v>0</v>
      </c>
      <c r="K164" s="197" t="s">
        <v>146</v>
      </c>
      <c r="L164" s="56"/>
      <c r="M164" s="202" t="s">
        <v>20</v>
      </c>
      <c r="N164" s="203" t="s">
        <v>42</v>
      </c>
      <c r="O164" s="37"/>
      <c r="P164" s="204">
        <f>O164*H164</f>
        <v>0</v>
      </c>
      <c r="Q164" s="204">
        <v>0.00908</v>
      </c>
      <c r="R164" s="204">
        <f>Q164*H164</f>
        <v>0.32676196</v>
      </c>
      <c r="S164" s="204">
        <v>4E-05</v>
      </c>
      <c r="T164" s="205">
        <f>S164*H164</f>
        <v>0.0014394800000000001</v>
      </c>
      <c r="AR164" s="19" t="s">
        <v>147</v>
      </c>
      <c r="AT164" s="19" t="s">
        <v>142</v>
      </c>
      <c r="AU164" s="19" t="s">
        <v>78</v>
      </c>
      <c r="AY164" s="19" t="s">
        <v>140</v>
      </c>
      <c r="BE164" s="206">
        <f>IF(N164="základní",J164,0)</f>
        <v>0</v>
      </c>
      <c r="BF164" s="206">
        <f>IF(N164="snížená",J164,0)</f>
        <v>0</v>
      </c>
      <c r="BG164" s="206">
        <f>IF(N164="zákl. přenesená",J164,0)</f>
        <v>0</v>
      </c>
      <c r="BH164" s="206">
        <f>IF(N164="sníž. přenesená",J164,0)</f>
        <v>0</v>
      </c>
      <c r="BI164" s="206">
        <f>IF(N164="nulová",J164,0)</f>
        <v>0</v>
      </c>
      <c r="BJ164" s="19" t="s">
        <v>35</v>
      </c>
      <c r="BK164" s="206">
        <f>ROUND(I164*H164,2)</f>
        <v>0</v>
      </c>
      <c r="BL164" s="19" t="s">
        <v>147</v>
      </c>
      <c r="BM164" s="19" t="s">
        <v>244</v>
      </c>
    </row>
    <row r="165" spans="2:47" s="1" customFormat="1" ht="72">
      <c r="B165" s="36"/>
      <c r="C165" s="58"/>
      <c r="D165" s="209" t="s">
        <v>200</v>
      </c>
      <c r="E165" s="58"/>
      <c r="F165" s="256" t="s">
        <v>237</v>
      </c>
      <c r="G165" s="58"/>
      <c r="H165" s="58"/>
      <c r="I165" s="163"/>
      <c r="J165" s="58"/>
      <c r="K165" s="58"/>
      <c r="L165" s="56"/>
      <c r="M165" s="73"/>
      <c r="N165" s="37"/>
      <c r="O165" s="37"/>
      <c r="P165" s="37"/>
      <c r="Q165" s="37"/>
      <c r="R165" s="37"/>
      <c r="S165" s="37"/>
      <c r="T165" s="74"/>
      <c r="AT165" s="19" t="s">
        <v>200</v>
      </c>
      <c r="AU165" s="19" t="s">
        <v>78</v>
      </c>
    </row>
    <row r="166" spans="2:51" s="12" customFormat="1" ht="13.5">
      <c r="B166" s="207"/>
      <c r="C166" s="208"/>
      <c r="D166" s="209" t="s">
        <v>149</v>
      </c>
      <c r="E166" s="210" t="s">
        <v>20</v>
      </c>
      <c r="F166" s="211" t="s">
        <v>238</v>
      </c>
      <c r="G166" s="208"/>
      <c r="H166" s="212" t="s">
        <v>20</v>
      </c>
      <c r="I166" s="213"/>
      <c r="J166" s="208"/>
      <c r="K166" s="208"/>
      <c r="L166" s="214"/>
      <c r="M166" s="215"/>
      <c r="N166" s="216"/>
      <c r="O166" s="216"/>
      <c r="P166" s="216"/>
      <c r="Q166" s="216"/>
      <c r="R166" s="216"/>
      <c r="S166" s="216"/>
      <c r="T166" s="217"/>
      <c r="AT166" s="218" t="s">
        <v>149</v>
      </c>
      <c r="AU166" s="218" t="s">
        <v>78</v>
      </c>
      <c r="AV166" s="12" t="s">
        <v>35</v>
      </c>
      <c r="AW166" s="12" t="s">
        <v>34</v>
      </c>
      <c r="AX166" s="12" t="s">
        <v>71</v>
      </c>
      <c r="AY166" s="218" t="s">
        <v>140</v>
      </c>
    </row>
    <row r="167" spans="2:51" s="13" customFormat="1" ht="13.5">
      <c r="B167" s="219"/>
      <c r="C167" s="220"/>
      <c r="D167" s="209" t="s">
        <v>149</v>
      </c>
      <c r="E167" s="221" t="s">
        <v>20</v>
      </c>
      <c r="F167" s="222" t="s">
        <v>245</v>
      </c>
      <c r="G167" s="220"/>
      <c r="H167" s="223">
        <v>35.987</v>
      </c>
      <c r="I167" s="224"/>
      <c r="J167" s="220"/>
      <c r="K167" s="220"/>
      <c r="L167" s="225"/>
      <c r="M167" s="226"/>
      <c r="N167" s="227"/>
      <c r="O167" s="227"/>
      <c r="P167" s="227"/>
      <c r="Q167" s="227"/>
      <c r="R167" s="227"/>
      <c r="S167" s="227"/>
      <c r="T167" s="228"/>
      <c r="AT167" s="229" t="s">
        <v>149</v>
      </c>
      <c r="AU167" s="229" t="s">
        <v>78</v>
      </c>
      <c r="AV167" s="13" t="s">
        <v>78</v>
      </c>
      <c r="AW167" s="13" t="s">
        <v>34</v>
      </c>
      <c r="AX167" s="13" t="s">
        <v>71</v>
      </c>
      <c r="AY167" s="229" t="s">
        <v>140</v>
      </c>
    </row>
    <row r="168" spans="2:51" s="14" customFormat="1" ht="13.5">
      <c r="B168" s="230"/>
      <c r="C168" s="231"/>
      <c r="D168" s="209" t="s">
        <v>149</v>
      </c>
      <c r="E168" s="267" t="s">
        <v>20</v>
      </c>
      <c r="F168" s="268" t="s">
        <v>152</v>
      </c>
      <c r="G168" s="231"/>
      <c r="H168" s="269">
        <v>35.987</v>
      </c>
      <c r="I168" s="236"/>
      <c r="J168" s="231"/>
      <c r="K168" s="231"/>
      <c r="L168" s="237"/>
      <c r="M168" s="238"/>
      <c r="N168" s="239"/>
      <c r="O168" s="239"/>
      <c r="P168" s="239"/>
      <c r="Q168" s="239"/>
      <c r="R168" s="239"/>
      <c r="S168" s="239"/>
      <c r="T168" s="240"/>
      <c r="AT168" s="241" t="s">
        <v>149</v>
      </c>
      <c r="AU168" s="241" t="s">
        <v>78</v>
      </c>
      <c r="AV168" s="14" t="s">
        <v>147</v>
      </c>
      <c r="AW168" s="14" t="s">
        <v>34</v>
      </c>
      <c r="AX168" s="14" t="s">
        <v>35</v>
      </c>
      <c r="AY168" s="241" t="s">
        <v>140</v>
      </c>
    </row>
    <row r="169" spans="2:63" s="11" customFormat="1" ht="29.85" customHeight="1">
      <c r="B169" s="178"/>
      <c r="C169" s="179"/>
      <c r="D169" s="192" t="s">
        <v>70</v>
      </c>
      <c r="E169" s="193" t="s">
        <v>147</v>
      </c>
      <c r="F169" s="193" t="s">
        <v>246</v>
      </c>
      <c r="G169" s="179"/>
      <c r="H169" s="179"/>
      <c r="I169" s="182"/>
      <c r="J169" s="194">
        <f>BK169</f>
        <v>0</v>
      </c>
      <c r="K169" s="179"/>
      <c r="L169" s="184"/>
      <c r="M169" s="185"/>
      <c r="N169" s="186"/>
      <c r="O169" s="186"/>
      <c r="P169" s="187">
        <f>SUM(P170:P173)</f>
        <v>0</v>
      </c>
      <c r="Q169" s="186"/>
      <c r="R169" s="187">
        <f>SUM(R170:R173)</f>
        <v>0</v>
      </c>
      <c r="S169" s="186"/>
      <c r="T169" s="188">
        <f>SUM(T170:T173)</f>
        <v>0</v>
      </c>
      <c r="AR169" s="189" t="s">
        <v>35</v>
      </c>
      <c r="AT169" s="190" t="s">
        <v>70</v>
      </c>
      <c r="AU169" s="190" t="s">
        <v>35</v>
      </c>
      <c r="AY169" s="189" t="s">
        <v>140</v>
      </c>
      <c r="BK169" s="191">
        <f>SUM(BK170:BK173)</f>
        <v>0</v>
      </c>
    </row>
    <row r="170" spans="2:65" s="1" customFormat="1" ht="31.5" customHeight="1">
      <c r="B170" s="36"/>
      <c r="C170" s="195" t="s">
        <v>247</v>
      </c>
      <c r="D170" s="195" t="s">
        <v>142</v>
      </c>
      <c r="E170" s="196" t="s">
        <v>248</v>
      </c>
      <c r="F170" s="197" t="s">
        <v>249</v>
      </c>
      <c r="G170" s="198" t="s">
        <v>145</v>
      </c>
      <c r="H170" s="199">
        <v>42.62</v>
      </c>
      <c r="I170" s="200"/>
      <c r="J170" s="201">
        <f>ROUND(I170*H170,2)</f>
        <v>0</v>
      </c>
      <c r="K170" s="197" t="s">
        <v>146</v>
      </c>
      <c r="L170" s="56"/>
      <c r="M170" s="202" t="s">
        <v>20</v>
      </c>
      <c r="N170" s="203" t="s">
        <v>42</v>
      </c>
      <c r="O170" s="37"/>
      <c r="P170" s="204">
        <f>O170*H170</f>
        <v>0</v>
      </c>
      <c r="Q170" s="204">
        <v>0</v>
      </c>
      <c r="R170" s="204">
        <f>Q170*H170</f>
        <v>0</v>
      </c>
      <c r="S170" s="204">
        <v>0</v>
      </c>
      <c r="T170" s="205">
        <f>S170*H170</f>
        <v>0</v>
      </c>
      <c r="AR170" s="19" t="s">
        <v>147</v>
      </c>
      <c r="AT170" s="19" t="s">
        <v>142</v>
      </c>
      <c r="AU170" s="19" t="s">
        <v>78</v>
      </c>
      <c r="AY170" s="19" t="s">
        <v>140</v>
      </c>
      <c r="BE170" s="206">
        <f>IF(N170="základní",J170,0)</f>
        <v>0</v>
      </c>
      <c r="BF170" s="206">
        <f>IF(N170="snížená",J170,0)</f>
        <v>0</v>
      </c>
      <c r="BG170" s="206">
        <f>IF(N170="zákl. přenesená",J170,0)</f>
        <v>0</v>
      </c>
      <c r="BH170" s="206">
        <f>IF(N170="sníž. přenesená",J170,0)</f>
        <v>0</v>
      </c>
      <c r="BI170" s="206">
        <f>IF(N170="nulová",J170,0)</f>
        <v>0</v>
      </c>
      <c r="BJ170" s="19" t="s">
        <v>35</v>
      </c>
      <c r="BK170" s="206">
        <f>ROUND(I170*H170,2)</f>
        <v>0</v>
      </c>
      <c r="BL170" s="19" t="s">
        <v>147</v>
      </c>
      <c r="BM170" s="19" t="s">
        <v>250</v>
      </c>
    </row>
    <row r="171" spans="2:51" s="12" customFormat="1" ht="13.5">
      <c r="B171" s="207"/>
      <c r="C171" s="208"/>
      <c r="D171" s="209" t="s">
        <v>149</v>
      </c>
      <c r="E171" s="210" t="s">
        <v>20</v>
      </c>
      <c r="F171" s="211" t="s">
        <v>251</v>
      </c>
      <c r="G171" s="208"/>
      <c r="H171" s="212" t="s">
        <v>20</v>
      </c>
      <c r="I171" s="213"/>
      <c r="J171" s="208"/>
      <c r="K171" s="208"/>
      <c r="L171" s="214"/>
      <c r="M171" s="215"/>
      <c r="N171" s="216"/>
      <c r="O171" s="216"/>
      <c r="P171" s="216"/>
      <c r="Q171" s="216"/>
      <c r="R171" s="216"/>
      <c r="S171" s="216"/>
      <c r="T171" s="217"/>
      <c r="AT171" s="218" t="s">
        <v>149</v>
      </c>
      <c r="AU171" s="218" t="s">
        <v>78</v>
      </c>
      <c r="AV171" s="12" t="s">
        <v>35</v>
      </c>
      <c r="AW171" s="12" t="s">
        <v>34</v>
      </c>
      <c r="AX171" s="12" t="s">
        <v>71</v>
      </c>
      <c r="AY171" s="218" t="s">
        <v>140</v>
      </c>
    </row>
    <row r="172" spans="2:51" s="13" customFormat="1" ht="13.5">
      <c r="B172" s="219"/>
      <c r="C172" s="220"/>
      <c r="D172" s="209" t="s">
        <v>149</v>
      </c>
      <c r="E172" s="221" t="s">
        <v>20</v>
      </c>
      <c r="F172" s="222" t="s">
        <v>151</v>
      </c>
      <c r="G172" s="220"/>
      <c r="H172" s="223">
        <v>42.62</v>
      </c>
      <c r="I172" s="224"/>
      <c r="J172" s="220"/>
      <c r="K172" s="220"/>
      <c r="L172" s="225"/>
      <c r="M172" s="226"/>
      <c r="N172" s="227"/>
      <c r="O172" s="227"/>
      <c r="P172" s="227"/>
      <c r="Q172" s="227"/>
      <c r="R172" s="227"/>
      <c r="S172" s="227"/>
      <c r="T172" s="228"/>
      <c r="AT172" s="229" t="s">
        <v>149</v>
      </c>
      <c r="AU172" s="229" t="s">
        <v>78</v>
      </c>
      <c r="AV172" s="13" t="s">
        <v>78</v>
      </c>
      <c r="AW172" s="13" t="s">
        <v>34</v>
      </c>
      <c r="AX172" s="13" t="s">
        <v>71</v>
      </c>
      <c r="AY172" s="229" t="s">
        <v>140</v>
      </c>
    </row>
    <row r="173" spans="2:51" s="14" customFormat="1" ht="13.5">
      <c r="B173" s="230"/>
      <c r="C173" s="231"/>
      <c r="D173" s="209" t="s">
        <v>149</v>
      </c>
      <c r="E173" s="267" t="s">
        <v>20</v>
      </c>
      <c r="F173" s="268" t="s">
        <v>152</v>
      </c>
      <c r="G173" s="231"/>
      <c r="H173" s="269">
        <v>42.62</v>
      </c>
      <c r="I173" s="236"/>
      <c r="J173" s="231"/>
      <c r="K173" s="231"/>
      <c r="L173" s="237"/>
      <c r="M173" s="238"/>
      <c r="N173" s="239"/>
      <c r="O173" s="239"/>
      <c r="P173" s="239"/>
      <c r="Q173" s="239"/>
      <c r="R173" s="239"/>
      <c r="S173" s="239"/>
      <c r="T173" s="240"/>
      <c r="AT173" s="241" t="s">
        <v>149</v>
      </c>
      <c r="AU173" s="241" t="s">
        <v>78</v>
      </c>
      <c r="AV173" s="14" t="s">
        <v>147</v>
      </c>
      <c r="AW173" s="14" t="s">
        <v>34</v>
      </c>
      <c r="AX173" s="14" t="s">
        <v>35</v>
      </c>
      <c r="AY173" s="241" t="s">
        <v>140</v>
      </c>
    </row>
    <row r="174" spans="2:63" s="11" customFormat="1" ht="29.85" customHeight="1">
      <c r="B174" s="178"/>
      <c r="C174" s="179"/>
      <c r="D174" s="192" t="s">
        <v>70</v>
      </c>
      <c r="E174" s="193" t="s">
        <v>172</v>
      </c>
      <c r="F174" s="193" t="s">
        <v>252</v>
      </c>
      <c r="G174" s="179"/>
      <c r="H174" s="179"/>
      <c r="I174" s="182"/>
      <c r="J174" s="194">
        <f>BK174</f>
        <v>0</v>
      </c>
      <c r="K174" s="179"/>
      <c r="L174" s="184"/>
      <c r="M174" s="185"/>
      <c r="N174" s="186"/>
      <c r="O174" s="186"/>
      <c r="P174" s="187">
        <f>SUM(P175:P178)</f>
        <v>0</v>
      </c>
      <c r="Q174" s="186"/>
      <c r="R174" s="187">
        <f>SUM(R175:R178)</f>
        <v>4.30462</v>
      </c>
      <c r="S174" s="186"/>
      <c r="T174" s="188">
        <f>SUM(T175:T178)</f>
        <v>0</v>
      </c>
      <c r="AR174" s="189" t="s">
        <v>35</v>
      </c>
      <c r="AT174" s="190" t="s">
        <v>70</v>
      </c>
      <c r="AU174" s="190" t="s">
        <v>35</v>
      </c>
      <c r="AY174" s="189" t="s">
        <v>140</v>
      </c>
      <c r="BK174" s="191">
        <f>SUM(BK175:BK178)</f>
        <v>0</v>
      </c>
    </row>
    <row r="175" spans="2:65" s="1" customFormat="1" ht="44.25" customHeight="1">
      <c r="B175" s="36"/>
      <c r="C175" s="195" t="s">
        <v>253</v>
      </c>
      <c r="D175" s="195" t="s">
        <v>142</v>
      </c>
      <c r="E175" s="196" t="s">
        <v>254</v>
      </c>
      <c r="F175" s="197" t="s">
        <v>255</v>
      </c>
      <c r="G175" s="198" t="s">
        <v>145</v>
      </c>
      <c r="H175" s="199">
        <v>42.62</v>
      </c>
      <c r="I175" s="200"/>
      <c r="J175" s="201">
        <f>ROUND(I175*H175,2)</f>
        <v>0</v>
      </c>
      <c r="K175" s="197" t="s">
        <v>146</v>
      </c>
      <c r="L175" s="56"/>
      <c r="M175" s="202" t="s">
        <v>20</v>
      </c>
      <c r="N175" s="203" t="s">
        <v>42</v>
      </c>
      <c r="O175" s="37"/>
      <c r="P175" s="204">
        <f>O175*H175</f>
        <v>0</v>
      </c>
      <c r="Q175" s="204">
        <v>0.101</v>
      </c>
      <c r="R175" s="204">
        <f>Q175*H175</f>
        <v>4.30462</v>
      </c>
      <c r="S175" s="204">
        <v>0</v>
      </c>
      <c r="T175" s="205">
        <f>S175*H175</f>
        <v>0</v>
      </c>
      <c r="AR175" s="19" t="s">
        <v>147</v>
      </c>
      <c r="AT175" s="19" t="s">
        <v>142</v>
      </c>
      <c r="AU175" s="19" t="s">
        <v>78</v>
      </c>
      <c r="AY175" s="19" t="s">
        <v>140</v>
      </c>
      <c r="BE175" s="206">
        <f>IF(N175="základní",J175,0)</f>
        <v>0</v>
      </c>
      <c r="BF175" s="206">
        <f>IF(N175="snížená",J175,0)</f>
        <v>0</v>
      </c>
      <c r="BG175" s="206">
        <f>IF(N175="zákl. přenesená",J175,0)</f>
        <v>0</v>
      </c>
      <c r="BH175" s="206">
        <f>IF(N175="sníž. přenesená",J175,0)</f>
        <v>0</v>
      </c>
      <c r="BI175" s="206">
        <f>IF(N175="nulová",J175,0)</f>
        <v>0</v>
      </c>
      <c r="BJ175" s="19" t="s">
        <v>35</v>
      </c>
      <c r="BK175" s="206">
        <f>ROUND(I175*H175,2)</f>
        <v>0</v>
      </c>
      <c r="BL175" s="19" t="s">
        <v>147</v>
      </c>
      <c r="BM175" s="19" t="s">
        <v>256</v>
      </c>
    </row>
    <row r="176" spans="2:51" s="12" customFormat="1" ht="13.5">
      <c r="B176" s="207"/>
      <c r="C176" s="208"/>
      <c r="D176" s="209" t="s">
        <v>149</v>
      </c>
      <c r="E176" s="210" t="s">
        <v>20</v>
      </c>
      <c r="F176" s="211" t="s">
        <v>257</v>
      </c>
      <c r="G176" s="208"/>
      <c r="H176" s="212" t="s">
        <v>20</v>
      </c>
      <c r="I176" s="213"/>
      <c r="J176" s="208"/>
      <c r="K176" s="208"/>
      <c r="L176" s="214"/>
      <c r="M176" s="215"/>
      <c r="N176" s="216"/>
      <c r="O176" s="216"/>
      <c r="P176" s="216"/>
      <c r="Q176" s="216"/>
      <c r="R176" s="216"/>
      <c r="S176" s="216"/>
      <c r="T176" s="217"/>
      <c r="AT176" s="218" t="s">
        <v>149</v>
      </c>
      <c r="AU176" s="218" t="s">
        <v>78</v>
      </c>
      <c r="AV176" s="12" t="s">
        <v>35</v>
      </c>
      <c r="AW176" s="12" t="s">
        <v>34</v>
      </c>
      <c r="AX176" s="12" t="s">
        <v>71</v>
      </c>
      <c r="AY176" s="218" t="s">
        <v>140</v>
      </c>
    </row>
    <row r="177" spans="2:51" s="13" customFormat="1" ht="13.5">
      <c r="B177" s="219"/>
      <c r="C177" s="220"/>
      <c r="D177" s="209" t="s">
        <v>149</v>
      </c>
      <c r="E177" s="221" t="s">
        <v>20</v>
      </c>
      <c r="F177" s="222" t="s">
        <v>151</v>
      </c>
      <c r="G177" s="220"/>
      <c r="H177" s="223">
        <v>42.62</v>
      </c>
      <c r="I177" s="224"/>
      <c r="J177" s="220"/>
      <c r="K177" s="220"/>
      <c r="L177" s="225"/>
      <c r="M177" s="226"/>
      <c r="N177" s="227"/>
      <c r="O177" s="227"/>
      <c r="P177" s="227"/>
      <c r="Q177" s="227"/>
      <c r="R177" s="227"/>
      <c r="S177" s="227"/>
      <c r="T177" s="228"/>
      <c r="AT177" s="229" t="s">
        <v>149</v>
      </c>
      <c r="AU177" s="229" t="s">
        <v>78</v>
      </c>
      <c r="AV177" s="13" t="s">
        <v>78</v>
      </c>
      <c r="AW177" s="13" t="s">
        <v>34</v>
      </c>
      <c r="AX177" s="13" t="s">
        <v>71</v>
      </c>
      <c r="AY177" s="229" t="s">
        <v>140</v>
      </c>
    </row>
    <row r="178" spans="2:51" s="14" customFormat="1" ht="13.5">
      <c r="B178" s="230"/>
      <c r="C178" s="231"/>
      <c r="D178" s="209" t="s">
        <v>149</v>
      </c>
      <c r="E178" s="267" t="s">
        <v>20</v>
      </c>
      <c r="F178" s="268" t="s">
        <v>152</v>
      </c>
      <c r="G178" s="231"/>
      <c r="H178" s="269">
        <v>42.62</v>
      </c>
      <c r="I178" s="236"/>
      <c r="J178" s="231"/>
      <c r="K178" s="231"/>
      <c r="L178" s="237"/>
      <c r="M178" s="238"/>
      <c r="N178" s="239"/>
      <c r="O178" s="239"/>
      <c r="P178" s="239"/>
      <c r="Q178" s="239"/>
      <c r="R178" s="239"/>
      <c r="S178" s="239"/>
      <c r="T178" s="240"/>
      <c r="AT178" s="241" t="s">
        <v>149</v>
      </c>
      <c r="AU178" s="241" t="s">
        <v>78</v>
      </c>
      <c r="AV178" s="14" t="s">
        <v>147</v>
      </c>
      <c r="AW178" s="14" t="s">
        <v>34</v>
      </c>
      <c r="AX178" s="14" t="s">
        <v>35</v>
      </c>
      <c r="AY178" s="241" t="s">
        <v>140</v>
      </c>
    </row>
    <row r="179" spans="2:63" s="11" customFormat="1" ht="29.85" customHeight="1">
      <c r="B179" s="178"/>
      <c r="C179" s="179"/>
      <c r="D179" s="192" t="s">
        <v>70</v>
      </c>
      <c r="E179" s="193" t="s">
        <v>180</v>
      </c>
      <c r="F179" s="193" t="s">
        <v>258</v>
      </c>
      <c r="G179" s="179"/>
      <c r="H179" s="179"/>
      <c r="I179" s="182"/>
      <c r="J179" s="194">
        <f>BK179</f>
        <v>0</v>
      </c>
      <c r="K179" s="179"/>
      <c r="L179" s="184"/>
      <c r="M179" s="185"/>
      <c r="N179" s="186"/>
      <c r="O179" s="186"/>
      <c r="P179" s="187">
        <f>SUM(P180:P611)</f>
        <v>0</v>
      </c>
      <c r="Q179" s="186"/>
      <c r="R179" s="187">
        <f>SUM(R180:R611)</f>
        <v>250.31933959</v>
      </c>
      <c r="S179" s="186"/>
      <c r="T179" s="188">
        <f>SUM(T180:T611)</f>
        <v>0</v>
      </c>
      <c r="AR179" s="189" t="s">
        <v>35</v>
      </c>
      <c r="AT179" s="190" t="s">
        <v>70</v>
      </c>
      <c r="AU179" s="190" t="s">
        <v>35</v>
      </c>
      <c r="AY179" s="189" t="s">
        <v>140</v>
      </c>
      <c r="BK179" s="191">
        <f>SUM(BK180:BK611)</f>
        <v>0</v>
      </c>
    </row>
    <row r="180" spans="2:65" s="1" customFormat="1" ht="31.5" customHeight="1">
      <c r="B180" s="36"/>
      <c r="C180" s="195" t="s">
        <v>259</v>
      </c>
      <c r="D180" s="195" t="s">
        <v>142</v>
      </c>
      <c r="E180" s="196" t="s">
        <v>260</v>
      </c>
      <c r="F180" s="197" t="s">
        <v>261</v>
      </c>
      <c r="G180" s="198" t="s">
        <v>145</v>
      </c>
      <c r="H180" s="199">
        <v>20.125</v>
      </c>
      <c r="I180" s="200"/>
      <c r="J180" s="201">
        <f>ROUND(I180*H180,2)</f>
        <v>0</v>
      </c>
      <c r="K180" s="197" t="s">
        <v>146</v>
      </c>
      <c r="L180" s="56"/>
      <c r="M180" s="202" t="s">
        <v>20</v>
      </c>
      <c r="N180" s="203" t="s">
        <v>42</v>
      </c>
      <c r="O180" s="37"/>
      <c r="P180" s="204">
        <f>O180*H180</f>
        <v>0</v>
      </c>
      <c r="Q180" s="204">
        <v>0.00546</v>
      </c>
      <c r="R180" s="204">
        <f>Q180*H180</f>
        <v>0.1098825</v>
      </c>
      <c r="S180" s="204">
        <v>0</v>
      </c>
      <c r="T180" s="205">
        <f>S180*H180</f>
        <v>0</v>
      </c>
      <c r="AR180" s="19" t="s">
        <v>147</v>
      </c>
      <c r="AT180" s="19" t="s">
        <v>142</v>
      </c>
      <c r="AU180" s="19" t="s">
        <v>78</v>
      </c>
      <c r="AY180" s="19" t="s">
        <v>140</v>
      </c>
      <c r="BE180" s="206">
        <f>IF(N180="základní",J180,0)</f>
        <v>0</v>
      </c>
      <c r="BF180" s="206">
        <f>IF(N180="snížená",J180,0)</f>
        <v>0</v>
      </c>
      <c r="BG180" s="206">
        <f>IF(N180="zákl. přenesená",J180,0)</f>
        <v>0</v>
      </c>
      <c r="BH180" s="206">
        <f>IF(N180="sníž. přenesená",J180,0)</f>
        <v>0</v>
      </c>
      <c r="BI180" s="206">
        <f>IF(N180="nulová",J180,0)</f>
        <v>0</v>
      </c>
      <c r="BJ180" s="19" t="s">
        <v>35</v>
      </c>
      <c r="BK180" s="206">
        <f>ROUND(I180*H180,2)</f>
        <v>0</v>
      </c>
      <c r="BL180" s="19" t="s">
        <v>147</v>
      </c>
      <c r="BM180" s="19" t="s">
        <v>262</v>
      </c>
    </row>
    <row r="181" spans="2:51" s="12" customFormat="1" ht="13.5">
      <c r="B181" s="207"/>
      <c r="C181" s="208"/>
      <c r="D181" s="209" t="s">
        <v>149</v>
      </c>
      <c r="E181" s="210" t="s">
        <v>20</v>
      </c>
      <c r="F181" s="211" t="s">
        <v>263</v>
      </c>
      <c r="G181" s="208"/>
      <c r="H181" s="212" t="s">
        <v>20</v>
      </c>
      <c r="I181" s="213"/>
      <c r="J181" s="208"/>
      <c r="K181" s="208"/>
      <c r="L181" s="214"/>
      <c r="M181" s="215"/>
      <c r="N181" s="216"/>
      <c r="O181" s="216"/>
      <c r="P181" s="216"/>
      <c r="Q181" s="216"/>
      <c r="R181" s="216"/>
      <c r="S181" s="216"/>
      <c r="T181" s="217"/>
      <c r="AT181" s="218" t="s">
        <v>149</v>
      </c>
      <c r="AU181" s="218" t="s">
        <v>78</v>
      </c>
      <c r="AV181" s="12" t="s">
        <v>35</v>
      </c>
      <c r="AW181" s="12" t="s">
        <v>34</v>
      </c>
      <c r="AX181" s="12" t="s">
        <v>71</v>
      </c>
      <c r="AY181" s="218" t="s">
        <v>140</v>
      </c>
    </row>
    <row r="182" spans="2:51" s="13" customFormat="1" ht="13.5">
      <c r="B182" s="219"/>
      <c r="C182" s="220"/>
      <c r="D182" s="209" t="s">
        <v>149</v>
      </c>
      <c r="E182" s="221" t="s">
        <v>20</v>
      </c>
      <c r="F182" s="222" t="s">
        <v>264</v>
      </c>
      <c r="G182" s="220"/>
      <c r="H182" s="223">
        <v>20.125</v>
      </c>
      <c r="I182" s="224"/>
      <c r="J182" s="220"/>
      <c r="K182" s="220"/>
      <c r="L182" s="225"/>
      <c r="M182" s="226"/>
      <c r="N182" s="227"/>
      <c r="O182" s="227"/>
      <c r="P182" s="227"/>
      <c r="Q182" s="227"/>
      <c r="R182" s="227"/>
      <c r="S182" s="227"/>
      <c r="T182" s="228"/>
      <c r="AT182" s="229" t="s">
        <v>149</v>
      </c>
      <c r="AU182" s="229" t="s">
        <v>78</v>
      </c>
      <c r="AV182" s="13" t="s">
        <v>78</v>
      </c>
      <c r="AW182" s="13" t="s">
        <v>34</v>
      </c>
      <c r="AX182" s="13" t="s">
        <v>71</v>
      </c>
      <c r="AY182" s="229" t="s">
        <v>140</v>
      </c>
    </row>
    <row r="183" spans="2:51" s="14" customFormat="1" ht="13.5">
      <c r="B183" s="230"/>
      <c r="C183" s="231"/>
      <c r="D183" s="232" t="s">
        <v>149</v>
      </c>
      <c r="E183" s="233" t="s">
        <v>20</v>
      </c>
      <c r="F183" s="234" t="s">
        <v>152</v>
      </c>
      <c r="G183" s="231"/>
      <c r="H183" s="235">
        <v>20.125</v>
      </c>
      <c r="I183" s="236"/>
      <c r="J183" s="231"/>
      <c r="K183" s="231"/>
      <c r="L183" s="237"/>
      <c r="M183" s="238"/>
      <c r="N183" s="239"/>
      <c r="O183" s="239"/>
      <c r="P183" s="239"/>
      <c r="Q183" s="239"/>
      <c r="R183" s="239"/>
      <c r="S183" s="239"/>
      <c r="T183" s="240"/>
      <c r="AT183" s="241" t="s">
        <v>149</v>
      </c>
      <c r="AU183" s="241" t="s">
        <v>78</v>
      </c>
      <c r="AV183" s="14" t="s">
        <v>147</v>
      </c>
      <c r="AW183" s="14" t="s">
        <v>34</v>
      </c>
      <c r="AX183" s="14" t="s">
        <v>35</v>
      </c>
      <c r="AY183" s="241" t="s">
        <v>140</v>
      </c>
    </row>
    <row r="184" spans="2:65" s="1" customFormat="1" ht="31.5" customHeight="1">
      <c r="B184" s="36"/>
      <c r="C184" s="195" t="s">
        <v>265</v>
      </c>
      <c r="D184" s="195" t="s">
        <v>142</v>
      </c>
      <c r="E184" s="196" t="s">
        <v>266</v>
      </c>
      <c r="F184" s="197" t="s">
        <v>267</v>
      </c>
      <c r="G184" s="198" t="s">
        <v>145</v>
      </c>
      <c r="H184" s="199">
        <v>100.624</v>
      </c>
      <c r="I184" s="200"/>
      <c r="J184" s="201">
        <f>ROUND(I184*H184,2)</f>
        <v>0</v>
      </c>
      <c r="K184" s="197" t="s">
        <v>146</v>
      </c>
      <c r="L184" s="56"/>
      <c r="M184" s="202" t="s">
        <v>20</v>
      </c>
      <c r="N184" s="203" t="s">
        <v>42</v>
      </c>
      <c r="O184" s="37"/>
      <c r="P184" s="204">
        <f>O184*H184</f>
        <v>0</v>
      </c>
      <c r="Q184" s="204">
        <v>0.00956</v>
      </c>
      <c r="R184" s="204">
        <f>Q184*H184</f>
        <v>0.9619654400000001</v>
      </c>
      <c r="S184" s="204">
        <v>0</v>
      </c>
      <c r="T184" s="205">
        <f>S184*H184</f>
        <v>0</v>
      </c>
      <c r="AR184" s="19" t="s">
        <v>147</v>
      </c>
      <c r="AT184" s="19" t="s">
        <v>142</v>
      </c>
      <c r="AU184" s="19" t="s">
        <v>78</v>
      </c>
      <c r="AY184" s="19" t="s">
        <v>140</v>
      </c>
      <c r="BE184" s="206">
        <f>IF(N184="základní",J184,0)</f>
        <v>0</v>
      </c>
      <c r="BF184" s="206">
        <f>IF(N184="snížená",J184,0)</f>
        <v>0</v>
      </c>
      <c r="BG184" s="206">
        <f>IF(N184="zákl. přenesená",J184,0)</f>
        <v>0</v>
      </c>
      <c r="BH184" s="206">
        <f>IF(N184="sníž. přenesená",J184,0)</f>
        <v>0</v>
      </c>
      <c r="BI184" s="206">
        <f>IF(N184="nulová",J184,0)</f>
        <v>0</v>
      </c>
      <c r="BJ184" s="19" t="s">
        <v>35</v>
      </c>
      <c r="BK184" s="206">
        <f>ROUND(I184*H184,2)</f>
        <v>0</v>
      </c>
      <c r="BL184" s="19" t="s">
        <v>147</v>
      </c>
      <c r="BM184" s="19" t="s">
        <v>268</v>
      </c>
    </row>
    <row r="185" spans="2:51" s="13" customFormat="1" ht="13.5">
      <c r="B185" s="219"/>
      <c r="C185" s="220"/>
      <c r="D185" s="209" t="s">
        <v>149</v>
      </c>
      <c r="E185" s="221" t="s">
        <v>20</v>
      </c>
      <c r="F185" s="222" t="s">
        <v>269</v>
      </c>
      <c r="G185" s="220"/>
      <c r="H185" s="223">
        <v>36</v>
      </c>
      <c r="I185" s="224"/>
      <c r="J185" s="220"/>
      <c r="K185" s="220"/>
      <c r="L185" s="225"/>
      <c r="M185" s="226"/>
      <c r="N185" s="227"/>
      <c r="O185" s="227"/>
      <c r="P185" s="227"/>
      <c r="Q185" s="227"/>
      <c r="R185" s="227"/>
      <c r="S185" s="227"/>
      <c r="T185" s="228"/>
      <c r="AT185" s="229" t="s">
        <v>149</v>
      </c>
      <c r="AU185" s="229" t="s">
        <v>78</v>
      </c>
      <c r="AV185" s="13" t="s">
        <v>78</v>
      </c>
      <c r="AW185" s="13" t="s">
        <v>34</v>
      </c>
      <c r="AX185" s="13" t="s">
        <v>71</v>
      </c>
      <c r="AY185" s="229" t="s">
        <v>140</v>
      </c>
    </row>
    <row r="186" spans="2:51" s="13" customFormat="1" ht="13.5">
      <c r="B186" s="219"/>
      <c r="C186" s="220"/>
      <c r="D186" s="209" t="s">
        <v>149</v>
      </c>
      <c r="E186" s="221" t="s">
        <v>20</v>
      </c>
      <c r="F186" s="222" t="s">
        <v>270</v>
      </c>
      <c r="G186" s="220"/>
      <c r="H186" s="223">
        <v>11.288</v>
      </c>
      <c r="I186" s="224"/>
      <c r="J186" s="220"/>
      <c r="K186" s="220"/>
      <c r="L186" s="225"/>
      <c r="M186" s="226"/>
      <c r="N186" s="227"/>
      <c r="O186" s="227"/>
      <c r="P186" s="227"/>
      <c r="Q186" s="227"/>
      <c r="R186" s="227"/>
      <c r="S186" s="227"/>
      <c r="T186" s="228"/>
      <c r="AT186" s="229" t="s">
        <v>149</v>
      </c>
      <c r="AU186" s="229" t="s">
        <v>78</v>
      </c>
      <c r="AV186" s="13" t="s">
        <v>78</v>
      </c>
      <c r="AW186" s="13" t="s">
        <v>34</v>
      </c>
      <c r="AX186" s="13" t="s">
        <v>71</v>
      </c>
      <c r="AY186" s="229" t="s">
        <v>140</v>
      </c>
    </row>
    <row r="187" spans="2:51" s="13" customFormat="1" ht="13.5">
      <c r="B187" s="219"/>
      <c r="C187" s="220"/>
      <c r="D187" s="209" t="s">
        <v>149</v>
      </c>
      <c r="E187" s="221" t="s">
        <v>20</v>
      </c>
      <c r="F187" s="222" t="s">
        <v>271</v>
      </c>
      <c r="G187" s="220"/>
      <c r="H187" s="223">
        <v>28.6</v>
      </c>
      <c r="I187" s="224"/>
      <c r="J187" s="220"/>
      <c r="K187" s="220"/>
      <c r="L187" s="225"/>
      <c r="M187" s="226"/>
      <c r="N187" s="227"/>
      <c r="O187" s="227"/>
      <c r="P187" s="227"/>
      <c r="Q187" s="227"/>
      <c r="R187" s="227"/>
      <c r="S187" s="227"/>
      <c r="T187" s="228"/>
      <c r="AT187" s="229" t="s">
        <v>149</v>
      </c>
      <c r="AU187" s="229" t="s">
        <v>78</v>
      </c>
      <c r="AV187" s="13" t="s">
        <v>78</v>
      </c>
      <c r="AW187" s="13" t="s">
        <v>34</v>
      </c>
      <c r="AX187" s="13" t="s">
        <v>71</v>
      </c>
      <c r="AY187" s="229" t="s">
        <v>140</v>
      </c>
    </row>
    <row r="188" spans="2:51" s="13" customFormat="1" ht="13.5">
      <c r="B188" s="219"/>
      <c r="C188" s="220"/>
      <c r="D188" s="209" t="s">
        <v>149</v>
      </c>
      <c r="E188" s="221" t="s">
        <v>20</v>
      </c>
      <c r="F188" s="222" t="s">
        <v>272</v>
      </c>
      <c r="G188" s="220"/>
      <c r="H188" s="223">
        <v>24.736</v>
      </c>
      <c r="I188" s="224"/>
      <c r="J188" s="220"/>
      <c r="K188" s="220"/>
      <c r="L188" s="225"/>
      <c r="M188" s="226"/>
      <c r="N188" s="227"/>
      <c r="O188" s="227"/>
      <c r="P188" s="227"/>
      <c r="Q188" s="227"/>
      <c r="R188" s="227"/>
      <c r="S188" s="227"/>
      <c r="T188" s="228"/>
      <c r="AT188" s="229" t="s">
        <v>149</v>
      </c>
      <c r="AU188" s="229" t="s">
        <v>78</v>
      </c>
      <c r="AV188" s="13" t="s">
        <v>78</v>
      </c>
      <c r="AW188" s="13" t="s">
        <v>34</v>
      </c>
      <c r="AX188" s="13" t="s">
        <v>71</v>
      </c>
      <c r="AY188" s="229" t="s">
        <v>140</v>
      </c>
    </row>
    <row r="189" spans="2:51" s="14" customFormat="1" ht="13.5">
      <c r="B189" s="230"/>
      <c r="C189" s="231"/>
      <c r="D189" s="232" t="s">
        <v>149</v>
      </c>
      <c r="E189" s="233" t="s">
        <v>20</v>
      </c>
      <c r="F189" s="234" t="s">
        <v>152</v>
      </c>
      <c r="G189" s="231"/>
      <c r="H189" s="235">
        <v>100.624</v>
      </c>
      <c r="I189" s="236"/>
      <c r="J189" s="231"/>
      <c r="K189" s="231"/>
      <c r="L189" s="237"/>
      <c r="M189" s="238"/>
      <c r="N189" s="239"/>
      <c r="O189" s="239"/>
      <c r="P189" s="239"/>
      <c r="Q189" s="239"/>
      <c r="R189" s="239"/>
      <c r="S189" s="239"/>
      <c r="T189" s="240"/>
      <c r="AT189" s="241" t="s">
        <v>149</v>
      </c>
      <c r="AU189" s="241" t="s">
        <v>78</v>
      </c>
      <c r="AV189" s="14" t="s">
        <v>147</v>
      </c>
      <c r="AW189" s="14" t="s">
        <v>34</v>
      </c>
      <c r="AX189" s="14" t="s">
        <v>35</v>
      </c>
      <c r="AY189" s="241" t="s">
        <v>140</v>
      </c>
    </row>
    <row r="190" spans="2:65" s="1" customFormat="1" ht="44.25" customHeight="1">
      <c r="B190" s="36"/>
      <c r="C190" s="257" t="s">
        <v>7</v>
      </c>
      <c r="D190" s="257" t="s">
        <v>215</v>
      </c>
      <c r="E190" s="258" t="s">
        <v>273</v>
      </c>
      <c r="F190" s="259" t="s">
        <v>274</v>
      </c>
      <c r="G190" s="260" t="s">
        <v>145</v>
      </c>
      <c r="H190" s="261">
        <v>102.636</v>
      </c>
      <c r="I190" s="262"/>
      <c r="J190" s="263">
        <f>ROUND(I190*H190,2)</f>
        <v>0</v>
      </c>
      <c r="K190" s="259" t="s">
        <v>146</v>
      </c>
      <c r="L190" s="264"/>
      <c r="M190" s="265" t="s">
        <v>20</v>
      </c>
      <c r="N190" s="266" t="s">
        <v>42</v>
      </c>
      <c r="O190" s="37"/>
      <c r="P190" s="204">
        <f>O190*H190</f>
        <v>0</v>
      </c>
      <c r="Q190" s="204">
        <v>0.018</v>
      </c>
      <c r="R190" s="204">
        <f>Q190*H190</f>
        <v>1.8474479999999998</v>
      </c>
      <c r="S190" s="204">
        <v>0</v>
      </c>
      <c r="T190" s="205">
        <f>S190*H190</f>
        <v>0</v>
      </c>
      <c r="AR190" s="19" t="s">
        <v>191</v>
      </c>
      <c r="AT190" s="19" t="s">
        <v>215</v>
      </c>
      <c r="AU190" s="19" t="s">
        <v>78</v>
      </c>
      <c r="AY190" s="19" t="s">
        <v>140</v>
      </c>
      <c r="BE190" s="206">
        <f>IF(N190="základní",J190,0)</f>
        <v>0</v>
      </c>
      <c r="BF190" s="206">
        <f>IF(N190="snížená",J190,0)</f>
        <v>0</v>
      </c>
      <c r="BG190" s="206">
        <f>IF(N190="zákl. přenesená",J190,0)</f>
        <v>0</v>
      </c>
      <c r="BH190" s="206">
        <f>IF(N190="sníž. přenesená",J190,0)</f>
        <v>0</v>
      </c>
      <c r="BI190" s="206">
        <f>IF(N190="nulová",J190,0)</f>
        <v>0</v>
      </c>
      <c r="BJ190" s="19" t="s">
        <v>35</v>
      </c>
      <c r="BK190" s="206">
        <f>ROUND(I190*H190,2)</f>
        <v>0</v>
      </c>
      <c r="BL190" s="19" t="s">
        <v>147</v>
      </c>
      <c r="BM190" s="19" t="s">
        <v>275</v>
      </c>
    </row>
    <row r="191" spans="2:51" s="13" customFormat="1" ht="13.5">
      <c r="B191" s="219"/>
      <c r="C191" s="220"/>
      <c r="D191" s="232" t="s">
        <v>149</v>
      </c>
      <c r="E191" s="220"/>
      <c r="F191" s="253" t="s">
        <v>276</v>
      </c>
      <c r="G191" s="220"/>
      <c r="H191" s="254">
        <v>102.636</v>
      </c>
      <c r="I191" s="224"/>
      <c r="J191" s="220"/>
      <c r="K191" s="220"/>
      <c r="L191" s="225"/>
      <c r="M191" s="226"/>
      <c r="N191" s="227"/>
      <c r="O191" s="227"/>
      <c r="P191" s="227"/>
      <c r="Q191" s="227"/>
      <c r="R191" s="227"/>
      <c r="S191" s="227"/>
      <c r="T191" s="228"/>
      <c r="AT191" s="229" t="s">
        <v>149</v>
      </c>
      <c r="AU191" s="229" t="s">
        <v>78</v>
      </c>
      <c r="AV191" s="13" t="s">
        <v>78</v>
      </c>
      <c r="AW191" s="13" t="s">
        <v>4</v>
      </c>
      <c r="AX191" s="13" t="s">
        <v>35</v>
      </c>
      <c r="AY191" s="229" t="s">
        <v>140</v>
      </c>
    </row>
    <row r="192" spans="2:65" s="1" customFormat="1" ht="31.5" customHeight="1">
      <c r="B192" s="36"/>
      <c r="C192" s="195" t="s">
        <v>277</v>
      </c>
      <c r="D192" s="195" t="s">
        <v>142</v>
      </c>
      <c r="E192" s="196" t="s">
        <v>278</v>
      </c>
      <c r="F192" s="197" t="s">
        <v>279</v>
      </c>
      <c r="G192" s="198" t="s">
        <v>145</v>
      </c>
      <c r="H192" s="199">
        <v>100.624</v>
      </c>
      <c r="I192" s="200"/>
      <c r="J192" s="201">
        <f>ROUND(I192*H192,2)</f>
        <v>0</v>
      </c>
      <c r="K192" s="197" t="s">
        <v>146</v>
      </c>
      <c r="L192" s="56"/>
      <c r="M192" s="202" t="s">
        <v>20</v>
      </c>
      <c r="N192" s="203" t="s">
        <v>42</v>
      </c>
      <c r="O192" s="37"/>
      <c r="P192" s="204">
        <f>O192*H192</f>
        <v>0</v>
      </c>
      <c r="Q192" s="204">
        <v>9E-05</v>
      </c>
      <c r="R192" s="204">
        <f>Q192*H192</f>
        <v>0.00905616</v>
      </c>
      <c r="S192" s="204">
        <v>0</v>
      </c>
      <c r="T192" s="205">
        <f>S192*H192</f>
        <v>0</v>
      </c>
      <c r="AR192" s="19" t="s">
        <v>147</v>
      </c>
      <c r="AT192" s="19" t="s">
        <v>142</v>
      </c>
      <c r="AU192" s="19" t="s">
        <v>78</v>
      </c>
      <c r="AY192" s="19" t="s">
        <v>140</v>
      </c>
      <c r="BE192" s="206">
        <f>IF(N192="základní",J192,0)</f>
        <v>0</v>
      </c>
      <c r="BF192" s="206">
        <f>IF(N192="snížená",J192,0)</f>
        <v>0</v>
      </c>
      <c r="BG192" s="206">
        <f>IF(N192="zákl. přenesená",J192,0)</f>
        <v>0</v>
      </c>
      <c r="BH192" s="206">
        <f>IF(N192="sníž. přenesená",J192,0)</f>
        <v>0</v>
      </c>
      <c r="BI192" s="206">
        <f>IF(N192="nulová",J192,0)</f>
        <v>0</v>
      </c>
      <c r="BJ192" s="19" t="s">
        <v>35</v>
      </c>
      <c r="BK192" s="206">
        <f>ROUND(I192*H192,2)</f>
        <v>0</v>
      </c>
      <c r="BL192" s="19" t="s">
        <v>147</v>
      </c>
      <c r="BM192" s="19" t="s">
        <v>280</v>
      </c>
    </row>
    <row r="193" spans="2:65" s="1" customFormat="1" ht="31.5" customHeight="1">
      <c r="B193" s="36"/>
      <c r="C193" s="195" t="s">
        <v>281</v>
      </c>
      <c r="D193" s="195" t="s">
        <v>142</v>
      </c>
      <c r="E193" s="196" t="s">
        <v>282</v>
      </c>
      <c r="F193" s="197" t="s">
        <v>283</v>
      </c>
      <c r="G193" s="198" t="s">
        <v>145</v>
      </c>
      <c r="H193" s="199">
        <v>100.624</v>
      </c>
      <c r="I193" s="200"/>
      <c r="J193" s="201">
        <f>ROUND(I193*H193,2)</f>
        <v>0</v>
      </c>
      <c r="K193" s="197" t="s">
        <v>146</v>
      </c>
      <c r="L193" s="56"/>
      <c r="M193" s="202" t="s">
        <v>20</v>
      </c>
      <c r="N193" s="203" t="s">
        <v>42</v>
      </c>
      <c r="O193" s="37"/>
      <c r="P193" s="204">
        <f>O193*H193</f>
        <v>0</v>
      </c>
      <c r="Q193" s="204">
        <v>0.01146</v>
      </c>
      <c r="R193" s="204">
        <f>Q193*H193</f>
        <v>1.15315104</v>
      </c>
      <c r="S193" s="204">
        <v>0</v>
      </c>
      <c r="T193" s="205">
        <f>S193*H193</f>
        <v>0</v>
      </c>
      <c r="AR193" s="19" t="s">
        <v>147</v>
      </c>
      <c r="AT193" s="19" t="s">
        <v>142</v>
      </c>
      <c r="AU193" s="19" t="s">
        <v>78</v>
      </c>
      <c r="AY193" s="19" t="s">
        <v>140</v>
      </c>
      <c r="BE193" s="206">
        <f>IF(N193="základní",J193,0)</f>
        <v>0</v>
      </c>
      <c r="BF193" s="206">
        <f>IF(N193="snížená",J193,0)</f>
        <v>0</v>
      </c>
      <c r="BG193" s="206">
        <f>IF(N193="zákl. přenesená",J193,0)</f>
        <v>0</v>
      </c>
      <c r="BH193" s="206">
        <f>IF(N193="sníž. přenesená",J193,0)</f>
        <v>0</v>
      </c>
      <c r="BI193" s="206">
        <f>IF(N193="nulová",J193,0)</f>
        <v>0</v>
      </c>
      <c r="BJ193" s="19" t="s">
        <v>35</v>
      </c>
      <c r="BK193" s="206">
        <f>ROUND(I193*H193,2)</f>
        <v>0</v>
      </c>
      <c r="BL193" s="19" t="s">
        <v>147</v>
      </c>
      <c r="BM193" s="19" t="s">
        <v>284</v>
      </c>
    </row>
    <row r="194" spans="2:51" s="13" customFormat="1" ht="13.5">
      <c r="B194" s="219"/>
      <c r="C194" s="220"/>
      <c r="D194" s="209" t="s">
        <v>149</v>
      </c>
      <c r="E194" s="221" t="s">
        <v>20</v>
      </c>
      <c r="F194" s="222" t="s">
        <v>269</v>
      </c>
      <c r="G194" s="220"/>
      <c r="H194" s="223">
        <v>36</v>
      </c>
      <c r="I194" s="224"/>
      <c r="J194" s="220"/>
      <c r="K194" s="220"/>
      <c r="L194" s="225"/>
      <c r="M194" s="226"/>
      <c r="N194" s="227"/>
      <c r="O194" s="227"/>
      <c r="P194" s="227"/>
      <c r="Q194" s="227"/>
      <c r="R194" s="227"/>
      <c r="S194" s="227"/>
      <c r="T194" s="228"/>
      <c r="AT194" s="229" t="s">
        <v>149</v>
      </c>
      <c r="AU194" s="229" t="s">
        <v>78</v>
      </c>
      <c r="AV194" s="13" t="s">
        <v>78</v>
      </c>
      <c r="AW194" s="13" t="s">
        <v>34</v>
      </c>
      <c r="AX194" s="13" t="s">
        <v>71</v>
      </c>
      <c r="AY194" s="229" t="s">
        <v>140</v>
      </c>
    </row>
    <row r="195" spans="2:51" s="13" customFormat="1" ht="13.5">
      <c r="B195" s="219"/>
      <c r="C195" s="220"/>
      <c r="D195" s="209" t="s">
        <v>149</v>
      </c>
      <c r="E195" s="221" t="s">
        <v>20</v>
      </c>
      <c r="F195" s="222" t="s">
        <v>270</v>
      </c>
      <c r="G195" s="220"/>
      <c r="H195" s="223">
        <v>11.288</v>
      </c>
      <c r="I195" s="224"/>
      <c r="J195" s="220"/>
      <c r="K195" s="220"/>
      <c r="L195" s="225"/>
      <c r="M195" s="226"/>
      <c r="N195" s="227"/>
      <c r="O195" s="227"/>
      <c r="P195" s="227"/>
      <c r="Q195" s="227"/>
      <c r="R195" s="227"/>
      <c r="S195" s="227"/>
      <c r="T195" s="228"/>
      <c r="AT195" s="229" t="s">
        <v>149</v>
      </c>
      <c r="AU195" s="229" t="s">
        <v>78</v>
      </c>
      <c r="AV195" s="13" t="s">
        <v>78</v>
      </c>
      <c r="AW195" s="13" t="s">
        <v>34</v>
      </c>
      <c r="AX195" s="13" t="s">
        <v>71</v>
      </c>
      <c r="AY195" s="229" t="s">
        <v>140</v>
      </c>
    </row>
    <row r="196" spans="2:51" s="13" customFormat="1" ht="13.5">
      <c r="B196" s="219"/>
      <c r="C196" s="220"/>
      <c r="D196" s="209" t="s">
        <v>149</v>
      </c>
      <c r="E196" s="221" t="s">
        <v>20</v>
      </c>
      <c r="F196" s="222" t="s">
        <v>271</v>
      </c>
      <c r="G196" s="220"/>
      <c r="H196" s="223">
        <v>28.6</v>
      </c>
      <c r="I196" s="224"/>
      <c r="J196" s="220"/>
      <c r="K196" s="220"/>
      <c r="L196" s="225"/>
      <c r="M196" s="226"/>
      <c r="N196" s="227"/>
      <c r="O196" s="227"/>
      <c r="P196" s="227"/>
      <c r="Q196" s="227"/>
      <c r="R196" s="227"/>
      <c r="S196" s="227"/>
      <c r="T196" s="228"/>
      <c r="AT196" s="229" t="s">
        <v>149</v>
      </c>
      <c r="AU196" s="229" t="s">
        <v>78</v>
      </c>
      <c r="AV196" s="13" t="s">
        <v>78</v>
      </c>
      <c r="AW196" s="13" t="s">
        <v>34</v>
      </c>
      <c r="AX196" s="13" t="s">
        <v>71</v>
      </c>
      <c r="AY196" s="229" t="s">
        <v>140</v>
      </c>
    </row>
    <row r="197" spans="2:51" s="13" customFormat="1" ht="13.5">
      <c r="B197" s="219"/>
      <c r="C197" s="220"/>
      <c r="D197" s="209" t="s">
        <v>149</v>
      </c>
      <c r="E197" s="221" t="s">
        <v>20</v>
      </c>
      <c r="F197" s="222" t="s">
        <v>272</v>
      </c>
      <c r="G197" s="220"/>
      <c r="H197" s="223">
        <v>24.736</v>
      </c>
      <c r="I197" s="224"/>
      <c r="J197" s="220"/>
      <c r="K197" s="220"/>
      <c r="L197" s="225"/>
      <c r="M197" s="226"/>
      <c r="N197" s="227"/>
      <c r="O197" s="227"/>
      <c r="P197" s="227"/>
      <c r="Q197" s="227"/>
      <c r="R197" s="227"/>
      <c r="S197" s="227"/>
      <c r="T197" s="228"/>
      <c r="AT197" s="229" t="s">
        <v>149</v>
      </c>
      <c r="AU197" s="229" t="s">
        <v>78</v>
      </c>
      <c r="AV197" s="13" t="s">
        <v>78</v>
      </c>
      <c r="AW197" s="13" t="s">
        <v>34</v>
      </c>
      <c r="AX197" s="13" t="s">
        <v>71</v>
      </c>
      <c r="AY197" s="229" t="s">
        <v>140</v>
      </c>
    </row>
    <row r="198" spans="2:51" s="14" customFormat="1" ht="13.5">
      <c r="B198" s="230"/>
      <c r="C198" s="231"/>
      <c r="D198" s="232" t="s">
        <v>149</v>
      </c>
      <c r="E198" s="233" t="s">
        <v>20</v>
      </c>
      <c r="F198" s="234" t="s">
        <v>152</v>
      </c>
      <c r="G198" s="231"/>
      <c r="H198" s="235">
        <v>100.624</v>
      </c>
      <c r="I198" s="236"/>
      <c r="J198" s="231"/>
      <c r="K198" s="231"/>
      <c r="L198" s="237"/>
      <c r="M198" s="238"/>
      <c r="N198" s="239"/>
      <c r="O198" s="239"/>
      <c r="P198" s="239"/>
      <c r="Q198" s="239"/>
      <c r="R198" s="239"/>
      <c r="S198" s="239"/>
      <c r="T198" s="240"/>
      <c r="AT198" s="241" t="s">
        <v>149</v>
      </c>
      <c r="AU198" s="241" t="s">
        <v>78</v>
      </c>
      <c r="AV198" s="14" t="s">
        <v>147</v>
      </c>
      <c r="AW198" s="14" t="s">
        <v>34</v>
      </c>
      <c r="AX198" s="14" t="s">
        <v>35</v>
      </c>
      <c r="AY198" s="241" t="s">
        <v>140</v>
      </c>
    </row>
    <row r="199" spans="2:65" s="1" customFormat="1" ht="31.5" customHeight="1">
      <c r="B199" s="36"/>
      <c r="C199" s="195" t="s">
        <v>285</v>
      </c>
      <c r="D199" s="195" t="s">
        <v>142</v>
      </c>
      <c r="E199" s="196" t="s">
        <v>286</v>
      </c>
      <c r="F199" s="197" t="s">
        <v>287</v>
      </c>
      <c r="G199" s="198" t="s">
        <v>145</v>
      </c>
      <c r="H199" s="199">
        <v>100.624</v>
      </c>
      <c r="I199" s="200"/>
      <c r="J199" s="201">
        <f>ROUND(I199*H199,2)</f>
        <v>0</v>
      </c>
      <c r="K199" s="197" t="s">
        <v>146</v>
      </c>
      <c r="L199" s="56"/>
      <c r="M199" s="202" t="s">
        <v>20</v>
      </c>
      <c r="N199" s="203" t="s">
        <v>42</v>
      </c>
      <c r="O199" s="37"/>
      <c r="P199" s="204">
        <f>O199*H199</f>
        <v>0</v>
      </c>
      <c r="Q199" s="204">
        <v>0.00478</v>
      </c>
      <c r="R199" s="204">
        <f>Q199*H199</f>
        <v>0.48098272000000003</v>
      </c>
      <c r="S199" s="204">
        <v>0</v>
      </c>
      <c r="T199" s="205">
        <f>S199*H199</f>
        <v>0</v>
      </c>
      <c r="AR199" s="19" t="s">
        <v>147</v>
      </c>
      <c r="AT199" s="19" t="s">
        <v>142</v>
      </c>
      <c r="AU199" s="19" t="s">
        <v>78</v>
      </c>
      <c r="AY199" s="19" t="s">
        <v>140</v>
      </c>
      <c r="BE199" s="206">
        <f>IF(N199="základní",J199,0)</f>
        <v>0</v>
      </c>
      <c r="BF199" s="206">
        <f>IF(N199="snížená",J199,0)</f>
        <v>0</v>
      </c>
      <c r="BG199" s="206">
        <f>IF(N199="zákl. přenesená",J199,0)</f>
        <v>0</v>
      </c>
      <c r="BH199" s="206">
        <f>IF(N199="sníž. přenesená",J199,0)</f>
        <v>0</v>
      </c>
      <c r="BI199" s="206">
        <f>IF(N199="nulová",J199,0)</f>
        <v>0</v>
      </c>
      <c r="BJ199" s="19" t="s">
        <v>35</v>
      </c>
      <c r="BK199" s="206">
        <f>ROUND(I199*H199,2)</f>
        <v>0</v>
      </c>
      <c r="BL199" s="19" t="s">
        <v>147</v>
      </c>
      <c r="BM199" s="19" t="s">
        <v>288</v>
      </c>
    </row>
    <row r="200" spans="2:65" s="1" customFormat="1" ht="22.5" customHeight="1">
      <c r="B200" s="36"/>
      <c r="C200" s="195" t="s">
        <v>289</v>
      </c>
      <c r="D200" s="195" t="s">
        <v>142</v>
      </c>
      <c r="E200" s="196" t="s">
        <v>290</v>
      </c>
      <c r="F200" s="197" t="s">
        <v>291</v>
      </c>
      <c r="G200" s="198" t="s">
        <v>145</v>
      </c>
      <c r="H200" s="199">
        <v>694.813</v>
      </c>
      <c r="I200" s="200"/>
      <c r="J200" s="201">
        <f>ROUND(I200*H200,2)</f>
        <v>0</v>
      </c>
      <c r="K200" s="197" t="s">
        <v>146</v>
      </c>
      <c r="L200" s="56"/>
      <c r="M200" s="202" t="s">
        <v>20</v>
      </c>
      <c r="N200" s="203" t="s">
        <v>42</v>
      </c>
      <c r="O200" s="37"/>
      <c r="P200" s="204">
        <f>O200*H200</f>
        <v>0</v>
      </c>
      <c r="Q200" s="204">
        <v>0.00546</v>
      </c>
      <c r="R200" s="204">
        <f>Q200*H200</f>
        <v>3.7936789799999997</v>
      </c>
      <c r="S200" s="204">
        <v>0</v>
      </c>
      <c r="T200" s="205">
        <f>S200*H200</f>
        <v>0</v>
      </c>
      <c r="AR200" s="19" t="s">
        <v>147</v>
      </c>
      <c r="AT200" s="19" t="s">
        <v>142</v>
      </c>
      <c r="AU200" s="19" t="s">
        <v>78</v>
      </c>
      <c r="AY200" s="19" t="s">
        <v>140</v>
      </c>
      <c r="BE200" s="206">
        <f>IF(N200="základní",J200,0)</f>
        <v>0</v>
      </c>
      <c r="BF200" s="206">
        <f>IF(N200="snížená",J200,0)</f>
        <v>0</v>
      </c>
      <c r="BG200" s="206">
        <f>IF(N200="zákl. přenesená",J200,0)</f>
        <v>0</v>
      </c>
      <c r="BH200" s="206">
        <f>IF(N200="sníž. přenesená",J200,0)</f>
        <v>0</v>
      </c>
      <c r="BI200" s="206">
        <f>IF(N200="nulová",J200,0)</f>
        <v>0</v>
      </c>
      <c r="BJ200" s="19" t="s">
        <v>35</v>
      </c>
      <c r="BK200" s="206">
        <f>ROUND(I200*H200,2)</f>
        <v>0</v>
      </c>
      <c r="BL200" s="19" t="s">
        <v>147</v>
      </c>
      <c r="BM200" s="19" t="s">
        <v>292</v>
      </c>
    </row>
    <row r="201" spans="2:51" s="12" customFormat="1" ht="13.5">
      <c r="B201" s="207"/>
      <c r="C201" s="208"/>
      <c r="D201" s="209" t="s">
        <v>149</v>
      </c>
      <c r="E201" s="210" t="s">
        <v>20</v>
      </c>
      <c r="F201" s="211" t="s">
        <v>293</v>
      </c>
      <c r="G201" s="208"/>
      <c r="H201" s="212" t="s">
        <v>20</v>
      </c>
      <c r="I201" s="213"/>
      <c r="J201" s="208"/>
      <c r="K201" s="208"/>
      <c r="L201" s="214"/>
      <c r="M201" s="215"/>
      <c r="N201" s="216"/>
      <c r="O201" s="216"/>
      <c r="P201" s="216"/>
      <c r="Q201" s="216"/>
      <c r="R201" s="216"/>
      <c r="S201" s="216"/>
      <c r="T201" s="217"/>
      <c r="AT201" s="218" t="s">
        <v>149</v>
      </c>
      <c r="AU201" s="218" t="s">
        <v>78</v>
      </c>
      <c r="AV201" s="12" t="s">
        <v>35</v>
      </c>
      <c r="AW201" s="12" t="s">
        <v>34</v>
      </c>
      <c r="AX201" s="12" t="s">
        <v>71</v>
      </c>
      <c r="AY201" s="218" t="s">
        <v>140</v>
      </c>
    </row>
    <row r="202" spans="2:51" s="13" customFormat="1" ht="13.5">
      <c r="B202" s="219"/>
      <c r="C202" s="220"/>
      <c r="D202" s="209" t="s">
        <v>149</v>
      </c>
      <c r="E202" s="221" t="s">
        <v>20</v>
      </c>
      <c r="F202" s="222" t="s">
        <v>294</v>
      </c>
      <c r="G202" s="220"/>
      <c r="H202" s="223">
        <v>694.813</v>
      </c>
      <c r="I202" s="224"/>
      <c r="J202" s="220"/>
      <c r="K202" s="220"/>
      <c r="L202" s="225"/>
      <c r="M202" s="226"/>
      <c r="N202" s="227"/>
      <c r="O202" s="227"/>
      <c r="P202" s="227"/>
      <c r="Q202" s="227"/>
      <c r="R202" s="227"/>
      <c r="S202" s="227"/>
      <c r="T202" s="228"/>
      <c r="AT202" s="229" t="s">
        <v>149</v>
      </c>
      <c r="AU202" s="229" t="s">
        <v>78</v>
      </c>
      <c r="AV202" s="13" t="s">
        <v>78</v>
      </c>
      <c r="AW202" s="13" t="s">
        <v>34</v>
      </c>
      <c r="AX202" s="13" t="s">
        <v>71</v>
      </c>
      <c r="AY202" s="229" t="s">
        <v>140</v>
      </c>
    </row>
    <row r="203" spans="2:51" s="14" customFormat="1" ht="13.5">
      <c r="B203" s="230"/>
      <c r="C203" s="231"/>
      <c r="D203" s="232" t="s">
        <v>149</v>
      </c>
      <c r="E203" s="233" t="s">
        <v>20</v>
      </c>
      <c r="F203" s="234" t="s">
        <v>152</v>
      </c>
      <c r="G203" s="231"/>
      <c r="H203" s="235">
        <v>694.813</v>
      </c>
      <c r="I203" s="236"/>
      <c r="J203" s="231"/>
      <c r="K203" s="231"/>
      <c r="L203" s="237"/>
      <c r="M203" s="238"/>
      <c r="N203" s="239"/>
      <c r="O203" s="239"/>
      <c r="P203" s="239"/>
      <c r="Q203" s="239"/>
      <c r="R203" s="239"/>
      <c r="S203" s="239"/>
      <c r="T203" s="240"/>
      <c r="AT203" s="241" t="s">
        <v>149</v>
      </c>
      <c r="AU203" s="241" t="s">
        <v>78</v>
      </c>
      <c r="AV203" s="14" t="s">
        <v>147</v>
      </c>
      <c r="AW203" s="14" t="s">
        <v>34</v>
      </c>
      <c r="AX203" s="14" t="s">
        <v>35</v>
      </c>
      <c r="AY203" s="241" t="s">
        <v>140</v>
      </c>
    </row>
    <row r="204" spans="2:65" s="1" customFormat="1" ht="31.5" customHeight="1">
      <c r="B204" s="36"/>
      <c r="C204" s="195" t="s">
        <v>295</v>
      </c>
      <c r="D204" s="195" t="s">
        <v>142</v>
      </c>
      <c r="E204" s="196" t="s">
        <v>296</v>
      </c>
      <c r="F204" s="197" t="s">
        <v>297</v>
      </c>
      <c r="G204" s="198" t="s">
        <v>145</v>
      </c>
      <c r="H204" s="199">
        <v>226.331</v>
      </c>
      <c r="I204" s="200"/>
      <c r="J204" s="201">
        <f>ROUND(I204*H204,2)</f>
        <v>0</v>
      </c>
      <c r="K204" s="197" t="s">
        <v>146</v>
      </c>
      <c r="L204" s="56"/>
      <c r="M204" s="202" t="s">
        <v>20</v>
      </c>
      <c r="N204" s="203" t="s">
        <v>42</v>
      </c>
      <c r="O204" s="37"/>
      <c r="P204" s="204">
        <f>O204*H204</f>
        <v>0</v>
      </c>
      <c r="Q204" s="204">
        <v>0.00825</v>
      </c>
      <c r="R204" s="204">
        <f>Q204*H204</f>
        <v>1.86723075</v>
      </c>
      <c r="S204" s="204">
        <v>0</v>
      </c>
      <c r="T204" s="205">
        <f>S204*H204</f>
        <v>0</v>
      </c>
      <c r="AR204" s="19" t="s">
        <v>147</v>
      </c>
      <c r="AT204" s="19" t="s">
        <v>142</v>
      </c>
      <c r="AU204" s="19" t="s">
        <v>78</v>
      </c>
      <c r="AY204" s="19" t="s">
        <v>140</v>
      </c>
      <c r="BE204" s="206">
        <f>IF(N204="základní",J204,0)</f>
        <v>0</v>
      </c>
      <c r="BF204" s="206">
        <f>IF(N204="snížená",J204,0)</f>
        <v>0</v>
      </c>
      <c r="BG204" s="206">
        <f>IF(N204="zákl. přenesená",J204,0)</f>
        <v>0</v>
      </c>
      <c r="BH204" s="206">
        <f>IF(N204="sníž. přenesená",J204,0)</f>
        <v>0</v>
      </c>
      <c r="BI204" s="206">
        <f>IF(N204="nulová",J204,0)</f>
        <v>0</v>
      </c>
      <c r="BJ204" s="19" t="s">
        <v>35</v>
      </c>
      <c r="BK204" s="206">
        <f>ROUND(I204*H204,2)</f>
        <v>0</v>
      </c>
      <c r="BL204" s="19" t="s">
        <v>147</v>
      </c>
      <c r="BM204" s="19" t="s">
        <v>298</v>
      </c>
    </row>
    <row r="205" spans="2:51" s="13" customFormat="1" ht="13.5">
      <c r="B205" s="219"/>
      <c r="C205" s="220"/>
      <c r="D205" s="209" t="s">
        <v>149</v>
      </c>
      <c r="E205" s="221" t="s">
        <v>20</v>
      </c>
      <c r="F205" s="222" t="s">
        <v>299</v>
      </c>
      <c r="G205" s="220"/>
      <c r="H205" s="223">
        <v>212.421</v>
      </c>
      <c r="I205" s="224"/>
      <c r="J205" s="220"/>
      <c r="K205" s="220"/>
      <c r="L205" s="225"/>
      <c r="M205" s="226"/>
      <c r="N205" s="227"/>
      <c r="O205" s="227"/>
      <c r="P205" s="227"/>
      <c r="Q205" s="227"/>
      <c r="R205" s="227"/>
      <c r="S205" s="227"/>
      <c r="T205" s="228"/>
      <c r="AT205" s="229" t="s">
        <v>149</v>
      </c>
      <c r="AU205" s="229" t="s">
        <v>78</v>
      </c>
      <c r="AV205" s="13" t="s">
        <v>78</v>
      </c>
      <c r="AW205" s="13" t="s">
        <v>34</v>
      </c>
      <c r="AX205" s="13" t="s">
        <v>71</v>
      </c>
      <c r="AY205" s="229" t="s">
        <v>140</v>
      </c>
    </row>
    <row r="206" spans="2:51" s="15" customFormat="1" ht="13.5">
      <c r="B206" s="242"/>
      <c r="C206" s="243"/>
      <c r="D206" s="209" t="s">
        <v>149</v>
      </c>
      <c r="E206" s="244" t="s">
        <v>20</v>
      </c>
      <c r="F206" s="245" t="s">
        <v>158</v>
      </c>
      <c r="G206" s="243"/>
      <c r="H206" s="246">
        <v>212.421</v>
      </c>
      <c r="I206" s="247"/>
      <c r="J206" s="243"/>
      <c r="K206" s="243"/>
      <c r="L206" s="248"/>
      <c r="M206" s="249"/>
      <c r="N206" s="250"/>
      <c r="O206" s="250"/>
      <c r="P206" s="250"/>
      <c r="Q206" s="250"/>
      <c r="R206" s="250"/>
      <c r="S206" s="250"/>
      <c r="T206" s="251"/>
      <c r="AT206" s="252" t="s">
        <v>149</v>
      </c>
      <c r="AU206" s="252" t="s">
        <v>78</v>
      </c>
      <c r="AV206" s="15" t="s">
        <v>159</v>
      </c>
      <c r="AW206" s="15" t="s">
        <v>34</v>
      </c>
      <c r="AX206" s="15" t="s">
        <v>71</v>
      </c>
      <c r="AY206" s="252" t="s">
        <v>140</v>
      </c>
    </row>
    <row r="207" spans="2:51" s="13" customFormat="1" ht="13.5">
      <c r="B207" s="219"/>
      <c r="C207" s="220"/>
      <c r="D207" s="209" t="s">
        <v>149</v>
      </c>
      <c r="E207" s="221" t="s">
        <v>20</v>
      </c>
      <c r="F207" s="222" t="s">
        <v>300</v>
      </c>
      <c r="G207" s="220"/>
      <c r="H207" s="223">
        <v>8.82</v>
      </c>
      <c r="I207" s="224"/>
      <c r="J207" s="220"/>
      <c r="K207" s="220"/>
      <c r="L207" s="225"/>
      <c r="M207" s="226"/>
      <c r="N207" s="227"/>
      <c r="O207" s="227"/>
      <c r="P207" s="227"/>
      <c r="Q207" s="227"/>
      <c r="R207" s="227"/>
      <c r="S207" s="227"/>
      <c r="T207" s="228"/>
      <c r="AT207" s="229" t="s">
        <v>149</v>
      </c>
      <c r="AU207" s="229" t="s">
        <v>78</v>
      </c>
      <c r="AV207" s="13" t="s">
        <v>78</v>
      </c>
      <c r="AW207" s="13" t="s">
        <v>34</v>
      </c>
      <c r="AX207" s="13" t="s">
        <v>71</v>
      </c>
      <c r="AY207" s="229" t="s">
        <v>140</v>
      </c>
    </row>
    <row r="208" spans="2:51" s="15" customFormat="1" ht="13.5">
      <c r="B208" s="242"/>
      <c r="C208" s="243"/>
      <c r="D208" s="209" t="s">
        <v>149</v>
      </c>
      <c r="E208" s="244" t="s">
        <v>20</v>
      </c>
      <c r="F208" s="245" t="s">
        <v>158</v>
      </c>
      <c r="G208" s="243"/>
      <c r="H208" s="246">
        <v>8.82</v>
      </c>
      <c r="I208" s="247"/>
      <c r="J208" s="243"/>
      <c r="K208" s="243"/>
      <c r="L208" s="248"/>
      <c r="M208" s="249"/>
      <c r="N208" s="250"/>
      <c r="O208" s="250"/>
      <c r="P208" s="250"/>
      <c r="Q208" s="250"/>
      <c r="R208" s="250"/>
      <c r="S208" s="250"/>
      <c r="T208" s="251"/>
      <c r="AT208" s="252" t="s">
        <v>149</v>
      </c>
      <c r="AU208" s="252" t="s">
        <v>78</v>
      </c>
      <c r="AV208" s="15" t="s">
        <v>159</v>
      </c>
      <c r="AW208" s="15" t="s">
        <v>34</v>
      </c>
      <c r="AX208" s="15" t="s">
        <v>71</v>
      </c>
      <c r="AY208" s="252" t="s">
        <v>140</v>
      </c>
    </row>
    <row r="209" spans="2:51" s="13" customFormat="1" ht="13.5">
      <c r="B209" s="219"/>
      <c r="C209" s="220"/>
      <c r="D209" s="209" t="s">
        <v>149</v>
      </c>
      <c r="E209" s="221" t="s">
        <v>20</v>
      </c>
      <c r="F209" s="222" t="s">
        <v>301</v>
      </c>
      <c r="G209" s="220"/>
      <c r="H209" s="223">
        <v>2.445</v>
      </c>
      <c r="I209" s="224"/>
      <c r="J209" s="220"/>
      <c r="K209" s="220"/>
      <c r="L209" s="225"/>
      <c r="M209" s="226"/>
      <c r="N209" s="227"/>
      <c r="O209" s="227"/>
      <c r="P209" s="227"/>
      <c r="Q209" s="227"/>
      <c r="R209" s="227"/>
      <c r="S209" s="227"/>
      <c r="T209" s="228"/>
      <c r="AT209" s="229" t="s">
        <v>149</v>
      </c>
      <c r="AU209" s="229" t="s">
        <v>78</v>
      </c>
      <c r="AV209" s="13" t="s">
        <v>78</v>
      </c>
      <c r="AW209" s="13" t="s">
        <v>34</v>
      </c>
      <c r="AX209" s="13" t="s">
        <v>71</v>
      </c>
      <c r="AY209" s="229" t="s">
        <v>140</v>
      </c>
    </row>
    <row r="210" spans="2:51" s="13" customFormat="1" ht="13.5">
      <c r="B210" s="219"/>
      <c r="C210" s="220"/>
      <c r="D210" s="209" t="s">
        <v>149</v>
      </c>
      <c r="E210" s="221" t="s">
        <v>20</v>
      </c>
      <c r="F210" s="222" t="s">
        <v>302</v>
      </c>
      <c r="G210" s="220"/>
      <c r="H210" s="223">
        <v>2.645</v>
      </c>
      <c r="I210" s="224"/>
      <c r="J210" s="220"/>
      <c r="K210" s="220"/>
      <c r="L210" s="225"/>
      <c r="M210" s="226"/>
      <c r="N210" s="227"/>
      <c r="O210" s="227"/>
      <c r="P210" s="227"/>
      <c r="Q210" s="227"/>
      <c r="R210" s="227"/>
      <c r="S210" s="227"/>
      <c r="T210" s="228"/>
      <c r="AT210" s="229" t="s">
        <v>149</v>
      </c>
      <c r="AU210" s="229" t="s">
        <v>78</v>
      </c>
      <c r="AV210" s="13" t="s">
        <v>78</v>
      </c>
      <c r="AW210" s="13" t="s">
        <v>34</v>
      </c>
      <c r="AX210" s="13" t="s">
        <v>71</v>
      </c>
      <c r="AY210" s="229" t="s">
        <v>140</v>
      </c>
    </row>
    <row r="211" spans="2:51" s="15" customFormat="1" ht="13.5">
      <c r="B211" s="242"/>
      <c r="C211" s="243"/>
      <c r="D211" s="209" t="s">
        <v>149</v>
      </c>
      <c r="E211" s="244" t="s">
        <v>20</v>
      </c>
      <c r="F211" s="245" t="s">
        <v>158</v>
      </c>
      <c r="G211" s="243"/>
      <c r="H211" s="246">
        <v>5.09</v>
      </c>
      <c r="I211" s="247"/>
      <c r="J211" s="243"/>
      <c r="K211" s="243"/>
      <c r="L211" s="248"/>
      <c r="M211" s="249"/>
      <c r="N211" s="250"/>
      <c r="O211" s="250"/>
      <c r="P211" s="250"/>
      <c r="Q211" s="250"/>
      <c r="R211" s="250"/>
      <c r="S211" s="250"/>
      <c r="T211" s="251"/>
      <c r="AT211" s="252" t="s">
        <v>149</v>
      </c>
      <c r="AU211" s="252" t="s">
        <v>78</v>
      </c>
      <c r="AV211" s="15" t="s">
        <v>159</v>
      </c>
      <c r="AW211" s="15" t="s">
        <v>34</v>
      </c>
      <c r="AX211" s="15" t="s">
        <v>71</v>
      </c>
      <c r="AY211" s="252" t="s">
        <v>140</v>
      </c>
    </row>
    <row r="212" spans="2:51" s="14" customFormat="1" ht="13.5">
      <c r="B212" s="230"/>
      <c r="C212" s="231"/>
      <c r="D212" s="232" t="s">
        <v>149</v>
      </c>
      <c r="E212" s="233" t="s">
        <v>20</v>
      </c>
      <c r="F212" s="234" t="s">
        <v>152</v>
      </c>
      <c r="G212" s="231"/>
      <c r="H212" s="235">
        <v>226.331</v>
      </c>
      <c r="I212" s="236"/>
      <c r="J212" s="231"/>
      <c r="K212" s="231"/>
      <c r="L212" s="237"/>
      <c r="M212" s="238"/>
      <c r="N212" s="239"/>
      <c r="O212" s="239"/>
      <c r="P212" s="239"/>
      <c r="Q212" s="239"/>
      <c r="R212" s="239"/>
      <c r="S212" s="239"/>
      <c r="T212" s="240"/>
      <c r="AT212" s="241" t="s">
        <v>149</v>
      </c>
      <c r="AU212" s="241" t="s">
        <v>78</v>
      </c>
      <c r="AV212" s="14" t="s">
        <v>147</v>
      </c>
      <c r="AW212" s="14" t="s">
        <v>34</v>
      </c>
      <c r="AX212" s="14" t="s">
        <v>35</v>
      </c>
      <c r="AY212" s="241" t="s">
        <v>140</v>
      </c>
    </row>
    <row r="213" spans="2:65" s="1" customFormat="1" ht="44.25" customHeight="1">
      <c r="B213" s="36"/>
      <c r="C213" s="257" t="s">
        <v>303</v>
      </c>
      <c r="D213" s="257" t="s">
        <v>215</v>
      </c>
      <c r="E213" s="258" t="s">
        <v>304</v>
      </c>
      <c r="F213" s="259" t="s">
        <v>305</v>
      </c>
      <c r="G213" s="260" t="s">
        <v>145</v>
      </c>
      <c r="H213" s="261">
        <v>230.858</v>
      </c>
      <c r="I213" s="262"/>
      <c r="J213" s="263">
        <f>ROUND(I213*H213,2)</f>
        <v>0</v>
      </c>
      <c r="K213" s="259" t="s">
        <v>146</v>
      </c>
      <c r="L213" s="264"/>
      <c r="M213" s="265" t="s">
        <v>20</v>
      </c>
      <c r="N213" s="266" t="s">
        <v>42</v>
      </c>
      <c r="O213" s="37"/>
      <c r="P213" s="204">
        <f>O213*H213</f>
        <v>0</v>
      </c>
      <c r="Q213" s="204">
        <v>0.0009</v>
      </c>
      <c r="R213" s="204">
        <f>Q213*H213</f>
        <v>0.2077722</v>
      </c>
      <c r="S213" s="204">
        <v>0</v>
      </c>
      <c r="T213" s="205">
        <f>S213*H213</f>
        <v>0</v>
      </c>
      <c r="AR213" s="19" t="s">
        <v>191</v>
      </c>
      <c r="AT213" s="19" t="s">
        <v>215</v>
      </c>
      <c r="AU213" s="19" t="s">
        <v>78</v>
      </c>
      <c r="AY213" s="19" t="s">
        <v>140</v>
      </c>
      <c r="BE213" s="206">
        <f>IF(N213="základní",J213,0)</f>
        <v>0</v>
      </c>
      <c r="BF213" s="206">
        <f>IF(N213="snížená",J213,0)</f>
        <v>0</v>
      </c>
      <c r="BG213" s="206">
        <f>IF(N213="zákl. přenesená",J213,0)</f>
        <v>0</v>
      </c>
      <c r="BH213" s="206">
        <f>IF(N213="sníž. přenesená",J213,0)</f>
        <v>0</v>
      </c>
      <c r="BI213" s="206">
        <f>IF(N213="nulová",J213,0)</f>
        <v>0</v>
      </c>
      <c r="BJ213" s="19" t="s">
        <v>35</v>
      </c>
      <c r="BK213" s="206">
        <f>ROUND(I213*H213,2)</f>
        <v>0</v>
      </c>
      <c r="BL213" s="19" t="s">
        <v>147</v>
      </c>
      <c r="BM213" s="19" t="s">
        <v>306</v>
      </c>
    </row>
    <row r="214" spans="2:47" s="1" customFormat="1" ht="36">
      <c r="B214" s="36"/>
      <c r="C214" s="58"/>
      <c r="D214" s="209" t="s">
        <v>307</v>
      </c>
      <c r="E214" s="58"/>
      <c r="F214" s="256" t="s">
        <v>308</v>
      </c>
      <c r="G214" s="58"/>
      <c r="H214" s="58"/>
      <c r="I214" s="163"/>
      <c r="J214" s="58"/>
      <c r="K214" s="58"/>
      <c r="L214" s="56"/>
      <c r="M214" s="73"/>
      <c r="N214" s="37"/>
      <c r="O214" s="37"/>
      <c r="P214" s="37"/>
      <c r="Q214" s="37"/>
      <c r="R214" s="37"/>
      <c r="S214" s="37"/>
      <c r="T214" s="74"/>
      <c r="AT214" s="19" t="s">
        <v>307</v>
      </c>
      <c r="AU214" s="19" t="s">
        <v>78</v>
      </c>
    </row>
    <row r="215" spans="2:51" s="13" customFormat="1" ht="13.5">
      <c r="B215" s="219"/>
      <c r="C215" s="220"/>
      <c r="D215" s="232" t="s">
        <v>149</v>
      </c>
      <c r="E215" s="220"/>
      <c r="F215" s="253" t="s">
        <v>309</v>
      </c>
      <c r="G215" s="220"/>
      <c r="H215" s="254">
        <v>230.858</v>
      </c>
      <c r="I215" s="224"/>
      <c r="J215" s="220"/>
      <c r="K215" s="220"/>
      <c r="L215" s="225"/>
      <c r="M215" s="226"/>
      <c r="N215" s="227"/>
      <c r="O215" s="227"/>
      <c r="P215" s="227"/>
      <c r="Q215" s="227"/>
      <c r="R215" s="227"/>
      <c r="S215" s="227"/>
      <c r="T215" s="228"/>
      <c r="AT215" s="229" t="s">
        <v>149</v>
      </c>
      <c r="AU215" s="229" t="s">
        <v>78</v>
      </c>
      <c r="AV215" s="13" t="s">
        <v>78</v>
      </c>
      <c r="AW215" s="13" t="s">
        <v>4</v>
      </c>
      <c r="AX215" s="13" t="s">
        <v>35</v>
      </c>
      <c r="AY215" s="229" t="s">
        <v>140</v>
      </c>
    </row>
    <row r="216" spans="2:65" s="1" customFormat="1" ht="31.5" customHeight="1">
      <c r="B216" s="36"/>
      <c r="C216" s="195" t="s">
        <v>310</v>
      </c>
      <c r="D216" s="195" t="s">
        <v>142</v>
      </c>
      <c r="E216" s="196" t="s">
        <v>311</v>
      </c>
      <c r="F216" s="197" t="s">
        <v>312</v>
      </c>
      <c r="G216" s="198" t="s">
        <v>145</v>
      </c>
      <c r="H216" s="199">
        <v>314.878</v>
      </c>
      <c r="I216" s="200"/>
      <c r="J216" s="201">
        <f>ROUND(I216*H216,2)</f>
        <v>0</v>
      </c>
      <c r="K216" s="197" t="s">
        <v>146</v>
      </c>
      <c r="L216" s="56"/>
      <c r="M216" s="202" t="s">
        <v>20</v>
      </c>
      <c r="N216" s="203" t="s">
        <v>42</v>
      </c>
      <c r="O216" s="37"/>
      <c r="P216" s="204">
        <f>O216*H216</f>
        <v>0</v>
      </c>
      <c r="Q216" s="204">
        <v>0.00825</v>
      </c>
      <c r="R216" s="204">
        <f>Q216*H216</f>
        <v>2.5977435</v>
      </c>
      <c r="S216" s="204">
        <v>0</v>
      </c>
      <c r="T216" s="205">
        <f>S216*H216</f>
        <v>0</v>
      </c>
      <c r="AR216" s="19" t="s">
        <v>147</v>
      </c>
      <c r="AT216" s="19" t="s">
        <v>142</v>
      </c>
      <c r="AU216" s="19" t="s">
        <v>78</v>
      </c>
      <c r="AY216" s="19" t="s">
        <v>140</v>
      </c>
      <c r="BE216" s="206">
        <f>IF(N216="základní",J216,0)</f>
        <v>0</v>
      </c>
      <c r="BF216" s="206">
        <f>IF(N216="snížená",J216,0)</f>
        <v>0</v>
      </c>
      <c r="BG216" s="206">
        <f>IF(N216="zákl. přenesená",J216,0)</f>
        <v>0</v>
      </c>
      <c r="BH216" s="206">
        <f>IF(N216="sníž. přenesená",J216,0)</f>
        <v>0</v>
      </c>
      <c r="BI216" s="206">
        <f>IF(N216="nulová",J216,0)</f>
        <v>0</v>
      </c>
      <c r="BJ216" s="19" t="s">
        <v>35</v>
      </c>
      <c r="BK216" s="206">
        <f>ROUND(I216*H216,2)</f>
        <v>0</v>
      </c>
      <c r="BL216" s="19" t="s">
        <v>147</v>
      </c>
      <c r="BM216" s="19" t="s">
        <v>313</v>
      </c>
    </row>
    <row r="217" spans="2:51" s="12" customFormat="1" ht="13.5">
      <c r="B217" s="207"/>
      <c r="C217" s="208"/>
      <c r="D217" s="209" t="s">
        <v>149</v>
      </c>
      <c r="E217" s="210" t="s">
        <v>20</v>
      </c>
      <c r="F217" s="211" t="s">
        <v>314</v>
      </c>
      <c r="G217" s="208"/>
      <c r="H217" s="212" t="s">
        <v>20</v>
      </c>
      <c r="I217" s="213"/>
      <c r="J217" s="208"/>
      <c r="K217" s="208"/>
      <c r="L217" s="214"/>
      <c r="M217" s="215"/>
      <c r="N217" s="216"/>
      <c r="O217" s="216"/>
      <c r="P217" s="216"/>
      <c r="Q217" s="216"/>
      <c r="R217" s="216"/>
      <c r="S217" s="216"/>
      <c r="T217" s="217"/>
      <c r="AT217" s="218" t="s">
        <v>149</v>
      </c>
      <c r="AU217" s="218" t="s">
        <v>78</v>
      </c>
      <c r="AV217" s="12" t="s">
        <v>35</v>
      </c>
      <c r="AW217" s="12" t="s">
        <v>34</v>
      </c>
      <c r="AX217" s="12" t="s">
        <v>71</v>
      </c>
      <c r="AY217" s="218" t="s">
        <v>140</v>
      </c>
    </row>
    <row r="218" spans="2:51" s="13" customFormat="1" ht="13.5">
      <c r="B218" s="219"/>
      <c r="C218" s="220"/>
      <c r="D218" s="209" t="s">
        <v>149</v>
      </c>
      <c r="E218" s="221" t="s">
        <v>20</v>
      </c>
      <c r="F218" s="222" t="s">
        <v>315</v>
      </c>
      <c r="G218" s="220"/>
      <c r="H218" s="223">
        <v>59.179</v>
      </c>
      <c r="I218" s="224"/>
      <c r="J218" s="220"/>
      <c r="K218" s="220"/>
      <c r="L218" s="225"/>
      <c r="M218" s="226"/>
      <c r="N218" s="227"/>
      <c r="O218" s="227"/>
      <c r="P218" s="227"/>
      <c r="Q218" s="227"/>
      <c r="R218" s="227"/>
      <c r="S218" s="227"/>
      <c r="T218" s="228"/>
      <c r="AT218" s="229" t="s">
        <v>149</v>
      </c>
      <c r="AU218" s="229" t="s">
        <v>78</v>
      </c>
      <c r="AV218" s="13" t="s">
        <v>78</v>
      </c>
      <c r="AW218" s="13" t="s">
        <v>34</v>
      </c>
      <c r="AX218" s="13" t="s">
        <v>71</v>
      </c>
      <c r="AY218" s="229" t="s">
        <v>140</v>
      </c>
    </row>
    <row r="219" spans="2:51" s="13" customFormat="1" ht="13.5">
      <c r="B219" s="219"/>
      <c r="C219" s="220"/>
      <c r="D219" s="209" t="s">
        <v>149</v>
      </c>
      <c r="E219" s="221" t="s">
        <v>20</v>
      </c>
      <c r="F219" s="222" t="s">
        <v>316</v>
      </c>
      <c r="G219" s="220"/>
      <c r="H219" s="223">
        <v>-1.75</v>
      </c>
      <c r="I219" s="224"/>
      <c r="J219" s="220"/>
      <c r="K219" s="220"/>
      <c r="L219" s="225"/>
      <c r="M219" s="226"/>
      <c r="N219" s="227"/>
      <c r="O219" s="227"/>
      <c r="P219" s="227"/>
      <c r="Q219" s="227"/>
      <c r="R219" s="227"/>
      <c r="S219" s="227"/>
      <c r="T219" s="228"/>
      <c r="AT219" s="229" t="s">
        <v>149</v>
      </c>
      <c r="AU219" s="229" t="s">
        <v>78</v>
      </c>
      <c r="AV219" s="13" t="s">
        <v>78</v>
      </c>
      <c r="AW219" s="13" t="s">
        <v>34</v>
      </c>
      <c r="AX219" s="13" t="s">
        <v>71</v>
      </c>
      <c r="AY219" s="229" t="s">
        <v>140</v>
      </c>
    </row>
    <row r="220" spans="2:51" s="15" customFormat="1" ht="13.5">
      <c r="B220" s="242"/>
      <c r="C220" s="243"/>
      <c r="D220" s="209" t="s">
        <v>149</v>
      </c>
      <c r="E220" s="244" t="s">
        <v>20</v>
      </c>
      <c r="F220" s="245" t="s">
        <v>317</v>
      </c>
      <c r="G220" s="243"/>
      <c r="H220" s="246">
        <v>57.429</v>
      </c>
      <c r="I220" s="247"/>
      <c r="J220" s="243"/>
      <c r="K220" s="243"/>
      <c r="L220" s="248"/>
      <c r="M220" s="249"/>
      <c r="N220" s="250"/>
      <c r="O220" s="250"/>
      <c r="P220" s="250"/>
      <c r="Q220" s="250"/>
      <c r="R220" s="250"/>
      <c r="S220" s="250"/>
      <c r="T220" s="251"/>
      <c r="AT220" s="252" t="s">
        <v>149</v>
      </c>
      <c r="AU220" s="252" t="s">
        <v>78</v>
      </c>
      <c r="AV220" s="15" t="s">
        <v>159</v>
      </c>
      <c r="AW220" s="15" t="s">
        <v>34</v>
      </c>
      <c r="AX220" s="15" t="s">
        <v>71</v>
      </c>
      <c r="AY220" s="252" t="s">
        <v>140</v>
      </c>
    </row>
    <row r="221" spans="2:51" s="13" customFormat="1" ht="13.5">
      <c r="B221" s="219"/>
      <c r="C221" s="220"/>
      <c r="D221" s="209" t="s">
        <v>149</v>
      </c>
      <c r="E221" s="221" t="s">
        <v>20</v>
      </c>
      <c r="F221" s="222" t="s">
        <v>318</v>
      </c>
      <c r="G221" s="220"/>
      <c r="H221" s="223">
        <v>176.072</v>
      </c>
      <c r="I221" s="224"/>
      <c r="J221" s="220"/>
      <c r="K221" s="220"/>
      <c r="L221" s="225"/>
      <c r="M221" s="226"/>
      <c r="N221" s="227"/>
      <c r="O221" s="227"/>
      <c r="P221" s="227"/>
      <c r="Q221" s="227"/>
      <c r="R221" s="227"/>
      <c r="S221" s="227"/>
      <c r="T221" s="228"/>
      <c r="AT221" s="229" t="s">
        <v>149</v>
      </c>
      <c r="AU221" s="229" t="s">
        <v>78</v>
      </c>
      <c r="AV221" s="13" t="s">
        <v>78</v>
      </c>
      <c r="AW221" s="13" t="s">
        <v>34</v>
      </c>
      <c r="AX221" s="13" t="s">
        <v>71</v>
      </c>
      <c r="AY221" s="229" t="s">
        <v>140</v>
      </c>
    </row>
    <row r="222" spans="2:51" s="13" customFormat="1" ht="13.5">
      <c r="B222" s="219"/>
      <c r="C222" s="220"/>
      <c r="D222" s="209" t="s">
        <v>149</v>
      </c>
      <c r="E222" s="221" t="s">
        <v>20</v>
      </c>
      <c r="F222" s="222" t="s">
        <v>319</v>
      </c>
      <c r="G222" s="220"/>
      <c r="H222" s="223">
        <v>87.557</v>
      </c>
      <c r="I222" s="224"/>
      <c r="J222" s="220"/>
      <c r="K222" s="220"/>
      <c r="L222" s="225"/>
      <c r="M222" s="226"/>
      <c r="N222" s="227"/>
      <c r="O222" s="227"/>
      <c r="P222" s="227"/>
      <c r="Q222" s="227"/>
      <c r="R222" s="227"/>
      <c r="S222" s="227"/>
      <c r="T222" s="228"/>
      <c r="AT222" s="229" t="s">
        <v>149</v>
      </c>
      <c r="AU222" s="229" t="s">
        <v>78</v>
      </c>
      <c r="AV222" s="13" t="s">
        <v>78</v>
      </c>
      <c r="AW222" s="13" t="s">
        <v>34</v>
      </c>
      <c r="AX222" s="13" t="s">
        <v>71</v>
      </c>
      <c r="AY222" s="229" t="s">
        <v>140</v>
      </c>
    </row>
    <row r="223" spans="2:51" s="13" customFormat="1" ht="13.5">
      <c r="B223" s="219"/>
      <c r="C223" s="220"/>
      <c r="D223" s="209" t="s">
        <v>149</v>
      </c>
      <c r="E223" s="221" t="s">
        <v>20</v>
      </c>
      <c r="F223" s="222" t="s">
        <v>320</v>
      </c>
      <c r="G223" s="220"/>
      <c r="H223" s="223">
        <v>7.62</v>
      </c>
      <c r="I223" s="224"/>
      <c r="J223" s="220"/>
      <c r="K223" s="220"/>
      <c r="L223" s="225"/>
      <c r="M223" s="226"/>
      <c r="N223" s="227"/>
      <c r="O223" s="227"/>
      <c r="P223" s="227"/>
      <c r="Q223" s="227"/>
      <c r="R223" s="227"/>
      <c r="S223" s="227"/>
      <c r="T223" s="228"/>
      <c r="AT223" s="229" t="s">
        <v>149</v>
      </c>
      <c r="AU223" s="229" t="s">
        <v>78</v>
      </c>
      <c r="AV223" s="13" t="s">
        <v>78</v>
      </c>
      <c r="AW223" s="13" t="s">
        <v>34</v>
      </c>
      <c r="AX223" s="13" t="s">
        <v>71</v>
      </c>
      <c r="AY223" s="229" t="s">
        <v>140</v>
      </c>
    </row>
    <row r="224" spans="2:51" s="13" customFormat="1" ht="13.5">
      <c r="B224" s="219"/>
      <c r="C224" s="220"/>
      <c r="D224" s="209" t="s">
        <v>149</v>
      </c>
      <c r="E224" s="221" t="s">
        <v>20</v>
      </c>
      <c r="F224" s="222" t="s">
        <v>321</v>
      </c>
      <c r="G224" s="220"/>
      <c r="H224" s="223">
        <v>-13.8</v>
      </c>
      <c r="I224" s="224"/>
      <c r="J224" s="220"/>
      <c r="K224" s="220"/>
      <c r="L224" s="225"/>
      <c r="M224" s="226"/>
      <c r="N224" s="227"/>
      <c r="O224" s="227"/>
      <c r="P224" s="227"/>
      <c r="Q224" s="227"/>
      <c r="R224" s="227"/>
      <c r="S224" s="227"/>
      <c r="T224" s="228"/>
      <c r="AT224" s="229" t="s">
        <v>149</v>
      </c>
      <c r="AU224" s="229" t="s">
        <v>78</v>
      </c>
      <c r="AV224" s="13" t="s">
        <v>78</v>
      </c>
      <c r="AW224" s="13" t="s">
        <v>34</v>
      </c>
      <c r="AX224" s="13" t="s">
        <v>71</v>
      </c>
      <c r="AY224" s="229" t="s">
        <v>140</v>
      </c>
    </row>
    <row r="225" spans="2:51" s="15" customFormat="1" ht="13.5">
      <c r="B225" s="242"/>
      <c r="C225" s="243"/>
      <c r="D225" s="209" t="s">
        <v>149</v>
      </c>
      <c r="E225" s="244" t="s">
        <v>20</v>
      </c>
      <c r="F225" s="245" t="s">
        <v>322</v>
      </c>
      <c r="G225" s="243"/>
      <c r="H225" s="246">
        <v>257.449</v>
      </c>
      <c r="I225" s="247"/>
      <c r="J225" s="243"/>
      <c r="K225" s="243"/>
      <c r="L225" s="248"/>
      <c r="M225" s="249"/>
      <c r="N225" s="250"/>
      <c r="O225" s="250"/>
      <c r="P225" s="250"/>
      <c r="Q225" s="250"/>
      <c r="R225" s="250"/>
      <c r="S225" s="250"/>
      <c r="T225" s="251"/>
      <c r="AT225" s="252" t="s">
        <v>149</v>
      </c>
      <c r="AU225" s="252" t="s">
        <v>78</v>
      </c>
      <c r="AV225" s="15" t="s">
        <v>159</v>
      </c>
      <c r="AW225" s="15" t="s">
        <v>34</v>
      </c>
      <c r="AX225" s="15" t="s">
        <v>71</v>
      </c>
      <c r="AY225" s="252" t="s">
        <v>140</v>
      </c>
    </row>
    <row r="226" spans="2:51" s="14" customFormat="1" ht="13.5">
      <c r="B226" s="230"/>
      <c r="C226" s="231"/>
      <c r="D226" s="232" t="s">
        <v>149</v>
      </c>
      <c r="E226" s="233" t="s">
        <v>20</v>
      </c>
      <c r="F226" s="234" t="s">
        <v>152</v>
      </c>
      <c r="G226" s="231"/>
      <c r="H226" s="235">
        <v>314.878</v>
      </c>
      <c r="I226" s="236"/>
      <c r="J226" s="231"/>
      <c r="K226" s="231"/>
      <c r="L226" s="237"/>
      <c r="M226" s="238"/>
      <c r="N226" s="239"/>
      <c r="O226" s="239"/>
      <c r="P226" s="239"/>
      <c r="Q226" s="239"/>
      <c r="R226" s="239"/>
      <c r="S226" s="239"/>
      <c r="T226" s="240"/>
      <c r="AT226" s="241" t="s">
        <v>149</v>
      </c>
      <c r="AU226" s="241" t="s">
        <v>78</v>
      </c>
      <c r="AV226" s="14" t="s">
        <v>147</v>
      </c>
      <c r="AW226" s="14" t="s">
        <v>34</v>
      </c>
      <c r="AX226" s="14" t="s">
        <v>35</v>
      </c>
      <c r="AY226" s="241" t="s">
        <v>140</v>
      </c>
    </row>
    <row r="227" spans="2:65" s="1" customFormat="1" ht="44.25" customHeight="1">
      <c r="B227" s="36"/>
      <c r="C227" s="257" t="s">
        <v>323</v>
      </c>
      <c r="D227" s="257" t="s">
        <v>215</v>
      </c>
      <c r="E227" s="258" t="s">
        <v>324</v>
      </c>
      <c r="F227" s="259" t="s">
        <v>325</v>
      </c>
      <c r="G227" s="260" t="s">
        <v>145</v>
      </c>
      <c r="H227" s="261">
        <v>321.176</v>
      </c>
      <c r="I227" s="262"/>
      <c r="J227" s="263">
        <f>ROUND(I227*H227,2)</f>
        <v>0</v>
      </c>
      <c r="K227" s="259" t="s">
        <v>146</v>
      </c>
      <c r="L227" s="264"/>
      <c r="M227" s="265" t="s">
        <v>20</v>
      </c>
      <c r="N227" s="266" t="s">
        <v>42</v>
      </c>
      <c r="O227" s="37"/>
      <c r="P227" s="204">
        <f>O227*H227</f>
        <v>0</v>
      </c>
      <c r="Q227" s="204">
        <v>0.0024</v>
      </c>
      <c r="R227" s="204">
        <f>Q227*H227</f>
        <v>0.7708223999999999</v>
      </c>
      <c r="S227" s="204">
        <v>0</v>
      </c>
      <c r="T227" s="205">
        <f>S227*H227</f>
        <v>0</v>
      </c>
      <c r="AR227" s="19" t="s">
        <v>191</v>
      </c>
      <c r="AT227" s="19" t="s">
        <v>215</v>
      </c>
      <c r="AU227" s="19" t="s">
        <v>78</v>
      </c>
      <c r="AY227" s="19" t="s">
        <v>140</v>
      </c>
      <c r="BE227" s="206">
        <f>IF(N227="základní",J227,0)</f>
        <v>0</v>
      </c>
      <c r="BF227" s="206">
        <f>IF(N227="snížená",J227,0)</f>
        <v>0</v>
      </c>
      <c r="BG227" s="206">
        <f>IF(N227="zákl. přenesená",J227,0)</f>
        <v>0</v>
      </c>
      <c r="BH227" s="206">
        <f>IF(N227="sníž. přenesená",J227,0)</f>
        <v>0</v>
      </c>
      <c r="BI227" s="206">
        <f>IF(N227="nulová",J227,0)</f>
        <v>0</v>
      </c>
      <c r="BJ227" s="19" t="s">
        <v>35</v>
      </c>
      <c r="BK227" s="206">
        <f>ROUND(I227*H227,2)</f>
        <v>0</v>
      </c>
      <c r="BL227" s="19" t="s">
        <v>147</v>
      </c>
      <c r="BM227" s="19" t="s">
        <v>326</v>
      </c>
    </row>
    <row r="228" spans="2:51" s="13" customFormat="1" ht="13.5">
      <c r="B228" s="219"/>
      <c r="C228" s="220"/>
      <c r="D228" s="232" t="s">
        <v>149</v>
      </c>
      <c r="E228" s="220"/>
      <c r="F228" s="253" t="s">
        <v>327</v>
      </c>
      <c r="G228" s="220"/>
      <c r="H228" s="254">
        <v>321.176</v>
      </c>
      <c r="I228" s="224"/>
      <c r="J228" s="220"/>
      <c r="K228" s="220"/>
      <c r="L228" s="225"/>
      <c r="M228" s="226"/>
      <c r="N228" s="227"/>
      <c r="O228" s="227"/>
      <c r="P228" s="227"/>
      <c r="Q228" s="227"/>
      <c r="R228" s="227"/>
      <c r="S228" s="227"/>
      <c r="T228" s="228"/>
      <c r="AT228" s="229" t="s">
        <v>149</v>
      </c>
      <c r="AU228" s="229" t="s">
        <v>78</v>
      </c>
      <c r="AV228" s="13" t="s">
        <v>78</v>
      </c>
      <c r="AW228" s="13" t="s">
        <v>4</v>
      </c>
      <c r="AX228" s="13" t="s">
        <v>35</v>
      </c>
      <c r="AY228" s="229" t="s">
        <v>140</v>
      </c>
    </row>
    <row r="229" spans="2:65" s="1" customFormat="1" ht="31.5" customHeight="1">
      <c r="B229" s="36"/>
      <c r="C229" s="195" t="s">
        <v>328</v>
      </c>
      <c r="D229" s="195" t="s">
        <v>142</v>
      </c>
      <c r="E229" s="196" t="s">
        <v>329</v>
      </c>
      <c r="F229" s="197" t="s">
        <v>330</v>
      </c>
      <c r="G229" s="198" t="s">
        <v>225</v>
      </c>
      <c r="H229" s="199">
        <v>1646.925</v>
      </c>
      <c r="I229" s="200"/>
      <c r="J229" s="201">
        <f>ROUND(I229*H229,2)</f>
        <v>0</v>
      </c>
      <c r="K229" s="197" t="s">
        <v>146</v>
      </c>
      <c r="L229" s="56"/>
      <c r="M229" s="202" t="s">
        <v>20</v>
      </c>
      <c r="N229" s="203" t="s">
        <v>42</v>
      </c>
      <c r="O229" s="37"/>
      <c r="P229" s="204">
        <f>O229*H229</f>
        <v>0</v>
      </c>
      <c r="Q229" s="204">
        <v>0.00331</v>
      </c>
      <c r="R229" s="204">
        <f>Q229*H229</f>
        <v>5.45132175</v>
      </c>
      <c r="S229" s="204">
        <v>0</v>
      </c>
      <c r="T229" s="205">
        <f>S229*H229</f>
        <v>0</v>
      </c>
      <c r="AR229" s="19" t="s">
        <v>147</v>
      </c>
      <c r="AT229" s="19" t="s">
        <v>142</v>
      </c>
      <c r="AU229" s="19" t="s">
        <v>78</v>
      </c>
      <c r="AY229" s="19" t="s">
        <v>140</v>
      </c>
      <c r="BE229" s="206">
        <f>IF(N229="základní",J229,0)</f>
        <v>0</v>
      </c>
      <c r="BF229" s="206">
        <f>IF(N229="snížená",J229,0)</f>
        <v>0</v>
      </c>
      <c r="BG229" s="206">
        <f>IF(N229="zákl. přenesená",J229,0)</f>
        <v>0</v>
      </c>
      <c r="BH229" s="206">
        <f>IF(N229="sníž. přenesená",J229,0)</f>
        <v>0</v>
      </c>
      <c r="BI229" s="206">
        <f>IF(N229="nulová",J229,0)</f>
        <v>0</v>
      </c>
      <c r="BJ229" s="19" t="s">
        <v>35</v>
      </c>
      <c r="BK229" s="206">
        <f>ROUND(I229*H229,2)</f>
        <v>0</v>
      </c>
      <c r="BL229" s="19" t="s">
        <v>147</v>
      </c>
      <c r="BM229" s="19" t="s">
        <v>331</v>
      </c>
    </row>
    <row r="230" spans="2:51" s="13" customFormat="1" ht="13.5">
      <c r="B230" s="219"/>
      <c r="C230" s="220"/>
      <c r="D230" s="209" t="s">
        <v>149</v>
      </c>
      <c r="E230" s="221" t="s">
        <v>20</v>
      </c>
      <c r="F230" s="222" t="s">
        <v>332</v>
      </c>
      <c r="G230" s="220"/>
      <c r="H230" s="223">
        <v>11.52</v>
      </c>
      <c r="I230" s="224"/>
      <c r="J230" s="220"/>
      <c r="K230" s="220"/>
      <c r="L230" s="225"/>
      <c r="M230" s="226"/>
      <c r="N230" s="227"/>
      <c r="O230" s="227"/>
      <c r="P230" s="227"/>
      <c r="Q230" s="227"/>
      <c r="R230" s="227"/>
      <c r="S230" s="227"/>
      <c r="T230" s="228"/>
      <c r="AT230" s="229" t="s">
        <v>149</v>
      </c>
      <c r="AU230" s="229" t="s">
        <v>78</v>
      </c>
      <c r="AV230" s="13" t="s">
        <v>78</v>
      </c>
      <c r="AW230" s="13" t="s">
        <v>34</v>
      </c>
      <c r="AX230" s="13" t="s">
        <v>71</v>
      </c>
      <c r="AY230" s="229" t="s">
        <v>140</v>
      </c>
    </row>
    <row r="231" spans="2:51" s="13" customFormat="1" ht="13.5">
      <c r="B231" s="219"/>
      <c r="C231" s="220"/>
      <c r="D231" s="209" t="s">
        <v>149</v>
      </c>
      <c r="E231" s="221" t="s">
        <v>20</v>
      </c>
      <c r="F231" s="222" t="s">
        <v>333</v>
      </c>
      <c r="G231" s="220"/>
      <c r="H231" s="223">
        <v>99.84</v>
      </c>
      <c r="I231" s="224"/>
      <c r="J231" s="220"/>
      <c r="K231" s="220"/>
      <c r="L231" s="225"/>
      <c r="M231" s="226"/>
      <c r="N231" s="227"/>
      <c r="O231" s="227"/>
      <c r="P231" s="227"/>
      <c r="Q231" s="227"/>
      <c r="R231" s="227"/>
      <c r="S231" s="227"/>
      <c r="T231" s="228"/>
      <c r="AT231" s="229" t="s">
        <v>149</v>
      </c>
      <c r="AU231" s="229" t="s">
        <v>78</v>
      </c>
      <c r="AV231" s="13" t="s">
        <v>78</v>
      </c>
      <c r="AW231" s="13" t="s">
        <v>34</v>
      </c>
      <c r="AX231" s="13" t="s">
        <v>71</v>
      </c>
      <c r="AY231" s="229" t="s">
        <v>140</v>
      </c>
    </row>
    <row r="232" spans="2:51" s="13" customFormat="1" ht="13.5">
      <c r="B232" s="219"/>
      <c r="C232" s="220"/>
      <c r="D232" s="209" t="s">
        <v>149</v>
      </c>
      <c r="E232" s="221" t="s">
        <v>20</v>
      </c>
      <c r="F232" s="222" t="s">
        <v>334</v>
      </c>
      <c r="G232" s="220"/>
      <c r="H232" s="223">
        <v>6.51</v>
      </c>
      <c r="I232" s="224"/>
      <c r="J232" s="220"/>
      <c r="K232" s="220"/>
      <c r="L232" s="225"/>
      <c r="M232" s="226"/>
      <c r="N232" s="227"/>
      <c r="O232" s="227"/>
      <c r="P232" s="227"/>
      <c r="Q232" s="227"/>
      <c r="R232" s="227"/>
      <c r="S232" s="227"/>
      <c r="T232" s="228"/>
      <c r="AT232" s="229" t="s">
        <v>149</v>
      </c>
      <c r="AU232" s="229" t="s">
        <v>78</v>
      </c>
      <c r="AV232" s="13" t="s">
        <v>78</v>
      </c>
      <c r="AW232" s="13" t="s">
        <v>34</v>
      </c>
      <c r="AX232" s="13" t="s">
        <v>71</v>
      </c>
      <c r="AY232" s="229" t="s">
        <v>140</v>
      </c>
    </row>
    <row r="233" spans="2:51" s="13" customFormat="1" ht="13.5">
      <c r="B233" s="219"/>
      <c r="C233" s="220"/>
      <c r="D233" s="209" t="s">
        <v>149</v>
      </c>
      <c r="E233" s="221" t="s">
        <v>20</v>
      </c>
      <c r="F233" s="222" t="s">
        <v>335</v>
      </c>
      <c r="G233" s="220"/>
      <c r="H233" s="223">
        <v>5.88</v>
      </c>
      <c r="I233" s="224"/>
      <c r="J233" s="220"/>
      <c r="K233" s="220"/>
      <c r="L233" s="225"/>
      <c r="M233" s="226"/>
      <c r="N233" s="227"/>
      <c r="O233" s="227"/>
      <c r="P233" s="227"/>
      <c r="Q233" s="227"/>
      <c r="R233" s="227"/>
      <c r="S233" s="227"/>
      <c r="T233" s="228"/>
      <c r="AT233" s="229" t="s">
        <v>149</v>
      </c>
      <c r="AU233" s="229" t="s">
        <v>78</v>
      </c>
      <c r="AV233" s="13" t="s">
        <v>78</v>
      </c>
      <c r="AW233" s="13" t="s">
        <v>34</v>
      </c>
      <c r="AX233" s="13" t="s">
        <v>71</v>
      </c>
      <c r="AY233" s="229" t="s">
        <v>140</v>
      </c>
    </row>
    <row r="234" spans="2:51" s="13" customFormat="1" ht="13.5">
      <c r="B234" s="219"/>
      <c r="C234" s="220"/>
      <c r="D234" s="209" t="s">
        <v>149</v>
      </c>
      <c r="E234" s="221" t="s">
        <v>20</v>
      </c>
      <c r="F234" s="222" t="s">
        <v>336</v>
      </c>
      <c r="G234" s="220"/>
      <c r="H234" s="223">
        <v>7.14</v>
      </c>
      <c r="I234" s="224"/>
      <c r="J234" s="220"/>
      <c r="K234" s="220"/>
      <c r="L234" s="225"/>
      <c r="M234" s="226"/>
      <c r="N234" s="227"/>
      <c r="O234" s="227"/>
      <c r="P234" s="227"/>
      <c r="Q234" s="227"/>
      <c r="R234" s="227"/>
      <c r="S234" s="227"/>
      <c r="T234" s="228"/>
      <c r="AT234" s="229" t="s">
        <v>149</v>
      </c>
      <c r="AU234" s="229" t="s">
        <v>78</v>
      </c>
      <c r="AV234" s="13" t="s">
        <v>78</v>
      </c>
      <c r="AW234" s="13" t="s">
        <v>34</v>
      </c>
      <c r="AX234" s="13" t="s">
        <v>71</v>
      </c>
      <c r="AY234" s="229" t="s">
        <v>140</v>
      </c>
    </row>
    <row r="235" spans="2:51" s="15" customFormat="1" ht="13.5">
      <c r="B235" s="242"/>
      <c r="C235" s="243"/>
      <c r="D235" s="209" t="s">
        <v>149</v>
      </c>
      <c r="E235" s="244" t="s">
        <v>20</v>
      </c>
      <c r="F235" s="245" t="s">
        <v>337</v>
      </c>
      <c r="G235" s="243"/>
      <c r="H235" s="246">
        <v>130.89</v>
      </c>
      <c r="I235" s="247"/>
      <c r="J235" s="243"/>
      <c r="K235" s="243"/>
      <c r="L235" s="248"/>
      <c r="M235" s="249"/>
      <c r="N235" s="250"/>
      <c r="O235" s="250"/>
      <c r="P235" s="250"/>
      <c r="Q235" s="250"/>
      <c r="R235" s="250"/>
      <c r="S235" s="250"/>
      <c r="T235" s="251"/>
      <c r="AT235" s="252" t="s">
        <v>149</v>
      </c>
      <c r="AU235" s="252" t="s">
        <v>78</v>
      </c>
      <c r="AV235" s="15" t="s">
        <v>159</v>
      </c>
      <c r="AW235" s="15" t="s">
        <v>34</v>
      </c>
      <c r="AX235" s="15" t="s">
        <v>71</v>
      </c>
      <c r="AY235" s="252" t="s">
        <v>140</v>
      </c>
    </row>
    <row r="236" spans="2:51" s="13" customFormat="1" ht="13.5">
      <c r="B236" s="219"/>
      <c r="C236" s="220"/>
      <c r="D236" s="209" t="s">
        <v>149</v>
      </c>
      <c r="E236" s="221" t="s">
        <v>20</v>
      </c>
      <c r="F236" s="222" t="s">
        <v>338</v>
      </c>
      <c r="G236" s="220"/>
      <c r="H236" s="223">
        <v>178.2</v>
      </c>
      <c r="I236" s="224"/>
      <c r="J236" s="220"/>
      <c r="K236" s="220"/>
      <c r="L236" s="225"/>
      <c r="M236" s="226"/>
      <c r="N236" s="227"/>
      <c r="O236" s="227"/>
      <c r="P236" s="227"/>
      <c r="Q236" s="227"/>
      <c r="R236" s="227"/>
      <c r="S236" s="227"/>
      <c r="T236" s="228"/>
      <c r="AT236" s="229" t="s">
        <v>149</v>
      </c>
      <c r="AU236" s="229" t="s">
        <v>78</v>
      </c>
      <c r="AV236" s="13" t="s">
        <v>78</v>
      </c>
      <c r="AW236" s="13" t="s">
        <v>34</v>
      </c>
      <c r="AX236" s="13" t="s">
        <v>71</v>
      </c>
      <c r="AY236" s="229" t="s">
        <v>140</v>
      </c>
    </row>
    <row r="237" spans="2:51" s="13" customFormat="1" ht="13.5">
      <c r="B237" s="219"/>
      <c r="C237" s="220"/>
      <c r="D237" s="209" t="s">
        <v>149</v>
      </c>
      <c r="E237" s="221" t="s">
        <v>20</v>
      </c>
      <c r="F237" s="222" t="s">
        <v>339</v>
      </c>
      <c r="G237" s="220"/>
      <c r="H237" s="223">
        <v>44.28</v>
      </c>
      <c r="I237" s="224"/>
      <c r="J237" s="220"/>
      <c r="K237" s="220"/>
      <c r="L237" s="225"/>
      <c r="M237" s="226"/>
      <c r="N237" s="227"/>
      <c r="O237" s="227"/>
      <c r="P237" s="227"/>
      <c r="Q237" s="227"/>
      <c r="R237" s="227"/>
      <c r="S237" s="227"/>
      <c r="T237" s="228"/>
      <c r="AT237" s="229" t="s">
        <v>149</v>
      </c>
      <c r="AU237" s="229" t="s">
        <v>78</v>
      </c>
      <c r="AV237" s="13" t="s">
        <v>78</v>
      </c>
      <c r="AW237" s="13" t="s">
        <v>34</v>
      </c>
      <c r="AX237" s="13" t="s">
        <v>71</v>
      </c>
      <c r="AY237" s="229" t="s">
        <v>140</v>
      </c>
    </row>
    <row r="238" spans="2:51" s="13" customFormat="1" ht="13.5">
      <c r="B238" s="219"/>
      <c r="C238" s="220"/>
      <c r="D238" s="209" t="s">
        <v>149</v>
      </c>
      <c r="E238" s="221" t="s">
        <v>20</v>
      </c>
      <c r="F238" s="222" t="s">
        <v>340</v>
      </c>
      <c r="G238" s="220"/>
      <c r="H238" s="223">
        <v>31.32</v>
      </c>
      <c r="I238" s="224"/>
      <c r="J238" s="220"/>
      <c r="K238" s="220"/>
      <c r="L238" s="225"/>
      <c r="M238" s="226"/>
      <c r="N238" s="227"/>
      <c r="O238" s="227"/>
      <c r="P238" s="227"/>
      <c r="Q238" s="227"/>
      <c r="R238" s="227"/>
      <c r="S238" s="227"/>
      <c r="T238" s="228"/>
      <c r="AT238" s="229" t="s">
        <v>149</v>
      </c>
      <c r="AU238" s="229" t="s">
        <v>78</v>
      </c>
      <c r="AV238" s="13" t="s">
        <v>78</v>
      </c>
      <c r="AW238" s="13" t="s">
        <v>34</v>
      </c>
      <c r="AX238" s="13" t="s">
        <v>71</v>
      </c>
      <c r="AY238" s="229" t="s">
        <v>140</v>
      </c>
    </row>
    <row r="239" spans="2:51" s="13" customFormat="1" ht="13.5">
      <c r="B239" s="219"/>
      <c r="C239" s="220"/>
      <c r="D239" s="209" t="s">
        <v>149</v>
      </c>
      <c r="E239" s="221" t="s">
        <v>20</v>
      </c>
      <c r="F239" s="222" t="s">
        <v>341</v>
      </c>
      <c r="G239" s="220"/>
      <c r="H239" s="223">
        <v>18.15</v>
      </c>
      <c r="I239" s="224"/>
      <c r="J239" s="220"/>
      <c r="K239" s="220"/>
      <c r="L239" s="225"/>
      <c r="M239" s="226"/>
      <c r="N239" s="227"/>
      <c r="O239" s="227"/>
      <c r="P239" s="227"/>
      <c r="Q239" s="227"/>
      <c r="R239" s="227"/>
      <c r="S239" s="227"/>
      <c r="T239" s="228"/>
      <c r="AT239" s="229" t="s">
        <v>149</v>
      </c>
      <c r="AU239" s="229" t="s">
        <v>78</v>
      </c>
      <c r="AV239" s="13" t="s">
        <v>78</v>
      </c>
      <c r="AW239" s="13" t="s">
        <v>34</v>
      </c>
      <c r="AX239" s="13" t="s">
        <v>71</v>
      </c>
      <c r="AY239" s="229" t="s">
        <v>140</v>
      </c>
    </row>
    <row r="240" spans="2:51" s="15" customFormat="1" ht="13.5">
      <c r="B240" s="242"/>
      <c r="C240" s="243"/>
      <c r="D240" s="209" t="s">
        <v>149</v>
      </c>
      <c r="E240" s="244" t="s">
        <v>20</v>
      </c>
      <c r="F240" s="245" t="s">
        <v>342</v>
      </c>
      <c r="G240" s="243"/>
      <c r="H240" s="246">
        <v>271.95</v>
      </c>
      <c r="I240" s="247"/>
      <c r="J240" s="243"/>
      <c r="K240" s="243"/>
      <c r="L240" s="248"/>
      <c r="M240" s="249"/>
      <c r="N240" s="250"/>
      <c r="O240" s="250"/>
      <c r="P240" s="250"/>
      <c r="Q240" s="250"/>
      <c r="R240" s="250"/>
      <c r="S240" s="250"/>
      <c r="T240" s="251"/>
      <c r="AT240" s="252" t="s">
        <v>149</v>
      </c>
      <c r="AU240" s="252" t="s">
        <v>78</v>
      </c>
      <c r="AV240" s="15" t="s">
        <v>159</v>
      </c>
      <c r="AW240" s="15" t="s">
        <v>34</v>
      </c>
      <c r="AX240" s="15" t="s">
        <v>71</v>
      </c>
      <c r="AY240" s="252" t="s">
        <v>140</v>
      </c>
    </row>
    <row r="241" spans="2:51" s="13" customFormat="1" ht="13.5">
      <c r="B241" s="219"/>
      <c r="C241" s="220"/>
      <c r="D241" s="209" t="s">
        <v>149</v>
      </c>
      <c r="E241" s="221" t="s">
        <v>20</v>
      </c>
      <c r="F241" s="222" t="s">
        <v>343</v>
      </c>
      <c r="G241" s="220"/>
      <c r="H241" s="223">
        <v>23.04</v>
      </c>
      <c r="I241" s="224"/>
      <c r="J241" s="220"/>
      <c r="K241" s="220"/>
      <c r="L241" s="225"/>
      <c r="M241" s="226"/>
      <c r="N241" s="227"/>
      <c r="O241" s="227"/>
      <c r="P241" s="227"/>
      <c r="Q241" s="227"/>
      <c r="R241" s="227"/>
      <c r="S241" s="227"/>
      <c r="T241" s="228"/>
      <c r="AT241" s="229" t="s">
        <v>149</v>
      </c>
      <c r="AU241" s="229" t="s">
        <v>78</v>
      </c>
      <c r="AV241" s="13" t="s">
        <v>78</v>
      </c>
      <c r="AW241" s="13" t="s">
        <v>34</v>
      </c>
      <c r="AX241" s="13" t="s">
        <v>71</v>
      </c>
      <c r="AY241" s="229" t="s">
        <v>140</v>
      </c>
    </row>
    <row r="242" spans="2:51" s="15" customFormat="1" ht="13.5">
      <c r="B242" s="242"/>
      <c r="C242" s="243"/>
      <c r="D242" s="209" t="s">
        <v>149</v>
      </c>
      <c r="E242" s="244" t="s">
        <v>20</v>
      </c>
      <c r="F242" s="245" t="s">
        <v>344</v>
      </c>
      <c r="G242" s="243"/>
      <c r="H242" s="246">
        <v>23.04</v>
      </c>
      <c r="I242" s="247"/>
      <c r="J242" s="243"/>
      <c r="K242" s="243"/>
      <c r="L242" s="248"/>
      <c r="M242" s="249"/>
      <c r="N242" s="250"/>
      <c r="O242" s="250"/>
      <c r="P242" s="250"/>
      <c r="Q242" s="250"/>
      <c r="R242" s="250"/>
      <c r="S242" s="250"/>
      <c r="T242" s="251"/>
      <c r="AT242" s="252" t="s">
        <v>149</v>
      </c>
      <c r="AU242" s="252" t="s">
        <v>78</v>
      </c>
      <c r="AV242" s="15" t="s">
        <v>159</v>
      </c>
      <c r="AW242" s="15" t="s">
        <v>34</v>
      </c>
      <c r="AX242" s="15" t="s">
        <v>71</v>
      </c>
      <c r="AY242" s="252" t="s">
        <v>140</v>
      </c>
    </row>
    <row r="243" spans="2:51" s="13" customFormat="1" ht="13.5">
      <c r="B243" s="219"/>
      <c r="C243" s="220"/>
      <c r="D243" s="209" t="s">
        <v>149</v>
      </c>
      <c r="E243" s="221" t="s">
        <v>20</v>
      </c>
      <c r="F243" s="222" t="s">
        <v>345</v>
      </c>
      <c r="G243" s="220"/>
      <c r="H243" s="223">
        <v>3.6</v>
      </c>
      <c r="I243" s="224"/>
      <c r="J243" s="220"/>
      <c r="K243" s="220"/>
      <c r="L243" s="225"/>
      <c r="M243" s="226"/>
      <c r="N243" s="227"/>
      <c r="O243" s="227"/>
      <c r="P243" s="227"/>
      <c r="Q243" s="227"/>
      <c r="R243" s="227"/>
      <c r="S243" s="227"/>
      <c r="T243" s="228"/>
      <c r="AT243" s="229" t="s">
        <v>149</v>
      </c>
      <c r="AU243" s="229" t="s">
        <v>78</v>
      </c>
      <c r="AV243" s="13" t="s">
        <v>78</v>
      </c>
      <c r="AW243" s="13" t="s">
        <v>34</v>
      </c>
      <c r="AX243" s="13" t="s">
        <v>71</v>
      </c>
      <c r="AY243" s="229" t="s">
        <v>140</v>
      </c>
    </row>
    <row r="244" spans="2:51" s="13" customFormat="1" ht="13.5">
      <c r="B244" s="219"/>
      <c r="C244" s="220"/>
      <c r="D244" s="209" t="s">
        <v>149</v>
      </c>
      <c r="E244" s="221" t="s">
        <v>20</v>
      </c>
      <c r="F244" s="222" t="s">
        <v>346</v>
      </c>
      <c r="G244" s="220"/>
      <c r="H244" s="223">
        <v>15.12</v>
      </c>
      <c r="I244" s="224"/>
      <c r="J244" s="220"/>
      <c r="K244" s="220"/>
      <c r="L244" s="225"/>
      <c r="M244" s="226"/>
      <c r="N244" s="227"/>
      <c r="O244" s="227"/>
      <c r="P244" s="227"/>
      <c r="Q244" s="227"/>
      <c r="R244" s="227"/>
      <c r="S244" s="227"/>
      <c r="T244" s="228"/>
      <c r="AT244" s="229" t="s">
        <v>149</v>
      </c>
      <c r="AU244" s="229" t="s">
        <v>78</v>
      </c>
      <c r="AV244" s="13" t="s">
        <v>78</v>
      </c>
      <c r="AW244" s="13" t="s">
        <v>34</v>
      </c>
      <c r="AX244" s="13" t="s">
        <v>71</v>
      </c>
      <c r="AY244" s="229" t="s">
        <v>140</v>
      </c>
    </row>
    <row r="245" spans="2:51" s="13" customFormat="1" ht="13.5">
      <c r="B245" s="219"/>
      <c r="C245" s="220"/>
      <c r="D245" s="209" t="s">
        <v>149</v>
      </c>
      <c r="E245" s="221" t="s">
        <v>20</v>
      </c>
      <c r="F245" s="222" t="s">
        <v>347</v>
      </c>
      <c r="G245" s="220"/>
      <c r="H245" s="223">
        <v>19.8</v>
      </c>
      <c r="I245" s="224"/>
      <c r="J245" s="220"/>
      <c r="K245" s="220"/>
      <c r="L245" s="225"/>
      <c r="M245" s="226"/>
      <c r="N245" s="227"/>
      <c r="O245" s="227"/>
      <c r="P245" s="227"/>
      <c r="Q245" s="227"/>
      <c r="R245" s="227"/>
      <c r="S245" s="227"/>
      <c r="T245" s="228"/>
      <c r="AT245" s="229" t="s">
        <v>149</v>
      </c>
      <c r="AU245" s="229" t="s">
        <v>78</v>
      </c>
      <c r="AV245" s="13" t="s">
        <v>78</v>
      </c>
      <c r="AW245" s="13" t="s">
        <v>34</v>
      </c>
      <c r="AX245" s="13" t="s">
        <v>71</v>
      </c>
      <c r="AY245" s="229" t="s">
        <v>140</v>
      </c>
    </row>
    <row r="246" spans="2:51" s="13" customFormat="1" ht="13.5">
      <c r="B246" s="219"/>
      <c r="C246" s="220"/>
      <c r="D246" s="209" t="s">
        <v>149</v>
      </c>
      <c r="E246" s="221" t="s">
        <v>20</v>
      </c>
      <c r="F246" s="222" t="s">
        <v>348</v>
      </c>
      <c r="G246" s="220"/>
      <c r="H246" s="223">
        <v>6.8</v>
      </c>
      <c r="I246" s="224"/>
      <c r="J246" s="220"/>
      <c r="K246" s="220"/>
      <c r="L246" s="225"/>
      <c r="M246" s="226"/>
      <c r="N246" s="227"/>
      <c r="O246" s="227"/>
      <c r="P246" s="227"/>
      <c r="Q246" s="227"/>
      <c r="R246" s="227"/>
      <c r="S246" s="227"/>
      <c r="T246" s="228"/>
      <c r="AT246" s="229" t="s">
        <v>149</v>
      </c>
      <c r="AU246" s="229" t="s">
        <v>78</v>
      </c>
      <c r="AV246" s="13" t="s">
        <v>78</v>
      </c>
      <c r="AW246" s="13" t="s">
        <v>34</v>
      </c>
      <c r="AX246" s="13" t="s">
        <v>71</v>
      </c>
      <c r="AY246" s="229" t="s">
        <v>140</v>
      </c>
    </row>
    <row r="247" spans="2:51" s="13" customFormat="1" ht="13.5">
      <c r="B247" s="219"/>
      <c r="C247" s="220"/>
      <c r="D247" s="209" t="s">
        <v>149</v>
      </c>
      <c r="E247" s="221" t="s">
        <v>20</v>
      </c>
      <c r="F247" s="222" t="s">
        <v>349</v>
      </c>
      <c r="G247" s="220"/>
      <c r="H247" s="223">
        <v>88.56</v>
      </c>
      <c r="I247" s="224"/>
      <c r="J247" s="220"/>
      <c r="K247" s="220"/>
      <c r="L247" s="225"/>
      <c r="M247" s="226"/>
      <c r="N247" s="227"/>
      <c r="O247" s="227"/>
      <c r="P247" s="227"/>
      <c r="Q247" s="227"/>
      <c r="R247" s="227"/>
      <c r="S247" s="227"/>
      <c r="T247" s="228"/>
      <c r="AT247" s="229" t="s">
        <v>149</v>
      </c>
      <c r="AU247" s="229" t="s">
        <v>78</v>
      </c>
      <c r="AV247" s="13" t="s">
        <v>78</v>
      </c>
      <c r="AW247" s="13" t="s">
        <v>34</v>
      </c>
      <c r="AX247" s="13" t="s">
        <v>71</v>
      </c>
      <c r="AY247" s="229" t="s">
        <v>140</v>
      </c>
    </row>
    <row r="248" spans="2:51" s="13" customFormat="1" ht="13.5">
      <c r="B248" s="219"/>
      <c r="C248" s="220"/>
      <c r="D248" s="209" t="s">
        <v>149</v>
      </c>
      <c r="E248" s="221" t="s">
        <v>20</v>
      </c>
      <c r="F248" s="222" t="s">
        <v>350</v>
      </c>
      <c r="G248" s="220"/>
      <c r="H248" s="223">
        <v>495</v>
      </c>
      <c r="I248" s="224"/>
      <c r="J248" s="220"/>
      <c r="K248" s="220"/>
      <c r="L248" s="225"/>
      <c r="M248" s="226"/>
      <c r="N248" s="227"/>
      <c r="O248" s="227"/>
      <c r="P248" s="227"/>
      <c r="Q248" s="227"/>
      <c r="R248" s="227"/>
      <c r="S248" s="227"/>
      <c r="T248" s="228"/>
      <c r="AT248" s="229" t="s">
        <v>149</v>
      </c>
      <c r="AU248" s="229" t="s">
        <v>78</v>
      </c>
      <c r="AV248" s="13" t="s">
        <v>78</v>
      </c>
      <c r="AW248" s="13" t="s">
        <v>34</v>
      </c>
      <c r="AX248" s="13" t="s">
        <v>71</v>
      </c>
      <c r="AY248" s="229" t="s">
        <v>140</v>
      </c>
    </row>
    <row r="249" spans="2:51" s="13" customFormat="1" ht="13.5">
      <c r="B249" s="219"/>
      <c r="C249" s="220"/>
      <c r="D249" s="209" t="s">
        <v>149</v>
      </c>
      <c r="E249" s="221" t="s">
        <v>20</v>
      </c>
      <c r="F249" s="222" t="s">
        <v>351</v>
      </c>
      <c r="G249" s="220"/>
      <c r="H249" s="223">
        <v>62.64</v>
      </c>
      <c r="I249" s="224"/>
      <c r="J249" s="220"/>
      <c r="K249" s="220"/>
      <c r="L249" s="225"/>
      <c r="M249" s="226"/>
      <c r="N249" s="227"/>
      <c r="O249" s="227"/>
      <c r="P249" s="227"/>
      <c r="Q249" s="227"/>
      <c r="R249" s="227"/>
      <c r="S249" s="227"/>
      <c r="T249" s="228"/>
      <c r="AT249" s="229" t="s">
        <v>149</v>
      </c>
      <c r="AU249" s="229" t="s">
        <v>78</v>
      </c>
      <c r="AV249" s="13" t="s">
        <v>78</v>
      </c>
      <c r="AW249" s="13" t="s">
        <v>34</v>
      </c>
      <c r="AX249" s="13" t="s">
        <v>71</v>
      </c>
      <c r="AY249" s="229" t="s">
        <v>140</v>
      </c>
    </row>
    <row r="250" spans="2:51" s="13" customFormat="1" ht="13.5">
      <c r="B250" s="219"/>
      <c r="C250" s="220"/>
      <c r="D250" s="209" t="s">
        <v>149</v>
      </c>
      <c r="E250" s="221" t="s">
        <v>20</v>
      </c>
      <c r="F250" s="222" t="s">
        <v>352</v>
      </c>
      <c r="G250" s="220"/>
      <c r="H250" s="223">
        <v>6.48</v>
      </c>
      <c r="I250" s="224"/>
      <c r="J250" s="220"/>
      <c r="K250" s="220"/>
      <c r="L250" s="225"/>
      <c r="M250" s="226"/>
      <c r="N250" s="227"/>
      <c r="O250" s="227"/>
      <c r="P250" s="227"/>
      <c r="Q250" s="227"/>
      <c r="R250" s="227"/>
      <c r="S250" s="227"/>
      <c r="T250" s="228"/>
      <c r="AT250" s="229" t="s">
        <v>149</v>
      </c>
      <c r="AU250" s="229" t="s">
        <v>78</v>
      </c>
      <c r="AV250" s="13" t="s">
        <v>78</v>
      </c>
      <c r="AW250" s="13" t="s">
        <v>34</v>
      </c>
      <c r="AX250" s="13" t="s">
        <v>71</v>
      </c>
      <c r="AY250" s="229" t="s">
        <v>140</v>
      </c>
    </row>
    <row r="251" spans="2:51" s="13" customFormat="1" ht="13.5">
      <c r="B251" s="219"/>
      <c r="C251" s="220"/>
      <c r="D251" s="209" t="s">
        <v>149</v>
      </c>
      <c r="E251" s="221" t="s">
        <v>20</v>
      </c>
      <c r="F251" s="222" t="s">
        <v>353</v>
      </c>
      <c r="G251" s="220"/>
      <c r="H251" s="223">
        <v>10.2</v>
      </c>
      <c r="I251" s="224"/>
      <c r="J251" s="220"/>
      <c r="K251" s="220"/>
      <c r="L251" s="225"/>
      <c r="M251" s="226"/>
      <c r="N251" s="227"/>
      <c r="O251" s="227"/>
      <c r="P251" s="227"/>
      <c r="Q251" s="227"/>
      <c r="R251" s="227"/>
      <c r="S251" s="227"/>
      <c r="T251" s="228"/>
      <c r="AT251" s="229" t="s">
        <v>149</v>
      </c>
      <c r="AU251" s="229" t="s">
        <v>78</v>
      </c>
      <c r="AV251" s="13" t="s">
        <v>78</v>
      </c>
      <c r="AW251" s="13" t="s">
        <v>34</v>
      </c>
      <c r="AX251" s="13" t="s">
        <v>71</v>
      </c>
      <c r="AY251" s="229" t="s">
        <v>140</v>
      </c>
    </row>
    <row r="252" spans="2:51" s="13" customFormat="1" ht="13.5">
      <c r="B252" s="219"/>
      <c r="C252" s="220"/>
      <c r="D252" s="209" t="s">
        <v>149</v>
      </c>
      <c r="E252" s="221" t="s">
        <v>20</v>
      </c>
      <c r="F252" s="222" t="s">
        <v>354</v>
      </c>
      <c r="G252" s="220"/>
      <c r="H252" s="223">
        <v>4</v>
      </c>
      <c r="I252" s="224"/>
      <c r="J252" s="220"/>
      <c r="K252" s="220"/>
      <c r="L252" s="225"/>
      <c r="M252" s="226"/>
      <c r="N252" s="227"/>
      <c r="O252" s="227"/>
      <c r="P252" s="227"/>
      <c r="Q252" s="227"/>
      <c r="R252" s="227"/>
      <c r="S252" s="227"/>
      <c r="T252" s="228"/>
      <c r="AT252" s="229" t="s">
        <v>149</v>
      </c>
      <c r="AU252" s="229" t="s">
        <v>78</v>
      </c>
      <c r="AV252" s="13" t="s">
        <v>78</v>
      </c>
      <c r="AW252" s="13" t="s">
        <v>34</v>
      </c>
      <c r="AX252" s="13" t="s">
        <v>71</v>
      </c>
      <c r="AY252" s="229" t="s">
        <v>140</v>
      </c>
    </row>
    <row r="253" spans="2:51" s="13" customFormat="1" ht="13.5">
      <c r="B253" s="219"/>
      <c r="C253" s="220"/>
      <c r="D253" s="209" t="s">
        <v>149</v>
      </c>
      <c r="E253" s="221" t="s">
        <v>20</v>
      </c>
      <c r="F253" s="222" t="s">
        <v>355</v>
      </c>
      <c r="G253" s="220"/>
      <c r="H253" s="223">
        <v>7.525</v>
      </c>
      <c r="I253" s="224"/>
      <c r="J253" s="220"/>
      <c r="K253" s="220"/>
      <c r="L253" s="225"/>
      <c r="M253" s="226"/>
      <c r="N253" s="227"/>
      <c r="O253" s="227"/>
      <c r="P253" s="227"/>
      <c r="Q253" s="227"/>
      <c r="R253" s="227"/>
      <c r="S253" s="227"/>
      <c r="T253" s="228"/>
      <c r="AT253" s="229" t="s">
        <v>149</v>
      </c>
      <c r="AU253" s="229" t="s">
        <v>78</v>
      </c>
      <c r="AV253" s="13" t="s">
        <v>78</v>
      </c>
      <c r="AW253" s="13" t="s">
        <v>34</v>
      </c>
      <c r="AX253" s="13" t="s">
        <v>71</v>
      </c>
      <c r="AY253" s="229" t="s">
        <v>140</v>
      </c>
    </row>
    <row r="254" spans="2:51" s="13" customFormat="1" ht="13.5">
      <c r="B254" s="219"/>
      <c r="C254" s="220"/>
      <c r="D254" s="209" t="s">
        <v>149</v>
      </c>
      <c r="E254" s="221" t="s">
        <v>20</v>
      </c>
      <c r="F254" s="222" t="s">
        <v>356</v>
      </c>
      <c r="G254" s="220"/>
      <c r="H254" s="223">
        <v>7.056</v>
      </c>
      <c r="I254" s="224"/>
      <c r="J254" s="220"/>
      <c r="K254" s="220"/>
      <c r="L254" s="225"/>
      <c r="M254" s="226"/>
      <c r="N254" s="227"/>
      <c r="O254" s="227"/>
      <c r="P254" s="227"/>
      <c r="Q254" s="227"/>
      <c r="R254" s="227"/>
      <c r="S254" s="227"/>
      <c r="T254" s="228"/>
      <c r="AT254" s="229" t="s">
        <v>149</v>
      </c>
      <c r="AU254" s="229" t="s">
        <v>78</v>
      </c>
      <c r="AV254" s="13" t="s">
        <v>78</v>
      </c>
      <c r="AW254" s="13" t="s">
        <v>34</v>
      </c>
      <c r="AX254" s="13" t="s">
        <v>71</v>
      </c>
      <c r="AY254" s="229" t="s">
        <v>140</v>
      </c>
    </row>
    <row r="255" spans="2:51" s="13" customFormat="1" ht="13.5">
      <c r="B255" s="219"/>
      <c r="C255" s="220"/>
      <c r="D255" s="209" t="s">
        <v>149</v>
      </c>
      <c r="E255" s="221" t="s">
        <v>20</v>
      </c>
      <c r="F255" s="222" t="s">
        <v>357</v>
      </c>
      <c r="G255" s="220"/>
      <c r="H255" s="223">
        <v>6.174</v>
      </c>
      <c r="I255" s="224"/>
      <c r="J255" s="220"/>
      <c r="K255" s="220"/>
      <c r="L255" s="225"/>
      <c r="M255" s="226"/>
      <c r="N255" s="227"/>
      <c r="O255" s="227"/>
      <c r="P255" s="227"/>
      <c r="Q255" s="227"/>
      <c r="R255" s="227"/>
      <c r="S255" s="227"/>
      <c r="T255" s="228"/>
      <c r="AT255" s="229" t="s">
        <v>149</v>
      </c>
      <c r="AU255" s="229" t="s">
        <v>78</v>
      </c>
      <c r="AV255" s="13" t="s">
        <v>78</v>
      </c>
      <c r="AW255" s="13" t="s">
        <v>34</v>
      </c>
      <c r="AX255" s="13" t="s">
        <v>71</v>
      </c>
      <c r="AY255" s="229" t="s">
        <v>140</v>
      </c>
    </row>
    <row r="256" spans="2:51" s="13" customFormat="1" ht="13.5">
      <c r="B256" s="219"/>
      <c r="C256" s="220"/>
      <c r="D256" s="209" t="s">
        <v>149</v>
      </c>
      <c r="E256" s="221" t="s">
        <v>20</v>
      </c>
      <c r="F256" s="222" t="s">
        <v>358</v>
      </c>
      <c r="G256" s="220"/>
      <c r="H256" s="223">
        <v>14.07</v>
      </c>
      <c r="I256" s="224"/>
      <c r="J256" s="220"/>
      <c r="K256" s="220"/>
      <c r="L256" s="225"/>
      <c r="M256" s="226"/>
      <c r="N256" s="227"/>
      <c r="O256" s="227"/>
      <c r="P256" s="227"/>
      <c r="Q256" s="227"/>
      <c r="R256" s="227"/>
      <c r="S256" s="227"/>
      <c r="T256" s="228"/>
      <c r="AT256" s="229" t="s">
        <v>149</v>
      </c>
      <c r="AU256" s="229" t="s">
        <v>78</v>
      </c>
      <c r="AV256" s="13" t="s">
        <v>78</v>
      </c>
      <c r="AW256" s="13" t="s">
        <v>34</v>
      </c>
      <c r="AX256" s="13" t="s">
        <v>71</v>
      </c>
      <c r="AY256" s="229" t="s">
        <v>140</v>
      </c>
    </row>
    <row r="257" spans="2:51" s="13" customFormat="1" ht="13.5">
      <c r="B257" s="219"/>
      <c r="C257" s="220"/>
      <c r="D257" s="209" t="s">
        <v>149</v>
      </c>
      <c r="E257" s="221" t="s">
        <v>20</v>
      </c>
      <c r="F257" s="222" t="s">
        <v>359</v>
      </c>
      <c r="G257" s="220"/>
      <c r="H257" s="223">
        <v>4.14</v>
      </c>
      <c r="I257" s="224"/>
      <c r="J257" s="220"/>
      <c r="K257" s="220"/>
      <c r="L257" s="225"/>
      <c r="M257" s="226"/>
      <c r="N257" s="227"/>
      <c r="O257" s="227"/>
      <c r="P257" s="227"/>
      <c r="Q257" s="227"/>
      <c r="R257" s="227"/>
      <c r="S257" s="227"/>
      <c r="T257" s="228"/>
      <c r="AT257" s="229" t="s">
        <v>149</v>
      </c>
      <c r="AU257" s="229" t="s">
        <v>78</v>
      </c>
      <c r="AV257" s="13" t="s">
        <v>78</v>
      </c>
      <c r="AW257" s="13" t="s">
        <v>34</v>
      </c>
      <c r="AX257" s="13" t="s">
        <v>71</v>
      </c>
      <c r="AY257" s="229" t="s">
        <v>140</v>
      </c>
    </row>
    <row r="258" spans="2:51" s="15" customFormat="1" ht="13.5">
      <c r="B258" s="242"/>
      <c r="C258" s="243"/>
      <c r="D258" s="209" t="s">
        <v>149</v>
      </c>
      <c r="E258" s="244" t="s">
        <v>20</v>
      </c>
      <c r="F258" s="245" t="s">
        <v>360</v>
      </c>
      <c r="G258" s="243"/>
      <c r="H258" s="246">
        <v>751.165</v>
      </c>
      <c r="I258" s="247"/>
      <c r="J258" s="243"/>
      <c r="K258" s="243"/>
      <c r="L258" s="248"/>
      <c r="M258" s="249"/>
      <c r="N258" s="250"/>
      <c r="O258" s="250"/>
      <c r="P258" s="250"/>
      <c r="Q258" s="250"/>
      <c r="R258" s="250"/>
      <c r="S258" s="250"/>
      <c r="T258" s="251"/>
      <c r="AT258" s="252" t="s">
        <v>149</v>
      </c>
      <c r="AU258" s="252" t="s">
        <v>78</v>
      </c>
      <c r="AV258" s="15" t="s">
        <v>159</v>
      </c>
      <c r="AW258" s="15" t="s">
        <v>34</v>
      </c>
      <c r="AX258" s="15" t="s">
        <v>71</v>
      </c>
      <c r="AY258" s="252" t="s">
        <v>140</v>
      </c>
    </row>
    <row r="259" spans="2:51" s="13" customFormat="1" ht="13.5">
      <c r="B259" s="219"/>
      <c r="C259" s="220"/>
      <c r="D259" s="209" t="s">
        <v>149</v>
      </c>
      <c r="E259" s="221" t="s">
        <v>20</v>
      </c>
      <c r="F259" s="222" t="s">
        <v>361</v>
      </c>
      <c r="G259" s="220"/>
      <c r="H259" s="223">
        <v>116.28</v>
      </c>
      <c r="I259" s="224"/>
      <c r="J259" s="220"/>
      <c r="K259" s="220"/>
      <c r="L259" s="225"/>
      <c r="M259" s="226"/>
      <c r="N259" s="227"/>
      <c r="O259" s="227"/>
      <c r="P259" s="227"/>
      <c r="Q259" s="227"/>
      <c r="R259" s="227"/>
      <c r="S259" s="227"/>
      <c r="T259" s="228"/>
      <c r="AT259" s="229" t="s">
        <v>149</v>
      </c>
      <c r="AU259" s="229" t="s">
        <v>78</v>
      </c>
      <c r="AV259" s="13" t="s">
        <v>78</v>
      </c>
      <c r="AW259" s="13" t="s">
        <v>34</v>
      </c>
      <c r="AX259" s="13" t="s">
        <v>71</v>
      </c>
      <c r="AY259" s="229" t="s">
        <v>140</v>
      </c>
    </row>
    <row r="260" spans="2:51" s="13" customFormat="1" ht="13.5">
      <c r="B260" s="219"/>
      <c r="C260" s="220"/>
      <c r="D260" s="209" t="s">
        <v>149</v>
      </c>
      <c r="E260" s="221" t="s">
        <v>20</v>
      </c>
      <c r="F260" s="222" t="s">
        <v>362</v>
      </c>
      <c r="G260" s="220"/>
      <c r="H260" s="223">
        <v>4.86</v>
      </c>
      <c r="I260" s="224"/>
      <c r="J260" s="220"/>
      <c r="K260" s="220"/>
      <c r="L260" s="225"/>
      <c r="M260" s="226"/>
      <c r="N260" s="227"/>
      <c r="O260" s="227"/>
      <c r="P260" s="227"/>
      <c r="Q260" s="227"/>
      <c r="R260" s="227"/>
      <c r="S260" s="227"/>
      <c r="T260" s="228"/>
      <c r="AT260" s="229" t="s">
        <v>149</v>
      </c>
      <c r="AU260" s="229" t="s">
        <v>78</v>
      </c>
      <c r="AV260" s="13" t="s">
        <v>78</v>
      </c>
      <c r="AW260" s="13" t="s">
        <v>34</v>
      </c>
      <c r="AX260" s="13" t="s">
        <v>71</v>
      </c>
      <c r="AY260" s="229" t="s">
        <v>140</v>
      </c>
    </row>
    <row r="261" spans="2:51" s="13" customFormat="1" ht="13.5">
      <c r="B261" s="219"/>
      <c r="C261" s="220"/>
      <c r="D261" s="209" t="s">
        <v>149</v>
      </c>
      <c r="E261" s="221" t="s">
        <v>20</v>
      </c>
      <c r="F261" s="222" t="s">
        <v>363</v>
      </c>
      <c r="G261" s="220"/>
      <c r="H261" s="223">
        <v>7.2</v>
      </c>
      <c r="I261" s="224"/>
      <c r="J261" s="220"/>
      <c r="K261" s="220"/>
      <c r="L261" s="225"/>
      <c r="M261" s="226"/>
      <c r="N261" s="227"/>
      <c r="O261" s="227"/>
      <c r="P261" s="227"/>
      <c r="Q261" s="227"/>
      <c r="R261" s="227"/>
      <c r="S261" s="227"/>
      <c r="T261" s="228"/>
      <c r="AT261" s="229" t="s">
        <v>149</v>
      </c>
      <c r="AU261" s="229" t="s">
        <v>78</v>
      </c>
      <c r="AV261" s="13" t="s">
        <v>78</v>
      </c>
      <c r="AW261" s="13" t="s">
        <v>34</v>
      </c>
      <c r="AX261" s="13" t="s">
        <v>71</v>
      </c>
      <c r="AY261" s="229" t="s">
        <v>140</v>
      </c>
    </row>
    <row r="262" spans="2:51" s="13" customFormat="1" ht="13.5">
      <c r="B262" s="219"/>
      <c r="C262" s="220"/>
      <c r="D262" s="209" t="s">
        <v>149</v>
      </c>
      <c r="E262" s="221" t="s">
        <v>20</v>
      </c>
      <c r="F262" s="222" t="s">
        <v>364</v>
      </c>
      <c r="G262" s="220"/>
      <c r="H262" s="223">
        <v>37.4</v>
      </c>
      <c r="I262" s="224"/>
      <c r="J262" s="220"/>
      <c r="K262" s="220"/>
      <c r="L262" s="225"/>
      <c r="M262" s="226"/>
      <c r="N262" s="227"/>
      <c r="O262" s="227"/>
      <c r="P262" s="227"/>
      <c r="Q262" s="227"/>
      <c r="R262" s="227"/>
      <c r="S262" s="227"/>
      <c r="T262" s="228"/>
      <c r="AT262" s="229" t="s">
        <v>149</v>
      </c>
      <c r="AU262" s="229" t="s">
        <v>78</v>
      </c>
      <c r="AV262" s="13" t="s">
        <v>78</v>
      </c>
      <c r="AW262" s="13" t="s">
        <v>34</v>
      </c>
      <c r="AX262" s="13" t="s">
        <v>71</v>
      </c>
      <c r="AY262" s="229" t="s">
        <v>140</v>
      </c>
    </row>
    <row r="263" spans="2:51" s="13" customFormat="1" ht="13.5">
      <c r="B263" s="219"/>
      <c r="C263" s="220"/>
      <c r="D263" s="209" t="s">
        <v>149</v>
      </c>
      <c r="E263" s="221" t="s">
        <v>20</v>
      </c>
      <c r="F263" s="222" t="s">
        <v>365</v>
      </c>
      <c r="G263" s="220"/>
      <c r="H263" s="223">
        <v>19.04</v>
      </c>
      <c r="I263" s="224"/>
      <c r="J263" s="220"/>
      <c r="K263" s="220"/>
      <c r="L263" s="225"/>
      <c r="M263" s="226"/>
      <c r="N263" s="227"/>
      <c r="O263" s="227"/>
      <c r="P263" s="227"/>
      <c r="Q263" s="227"/>
      <c r="R263" s="227"/>
      <c r="S263" s="227"/>
      <c r="T263" s="228"/>
      <c r="AT263" s="229" t="s">
        <v>149</v>
      </c>
      <c r="AU263" s="229" t="s">
        <v>78</v>
      </c>
      <c r="AV263" s="13" t="s">
        <v>78</v>
      </c>
      <c r="AW263" s="13" t="s">
        <v>34</v>
      </c>
      <c r="AX263" s="13" t="s">
        <v>71</v>
      </c>
      <c r="AY263" s="229" t="s">
        <v>140</v>
      </c>
    </row>
    <row r="264" spans="2:51" s="13" customFormat="1" ht="13.5">
      <c r="B264" s="219"/>
      <c r="C264" s="220"/>
      <c r="D264" s="209" t="s">
        <v>149</v>
      </c>
      <c r="E264" s="221" t="s">
        <v>20</v>
      </c>
      <c r="F264" s="222" t="s">
        <v>366</v>
      </c>
      <c r="G264" s="220"/>
      <c r="H264" s="223">
        <v>33.32</v>
      </c>
      <c r="I264" s="224"/>
      <c r="J264" s="220"/>
      <c r="K264" s="220"/>
      <c r="L264" s="225"/>
      <c r="M264" s="226"/>
      <c r="N264" s="227"/>
      <c r="O264" s="227"/>
      <c r="P264" s="227"/>
      <c r="Q264" s="227"/>
      <c r="R264" s="227"/>
      <c r="S264" s="227"/>
      <c r="T264" s="228"/>
      <c r="AT264" s="229" t="s">
        <v>149</v>
      </c>
      <c r="AU264" s="229" t="s">
        <v>78</v>
      </c>
      <c r="AV264" s="13" t="s">
        <v>78</v>
      </c>
      <c r="AW264" s="13" t="s">
        <v>34</v>
      </c>
      <c r="AX264" s="13" t="s">
        <v>71</v>
      </c>
      <c r="AY264" s="229" t="s">
        <v>140</v>
      </c>
    </row>
    <row r="265" spans="2:51" s="13" customFormat="1" ht="13.5">
      <c r="B265" s="219"/>
      <c r="C265" s="220"/>
      <c r="D265" s="209" t="s">
        <v>149</v>
      </c>
      <c r="E265" s="221" t="s">
        <v>20</v>
      </c>
      <c r="F265" s="222" t="s">
        <v>367</v>
      </c>
      <c r="G265" s="220"/>
      <c r="H265" s="223">
        <v>57.12</v>
      </c>
      <c r="I265" s="224"/>
      <c r="J265" s="220"/>
      <c r="K265" s="220"/>
      <c r="L265" s="225"/>
      <c r="M265" s="226"/>
      <c r="N265" s="227"/>
      <c r="O265" s="227"/>
      <c r="P265" s="227"/>
      <c r="Q265" s="227"/>
      <c r="R265" s="227"/>
      <c r="S265" s="227"/>
      <c r="T265" s="228"/>
      <c r="AT265" s="229" t="s">
        <v>149</v>
      </c>
      <c r="AU265" s="229" t="s">
        <v>78</v>
      </c>
      <c r="AV265" s="13" t="s">
        <v>78</v>
      </c>
      <c r="AW265" s="13" t="s">
        <v>34</v>
      </c>
      <c r="AX265" s="13" t="s">
        <v>71</v>
      </c>
      <c r="AY265" s="229" t="s">
        <v>140</v>
      </c>
    </row>
    <row r="266" spans="2:51" s="13" customFormat="1" ht="13.5">
      <c r="B266" s="219"/>
      <c r="C266" s="220"/>
      <c r="D266" s="209" t="s">
        <v>149</v>
      </c>
      <c r="E266" s="221" t="s">
        <v>20</v>
      </c>
      <c r="F266" s="222" t="s">
        <v>368</v>
      </c>
      <c r="G266" s="220"/>
      <c r="H266" s="223">
        <v>8.16</v>
      </c>
      <c r="I266" s="224"/>
      <c r="J266" s="220"/>
      <c r="K266" s="220"/>
      <c r="L266" s="225"/>
      <c r="M266" s="226"/>
      <c r="N266" s="227"/>
      <c r="O266" s="227"/>
      <c r="P266" s="227"/>
      <c r="Q266" s="227"/>
      <c r="R266" s="227"/>
      <c r="S266" s="227"/>
      <c r="T266" s="228"/>
      <c r="AT266" s="229" t="s">
        <v>149</v>
      </c>
      <c r="AU266" s="229" t="s">
        <v>78</v>
      </c>
      <c r="AV266" s="13" t="s">
        <v>78</v>
      </c>
      <c r="AW266" s="13" t="s">
        <v>34</v>
      </c>
      <c r="AX266" s="13" t="s">
        <v>71</v>
      </c>
      <c r="AY266" s="229" t="s">
        <v>140</v>
      </c>
    </row>
    <row r="267" spans="2:51" s="13" customFormat="1" ht="13.5">
      <c r="B267" s="219"/>
      <c r="C267" s="220"/>
      <c r="D267" s="209" t="s">
        <v>149</v>
      </c>
      <c r="E267" s="221" t="s">
        <v>20</v>
      </c>
      <c r="F267" s="222" t="s">
        <v>369</v>
      </c>
      <c r="G267" s="220"/>
      <c r="H267" s="223">
        <v>40.8</v>
      </c>
      <c r="I267" s="224"/>
      <c r="J267" s="220"/>
      <c r="K267" s="220"/>
      <c r="L267" s="225"/>
      <c r="M267" s="226"/>
      <c r="N267" s="227"/>
      <c r="O267" s="227"/>
      <c r="P267" s="227"/>
      <c r="Q267" s="227"/>
      <c r="R267" s="227"/>
      <c r="S267" s="227"/>
      <c r="T267" s="228"/>
      <c r="AT267" s="229" t="s">
        <v>149</v>
      </c>
      <c r="AU267" s="229" t="s">
        <v>78</v>
      </c>
      <c r="AV267" s="13" t="s">
        <v>78</v>
      </c>
      <c r="AW267" s="13" t="s">
        <v>34</v>
      </c>
      <c r="AX267" s="13" t="s">
        <v>71</v>
      </c>
      <c r="AY267" s="229" t="s">
        <v>140</v>
      </c>
    </row>
    <row r="268" spans="2:51" s="13" customFormat="1" ht="13.5">
      <c r="B268" s="219"/>
      <c r="C268" s="220"/>
      <c r="D268" s="209" t="s">
        <v>149</v>
      </c>
      <c r="E268" s="221" t="s">
        <v>20</v>
      </c>
      <c r="F268" s="222" t="s">
        <v>370</v>
      </c>
      <c r="G268" s="220"/>
      <c r="H268" s="223">
        <v>48</v>
      </c>
      <c r="I268" s="224"/>
      <c r="J268" s="220"/>
      <c r="K268" s="220"/>
      <c r="L268" s="225"/>
      <c r="M268" s="226"/>
      <c r="N268" s="227"/>
      <c r="O268" s="227"/>
      <c r="P268" s="227"/>
      <c r="Q268" s="227"/>
      <c r="R268" s="227"/>
      <c r="S268" s="227"/>
      <c r="T268" s="228"/>
      <c r="AT268" s="229" t="s">
        <v>149</v>
      </c>
      <c r="AU268" s="229" t="s">
        <v>78</v>
      </c>
      <c r="AV268" s="13" t="s">
        <v>78</v>
      </c>
      <c r="AW268" s="13" t="s">
        <v>34</v>
      </c>
      <c r="AX268" s="13" t="s">
        <v>71</v>
      </c>
      <c r="AY268" s="229" t="s">
        <v>140</v>
      </c>
    </row>
    <row r="269" spans="2:51" s="13" customFormat="1" ht="13.5">
      <c r="B269" s="219"/>
      <c r="C269" s="220"/>
      <c r="D269" s="209" t="s">
        <v>149</v>
      </c>
      <c r="E269" s="221" t="s">
        <v>20</v>
      </c>
      <c r="F269" s="222" t="s">
        <v>371</v>
      </c>
      <c r="G269" s="220"/>
      <c r="H269" s="223">
        <v>9.6</v>
      </c>
      <c r="I269" s="224"/>
      <c r="J269" s="220"/>
      <c r="K269" s="220"/>
      <c r="L269" s="225"/>
      <c r="M269" s="226"/>
      <c r="N269" s="227"/>
      <c r="O269" s="227"/>
      <c r="P269" s="227"/>
      <c r="Q269" s="227"/>
      <c r="R269" s="227"/>
      <c r="S269" s="227"/>
      <c r="T269" s="228"/>
      <c r="AT269" s="229" t="s">
        <v>149</v>
      </c>
      <c r="AU269" s="229" t="s">
        <v>78</v>
      </c>
      <c r="AV269" s="13" t="s">
        <v>78</v>
      </c>
      <c r="AW269" s="13" t="s">
        <v>34</v>
      </c>
      <c r="AX269" s="13" t="s">
        <v>71</v>
      </c>
      <c r="AY269" s="229" t="s">
        <v>140</v>
      </c>
    </row>
    <row r="270" spans="2:51" s="13" customFormat="1" ht="13.5">
      <c r="B270" s="219"/>
      <c r="C270" s="220"/>
      <c r="D270" s="209" t="s">
        <v>149</v>
      </c>
      <c r="E270" s="221" t="s">
        <v>20</v>
      </c>
      <c r="F270" s="222" t="s">
        <v>372</v>
      </c>
      <c r="G270" s="220"/>
      <c r="H270" s="223">
        <v>4.8</v>
      </c>
      <c r="I270" s="224"/>
      <c r="J270" s="220"/>
      <c r="K270" s="220"/>
      <c r="L270" s="225"/>
      <c r="M270" s="226"/>
      <c r="N270" s="227"/>
      <c r="O270" s="227"/>
      <c r="P270" s="227"/>
      <c r="Q270" s="227"/>
      <c r="R270" s="227"/>
      <c r="S270" s="227"/>
      <c r="T270" s="228"/>
      <c r="AT270" s="229" t="s">
        <v>149</v>
      </c>
      <c r="AU270" s="229" t="s">
        <v>78</v>
      </c>
      <c r="AV270" s="13" t="s">
        <v>78</v>
      </c>
      <c r="AW270" s="13" t="s">
        <v>34</v>
      </c>
      <c r="AX270" s="13" t="s">
        <v>71</v>
      </c>
      <c r="AY270" s="229" t="s">
        <v>140</v>
      </c>
    </row>
    <row r="271" spans="2:51" s="13" customFormat="1" ht="13.5">
      <c r="B271" s="219"/>
      <c r="C271" s="220"/>
      <c r="D271" s="209" t="s">
        <v>149</v>
      </c>
      <c r="E271" s="221" t="s">
        <v>20</v>
      </c>
      <c r="F271" s="222" t="s">
        <v>372</v>
      </c>
      <c r="G271" s="220"/>
      <c r="H271" s="223">
        <v>4.8</v>
      </c>
      <c r="I271" s="224"/>
      <c r="J271" s="220"/>
      <c r="K271" s="220"/>
      <c r="L271" s="225"/>
      <c r="M271" s="226"/>
      <c r="N271" s="227"/>
      <c r="O271" s="227"/>
      <c r="P271" s="227"/>
      <c r="Q271" s="227"/>
      <c r="R271" s="227"/>
      <c r="S271" s="227"/>
      <c r="T271" s="228"/>
      <c r="AT271" s="229" t="s">
        <v>149</v>
      </c>
      <c r="AU271" s="229" t="s">
        <v>78</v>
      </c>
      <c r="AV271" s="13" t="s">
        <v>78</v>
      </c>
      <c r="AW271" s="13" t="s">
        <v>34</v>
      </c>
      <c r="AX271" s="13" t="s">
        <v>71</v>
      </c>
      <c r="AY271" s="229" t="s">
        <v>140</v>
      </c>
    </row>
    <row r="272" spans="2:51" s="13" customFormat="1" ht="13.5">
      <c r="B272" s="219"/>
      <c r="C272" s="220"/>
      <c r="D272" s="209" t="s">
        <v>149</v>
      </c>
      <c r="E272" s="221" t="s">
        <v>20</v>
      </c>
      <c r="F272" s="222" t="s">
        <v>373</v>
      </c>
      <c r="G272" s="220"/>
      <c r="H272" s="223">
        <v>35.2</v>
      </c>
      <c r="I272" s="224"/>
      <c r="J272" s="220"/>
      <c r="K272" s="220"/>
      <c r="L272" s="225"/>
      <c r="M272" s="226"/>
      <c r="N272" s="227"/>
      <c r="O272" s="227"/>
      <c r="P272" s="227"/>
      <c r="Q272" s="227"/>
      <c r="R272" s="227"/>
      <c r="S272" s="227"/>
      <c r="T272" s="228"/>
      <c r="AT272" s="229" t="s">
        <v>149</v>
      </c>
      <c r="AU272" s="229" t="s">
        <v>78</v>
      </c>
      <c r="AV272" s="13" t="s">
        <v>78</v>
      </c>
      <c r="AW272" s="13" t="s">
        <v>34</v>
      </c>
      <c r="AX272" s="13" t="s">
        <v>71</v>
      </c>
      <c r="AY272" s="229" t="s">
        <v>140</v>
      </c>
    </row>
    <row r="273" spans="2:51" s="13" customFormat="1" ht="13.5">
      <c r="B273" s="219"/>
      <c r="C273" s="220"/>
      <c r="D273" s="209" t="s">
        <v>149</v>
      </c>
      <c r="E273" s="221" t="s">
        <v>20</v>
      </c>
      <c r="F273" s="222" t="s">
        <v>374</v>
      </c>
      <c r="G273" s="220"/>
      <c r="H273" s="223">
        <v>16</v>
      </c>
      <c r="I273" s="224"/>
      <c r="J273" s="220"/>
      <c r="K273" s="220"/>
      <c r="L273" s="225"/>
      <c r="M273" s="226"/>
      <c r="N273" s="227"/>
      <c r="O273" s="227"/>
      <c r="P273" s="227"/>
      <c r="Q273" s="227"/>
      <c r="R273" s="227"/>
      <c r="S273" s="227"/>
      <c r="T273" s="228"/>
      <c r="AT273" s="229" t="s">
        <v>149</v>
      </c>
      <c r="AU273" s="229" t="s">
        <v>78</v>
      </c>
      <c r="AV273" s="13" t="s">
        <v>78</v>
      </c>
      <c r="AW273" s="13" t="s">
        <v>34</v>
      </c>
      <c r="AX273" s="13" t="s">
        <v>71</v>
      </c>
      <c r="AY273" s="229" t="s">
        <v>140</v>
      </c>
    </row>
    <row r="274" spans="2:51" s="13" customFormat="1" ht="13.5">
      <c r="B274" s="219"/>
      <c r="C274" s="220"/>
      <c r="D274" s="209" t="s">
        <v>149</v>
      </c>
      <c r="E274" s="221" t="s">
        <v>20</v>
      </c>
      <c r="F274" s="222" t="s">
        <v>375</v>
      </c>
      <c r="G274" s="220"/>
      <c r="H274" s="223">
        <v>6.4</v>
      </c>
      <c r="I274" s="224"/>
      <c r="J274" s="220"/>
      <c r="K274" s="220"/>
      <c r="L274" s="225"/>
      <c r="M274" s="226"/>
      <c r="N274" s="227"/>
      <c r="O274" s="227"/>
      <c r="P274" s="227"/>
      <c r="Q274" s="227"/>
      <c r="R274" s="227"/>
      <c r="S274" s="227"/>
      <c r="T274" s="228"/>
      <c r="AT274" s="229" t="s">
        <v>149</v>
      </c>
      <c r="AU274" s="229" t="s">
        <v>78</v>
      </c>
      <c r="AV274" s="13" t="s">
        <v>78</v>
      </c>
      <c r="AW274" s="13" t="s">
        <v>34</v>
      </c>
      <c r="AX274" s="13" t="s">
        <v>71</v>
      </c>
      <c r="AY274" s="229" t="s">
        <v>140</v>
      </c>
    </row>
    <row r="275" spans="2:51" s="13" customFormat="1" ht="13.5">
      <c r="B275" s="219"/>
      <c r="C275" s="220"/>
      <c r="D275" s="209" t="s">
        <v>149</v>
      </c>
      <c r="E275" s="221" t="s">
        <v>20</v>
      </c>
      <c r="F275" s="222" t="s">
        <v>376</v>
      </c>
      <c r="G275" s="220"/>
      <c r="H275" s="223">
        <v>7.56</v>
      </c>
      <c r="I275" s="224"/>
      <c r="J275" s="220"/>
      <c r="K275" s="220"/>
      <c r="L275" s="225"/>
      <c r="M275" s="226"/>
      <c r="N275" s="227"/>
      <c r="O275" s="227"/>
      <c r="P275" s="227"/>
      <c r="Q275" s="227"/>
      <c r="R275" s="227"/>
      <c r="S275" s="227"/>
      <c r="T275" s="228"/>
      <c r="AT275" s="229" t="s">
        <v>149</v>
      </c>
      <c r="AU275" s="229" t="s">
        <v>78</v>
      </c>
      <c r="AV275" s="13" t="s">
        <v>78</v>
      </c>
      <c r="AW275" s="13" t="s">
        <v>34</v>
      </c>
      <c r="AX275" s="13" t="s">
        <v>71</v>
      </c>
      <c r="AY275" s="229" t="s">
        <v>140</v>
      </c>
    </row>
    <row r="276" spans="2:51" s="13" customFormat="1" ht="13.5">
      <c r="B276" s="219"/>
      <c r="C276" s="220"/>
      <c r="D276" s="209" t="s">
        <v>149</v>
      </c>
      <c r="E276" s="221" t="s">
        <v>20</v>
      </c>
      <c r="F276" s="222" t="s">
        <v>377</v>
      </c>
      <c r="G276" s="220"/>
      <c r="H276" s="223">
        <v>6.9</v>
      </c>
      <c r="I276" s="224"/>
      <c r="J276" s="220"/>
      <c r="K276" s="220"/>
      <c r="L276" s="225"/>
      <c r="M276" s="226"/>
      <c r="N276" s="227"/>
      <c r="O276" s="227"/>
      <c r="P276" s="227"/>
      <c r="Q276" s="227"/>
      <c r="R276" s="227"/>
      <c r="S276" s="227"/>
      <c r="T276" s="228"/>
      <c r="AT276" s="229" t="s">
        <v>149</v>
      </c>
      <c r="AU276" s="229" t="s">
        <v>78</v>
      </c>
      <c r="AV276" s="13" t="s">
        <v>78</v>
      </c>
      <c r="AW276" s="13" t="s">
        <v>34</v>
      </c>
      <c r="AX276" s="13" t="s">
        <v>71</v>
      </c>
      <c r="AY276" s="229" t="s">
        <v>140</v>
      </c>
    </row>
    <row r="277" spans="2:51" s="13" customFormat="1" ht="13.5">
      <c r="B277" s="219"/>
      <c r="C277" s="220"/>
      <c r="D277" s="209" t="s">
        <v>149</v>
      </c>
      <c r="E277" s="221" t="s">
        <v>20</v>
      </c>
      <c r="F277" s="222" t="s">
        <v>378</v>
      </c>
      <c r="G277" s="220"/>
      <c r="H277" s="223">
        <v>2.76</v>
      </c>
      <c r="I277" s="224"/>
      <c r="J277" s="220"/>
      <c r="K277" s="220"/>
      <c r="L277" s="225"/>
      <c r="M277" s="226"/>
      <c r="N277" s="227"/>
      <c r="O277" s="227"/>
      <c r="P277" s="227"/>
      <c r="Q277" s="227"/>
      <c r="R277" s="227"/>
      <c r="S277" s="227"/>
      <c r="T277" s="228"/>
      <c r="AT277" s="229" t="s">
        <v>149</v>
      </c>
      <c r="AU277" s="229" t="s">
        <v>78</v>
      </c>
      <c r="AV277" s="13" t="s">
        <v>78</v>
      </c>
      <c r="AW277" s="13" t="s">
        <v>34</v>
      </c>
      <c r="AX277" s="13" t="s">
        <v>71</v>
      </c>
      <c r="AY277" s="229" t="s">
        <v>140</v>
      </c>
    </row>
    <row r="278" spans="2:51" s="13" customFormat="1" ht="13.5">
      <c r="B278" s="219"/>
      <c r="C278" s="220"/>
      <c r="D278" s="209" t="s">
        <v>149</v>
      </c>
      <c r="E278" s="221" t="s">
        <v>20</v>
      </c>
      <c r="F278" s="222" t="s">
        <v>379</v>
      </c>
      <c r="G278" s="220"/>
      <c r="H278" s="223">
        <v>3.68</v>
      </c>
      <c r="I278" s="224"/>
      <c r="J278" s="220"/>
      <c r="K278" s="220"/>
      <c r="L278" s="225"/>
      <c r="M278" s="226"/>
      <c r="N278" s="227"/>
      <c r="O278" s="227"/>
      <c r="P278" s="227"/>
      <c r="Q278" s="227"/>
      <c r="R278" s="227"/>
      <c r="S278" s="227"/>
      <c r="T278" s="228"/>
      <c r="AT278" s="229" t="s">
        <v>149</v>
      </c>
      <c r="AU278" s="229" t="s">
        <v>78</v>
      </c>
      <c r="AV278" s="13" t="s">
        <v>78</v>
      </c>
      <c r="AW278" s="13" t="s">
        <v>34</v>
      </c>
      <c r="AX278" s="13" t="s">
        <v>71</v>
      </c>
      <c r="AY278" s="229" t="s">
        <v>140</v>
      </c>
    </row>
    <row r="279" spans="2:51" s="15" customFormat="1" ht="13.5">
      <c r="B279" s="242"/>
      <c r="C279" s="243"/>
      <c r="D279" s="209" t="s">
        <v>149</v>
      </c>
      <c r="E279" s="244" t="s">
        <v>20</v>
      </c>
      <c r="F279" s="245" t="s">
        <v>380</v>
      </c>
      <c r="G279" s="243"/>
      <c r="H279" s="246">
        <v>469.88</v>
      </c>
      <c r="I279" s="247"/>
      <c r="J279" s="243"/>
      <c r="K279" s="243"/>
      <c r="L279" s="248"/>
      <c r="M279" s="249"/>
      <c r="N279" s="250"/>
      <c r="O279" s="250"/>
      <c r="P279" s="250"/>
      <c r="Q279" s="250"/>
      <c r="R279" s="250"/>
      <c r="S279" s="250"/>
      <c r="T279" s="251"/>
      <c r="AT279" s="252" t="s">
        <v>149</v>
      </c>
      <c r="AU279" s="252" t="s">
        <v>78</v>
      </c>
      <c r="AV279" s="15" t="s">
        <v>159</v>
      </c>
      <c r="AW279" s="15" t="s">
        <v>34</v>
      </c>
      <c r="AX279" s="15" t="s">
        <v>71</v>
      </c>
      <c r="AY279" s="252" t="s">
        <v>140</v>
      </c>
    </row>
    <row r="280" spans="2:51" s="14" customFormat="1" ht="13.5">
      <c r="B280" s="230"/>
      <c r="C280" s="231"/>
      <c r="D280" s="232" t="s">
        <v>149</v>
      </c>
      <c r="E280" s="233" t="s">
        <v>20</v>
      </c>
      <c r="F280" s="234" t="s">
        <v>152</v>
      </c>
      <c r="G280" s="231"/>
      <c r="H280" s="235">
        <v>1646.925</v>
      </c>
      <c r="I280" s="236"/>
      <c r="J280" s="231"/>
      <c r="K280" s="231"/>
      <c r="L280" s="237"/>
      <c r="M280" s="238"/>
      <c r="N280" s="239"/>
      <c r="O280" s="239"/>
      <c r="P280" s="239"/>
      <c r="Q280" s="239"/>
      <c r="R280" s="239"/>
      <c r="S280" s="239"/>
      <c r="T280" s="240"/>
      <c r="AT280" s="241" t="s">
        <v>149</v>
      </c>
      <c r="AU280" s="241" t="s">
        <v>78</v>
      </c>
      <c r="AV280" s="14" t="s">
        <v>147</v>
      </c>
      <c r="AW280" s="14" t="s">
        <v>34</v>
      </c>
      <c r="AX280" s="14" t="s">
        <v>35</v>
      </c>
      <c r="AY280" s="241" t="s">
        <v>140</v>
      </c>
    </row>
    <row r="281" spans="2:65" s="1" customFormat="1" ht="44.25" customHeight="1">
      <c r="B281" s="36"/>
      <c r="C281" s="257" t="s">
        <v>381</v>
      </c>
      <c r="D281" s="257" t="s">
        <v>215</v>
      </c>
      <c r="E281" s="258" t="s">
        <v>382</v>
      </c>
      <c r="F281" s="259" t="s">
        <v>383</v>
      </c>
      <c r="G281" s="260" t="s">
        <v>145</v>
      </c>
      <c r="H281" s="261">
        <v>537.556</v>
      </c>
      <c r="I281" s="262"/>
      <c r="J281" s="263">
        <f>ROUND(I281*H281,2)</f>
        <v>0</v>
      </c>
      <c r="K281" s="259" t="s">
        <v>146</v>
      </c>
      <c r="L281" s="264"/>
      <c r="M281" s="265" t="s">
        <v>20</v>
      </c>
      <c r="N281" s="266" t="s">
        <v>42</v>
      </c>
      <c r="O281" s="37"/>
      <c r="P281" s="204">
        <f>O281*H281</f>
        <v>0</v>
      </c>
      <c r="Q281" s="204">
        <v>0.00068</v>
      </c>
      <c r="R281" s="204">
        <f>Q281*H281</f>
        <v>0.36553808000000004</v>
      </c>
      <c r="S281" s="204">
        <v>0</v>
      </c>
      <c r="T281" s="205">
        <f>S281*H281</f>
        <v>0</v>
      </c>
      <c r="AR281" s="19" t="s">
        <v>191</v>
      </c>
      <c r="AT281" s="19" t="s">
        <v>215</v>
      </c>
      <c r="AU281" s="19" t="s">
        <v>78</v>
      </c>
      <c r="AY281" s="19" t="s">
        <v>140</v>
      </c>
      <c r="BE281" s="206">
        <f>IF(N281="základní",J281,0)</f>
        <v>0</v>
      </c>
      <c r="BF281" s="206">
        <f>IF(N281="snížená",J281,0)</f>
        <v>0</v>
      </c>
      <c r="BG281" s="206">
        <f>IF(N281="zákl. přenesená",J281,0)</f>
        <v>0</v>
      </c>
      <c r="BH281" s="206">
        <f>IF(N281="sníž. přenesená",J281,0)</f>
        <v>0</v>
      </c>
      <c r="BI281" s="206">
        <f>IF(N281="nulová",J281,0)</f>
        <v>0</v>
      </c>
      <c r="BJ281" s="19" t="s">
        <v>35</v>
      </c>
      <c r="BK281" s="206">
        <f>ROUND(I281*H281,2)</f>
        <v>0</v>
      </c>
      <c r="BL281" s="19" t="s">
        <v>147</v>
      </c>
      <c r="BM281" s="19" t="s">
        <v>384</v>
      </c>
    </row>
    <row r="282" spans="2:47" s="1" customFormat="1" ht="24">
      <c r="B282" s="36"/>
      <c r="C282" s="58"/>
      <c r="D282" s="209" t="s">
        <v>307</v>
      </c>
      <c r="E282" s="58"/>
      <c r="F282" s="256" t="s">
        <v>385</v>
      </c>
      <c r="G282" s="58"/>
      <c r="H282" s="58"/>
      <c r="I282" s="163"/>
      <c r="J282" s="58"/>
      <c r="K282" s="58"/>
      <c r="L282" s="56"/>
      <c r="M282" s="73"/>
      <c r="N282" s="37"/>
      <c r="O282" s="37"/>
      <c r="P282" s="37"/>
      <c r="Q282" s="37"/>
      <c r="R282" s="37"/>
      <c r="S282" s="37"/>
      <c r="T282" s="74"/>
      <c r="AT282" s="19" t="s">
        <v>307</v>
      </c>
      <c r="AU282" s="19" t="s">
        <v>78</v>
      </c>
    </row>
    <row r="283" spans="2:51" s="13" customFormat="1" ht="13.5">
      <c r="B283" s="219"/>
      <c r="C283" s="220"/>
      <c r="D283" s="209" t="s">
        <v>149</v>
      </c>
      <c r="E283" s="221" t="s">
        <v>20</v>
      </c>
      <c r="F283" s="222" t="s">
        <v>386</v>
      </c>
      <c r="G283" s="220"/>
      <c r="H283" s="223">
        <v>527.016</v>
      </c>
      <c r="I283" s="224"/>
      <c r="J283" s="220"/>
      <c r="K283" s="220"/>
      <c r="L283" s="225"/>
      <c r="M283" s="226"/>
      <c r="N283" s="227"/>
      <c r="O283" s="227"/>
      <c r="P283" s="227"/>
      <c r="Q283" s="227"/>
      <c r="R283" s="227"/>
      <c r="S283" s="227"/>
      <c r="T283" s="228"/>
      <c r="AT283" s="229" t="s">
        <v>149</v>
      </c>
      <c r="AU283" s="229" t="s">
        <v>78</v>
      </c>
      <c r="AV283" s="13" t="s">
        <v>78</v>
      </c>
      <c r="AW283" s="13" t="s">
        <v>34</v>
      </c>
      <c r="AX283" s="13" t="s">
        <v>35</v>
      </c>
      <c r="AY283" s="229" t="s">
        <v>140</v>
      </c>
    </row>
    <row r="284" spans="2:51" s="13" customFormat="1" ht="13.5">
      <c r="B284" s="219"/>
      <c r="C284" s="220"/>
      <c r="D284" s="232" t="s">
        <v>149</v>
      </c>
      <c r="E284" s="220"/>
      <c r="F284" s="253" t="s">
        <v>387</v>
      </c>
      <c r="G284" s="220"/>
      <c r="H284" s="254">
        <v>537.556</v>
      </c>
      <c r="I284" s="224"/>
      <c r="J284" s="220"/>
      <c r="K284" s="220"/>
      <c r="L284" s="225"/>
      <c r="M284" s="226"/>
      <c r="N284" s="227"/>
      <c r="O284" s="227"/>
      <c r="P284" s="227"/>
      <c r="Q284" s="227"/>
      <c r="R284" s="227"/>
      <c r="S284" s="227"/>
      <c r="T284" s="228"/>
      <c r="AT284" s="229" t="s">
        <v>149</v>
      </c>
      <c r="AU284" s="229" t="s">
        <v>78</v>
      </c>
      <c r="AV284" s="13" t="s">
        <v>78</v>
      </c>
      <c r="AW284" s="13" t="s">
        <v>4</v>
      </c>
      <c r="AX284" s="13" t="s">
        <v>35</v>
      </c>
      <c r="AY284" s="229" t="s">
        <v>140</v>
      </c>
    </row>
    <row r="285" spans="2:65" s="1" customFormat="1" ht="31.5" customHeight="1">
      <c r="B285" s="36"/>
      <c r="C285" s="195" t="s">
        <v>388</v>
      </c>
      <c r="D285" s="195" t="s">
        <v>142</v>
      </c>
      <c r="E285" s="196" t="s">
        <v>389</v>
      </c>
      <c r="F285" s="197" t="s">
        <v>390</v>
      </c>
      <c r="G285" s="198" t="s">
        <v>145</v>
      </c>
      <c r="H285" s="199">
        <v>3210.555</v>
      </c>
      <c r="I285" s="200"/>
      <c r="J285" s="201">
        <f>ROUND(I285*H285,2)</f>
        <v>0</v>
      </c>
      <c r="K285" s="197" t="s">
        <v>146</v>
      </c>
      <c r="L285" s="56"/>
      <c r="M285" s="202" t="s">
        <v>20</v>
      </c>
      <c r="N285" s="203" t="s">
        <v>42</v>
      </c>
      <c r="O285" s="37"/>
      <c r="P285" s="204">
        <f>O285*H285</f>
        <v>0</v>
      </c>
      <c r="Q285" s="204">
        <v>0.00944</v>
      </c>
      <c r="R285" s="204">
        <f>Q285*H285</f>
        <v>30.3076392</v>
      </c>
      <c r="S285" s="204">
        <v>0</v>
      </c>
      <c r="T285" s="205">
        <f>S285*H285</f>
        <v>0</v>
      </c>
      <c r="AR285" s="19" t="s">
        <v>147</v>
      </c>
      <c r="AT285" s="19" t="s">
        <v>142</v>
      </c>
      <c r="AU285" s="19" t="s">
        <v>78</v>
      </c>
      <c r="AY285" s="19" t="s">
        <v>140</v>
      </c>
      <c r="BE285" s="206">
        <f>IF(N285="základní",J285,0)</f>
        <v>0</v>
      </c>
      <c r="BF285" s="206">
        <f>IF(N285="snížená",J285,0)</f>
        <v>0</v>
      </c>
      <c r="BG285" s="206">
        <f>IF(N285="zákl. přenesená",J285,0)</f>
        <v>0</v>
      </c>
      <c r="BH285" s="206">
        <f>IF(N285="sníž. přenesená",J285,0)</f>
        <v>0</v>
      </c>
      <c r="BI285" s="206">
        <f>IF(N285="nulová",J285,0)</f>
        <v>0</v>
      </c>
      <c r="BJ285" s="19" t="s">
        <v>35</v>
      </c>
      <c r="BK285" s="206">
        <f>ROUND(I285*H285,2)</f>
        <v>0</v>
      </c>
      <c r="BL285" s="19" t="s">
        <v>147</v>
      </c>
      <c r="BM285" s="19" t="s">
        <v>391</v>
      </c>
    </row>
    <row r="286" spans="2:51" s="13" customFormat="1" ht="13.5">
      <c r="B286" s="219"/>
      <c r="C286" s="220"/>
      <c r="D286" s="209" t="s">
        <v>149</v>
      </c>
      <c r="E286" s="221" t="s">
        <v>20</v>
      </c>
      <c r="F286" s="222" t="s">
        <v>392</v>
      </c>
      <c r="G286" s="220"/>
      <c r="H286" s="223">
        <v>426.252</v>
      </c>
      <c r="I286" s="224"/>
      <c r="J286" s="220"/>
      <c r="K286" s="220"/>
      <c r="L286" s="225"/>
      <c r="M286" s="226"/>
      <c r="N286" s="227"/>
      <c r="O286" s="227"/>
      <c r="P286" s="227"/>
      <c r="Q286" s="227"/>
      <c r="R286" s="227"/>
      <c r="S286" s="227"/>
      <c r="T286" s="228"/>
      <c r="AT286" s="229" t="s">
        <v>149</v>
      </c>
      <c r="AU286" s="229" t="s">
        <v>78</v>
      </c>
      <c r="AV286" s="13" t="s">
        <v>78</v>
      </c>
      <c r="AW286" s="13" t="s">
        <v>34</v>
      </c>
      <c r="AX286" s="13" t="s">
        <v>71</v>
      </c>
      <c r="AY286" s="229" t="s">
        <v>140</v>
      </c>
    </row>
    <row r="287" spans="2:51" s="13" customFormat="1" ht="13.5">
      <c r="B287" s="219"/>
      <c r="C287" s="220"/>
      <c r="D287" s="209" t="s">
        <v>149</v>
      </c>
      <c r="E287" s="221" t="s">
        <v>20</v>
      </c>
      <c r="F287" s="222" t="s">
        <v>393</v>
      </c>
      <c r="G287" s="220"/>
      <c r="H287" s="223">
        <v>62.383</v>
      </c>
      <c r="I287" s="224"/>
      <c r="J287" s="220"/>
      <c r="K287" s="220"/>
      <c r="L287" s="225"/>
      <c r="M287" s="226"/>
      <c r="N287" s="227"/>
      <c r="O287" s="227"/>
      <c r="P287" s="227"/>
      <c r="Q287" s="227"/>
      <c r="R287" s="227"/>
      <c r="S287" s="227"/>
      <c r="T287" s="228"/>
      <c r="AT287" s="229" t="s">
        <v>149</v>
      </c>
      <c r="AU287" s="229" t="s">
        <v>78</v>
      </c>
      <c r="AV287" s="13" t="s">
        <v>78</v>
      </c>
      <c r="AW287" s="13" t="s">
        <v>34</v>
      </c>
      <c r="AX287" s="13" t="s">
        <v>71</v>
      </c>
      <c r="AY287" s="229" t="s">
        <v>140</v>
      </c>
    </row>
    <row r="288" spans="2:51" s="13" customFormat="1" ht="13.5">
      <c r="B288" s="219"/>
      <c r="C288" s="220"/>
      <c r="D288" s="209" t="s">
        <v>149</v>
      </c>
      <c r="E288" s="221" t="s">
        <v>20</v>
      </c>
      <c r="F288" s="222" t="s">
        <v>394</v>
      </c>
      <c r="G288" s="220"/>
      <c r="H288" s="223">
        <v>-5.76</v>
      </c>
      <c r="I288" s="224"/>
      <c r="J288" s="220"/>
      <c r="K288" s="220"/>
      <c r="L288" s="225"/>
      <c r="M288" s="226"/>
      <c r="N288" s="227"/>
      <c r="O288" s="227"/>
      <c r="P288" s="227"/>
      <c r="Q288" s="227"/>
      <c r="R288" s="227"/>
      <c r="S288" s="227"/>
      <c r="T288" s="228"/>
      <c r="AT288" s="229" t="s">
        <v>149</v>
      </c>
      <c r="AU288" s="229" t="s">
        <v>78</v>
      </c>
      <c r="AV288" s="13" t="s">
        <v>78</v>
      </c>
      <c r="AW288" s="13" t="s">
        <v>34</v>
      </c>
      <c r="AX288" s="13" t="s">
        <v>71</v>
      </c>
      <c r="AY288" s="229" t="s">
        <v>140</v>
      </c>
    </row>
    <row r="289" spans="2:51" s="13" customFormat="1" ht="13.5">
      <c r="B289" s="219"/>
      <c r="C289" s="220"/>
      <c r="D289" s="209" t="s">
        <v>149</v>
      </c>
      <c r="E289" s="221" t="s">
        <v>20</v>
      </c>
      <c r="F289" s="222" t="s">
        <v>395</v>
      </c>
      <c r="G289" s="220"/>
      <c r="H289" s="223">
        <v>-49.92</v>
      </c>
      <c r="I289" s="224"/>
      <c r="J289" s="220"/>
      <c r="K289" s="220"/>
      <c r="L289" s="225"/>
      <c r="M289" s="226"/>
      <c r="N289" s="227"/>
      <c r="O289" s="227"/>
      <c r="P289" s="227"/>
      <c r="Q289" s="227"/>
      <c r="R289" s="227"/>
      <c r="S289" s="227"/>
      <c r="T289" s="228"/>
      <c r="AT289" s="229" t="s">
        <v>149</v>
      </c>
      <c r="AU289" s="229" t="s">
        <v>78</v>
      </c>
      <c r="AV289" s="13" t="s">
        <v>78</v>
      </c>
      <c r="AW289" s="13" t="s">
        <v>34</v>
      </c>
      <c r="AX289" s="13" t="s">
        <v>71</v>
      </c>
      <c r="AY289" s="229" t="s">
        <v>140</v>
      </c>
    </row>
    <row r="290" spans="2:51" s="13" customFormat="1" ht="13.5">
      <c r="B290" s="219"/>
      <c r="C290" s="220"/>
      <c r="D290" s="209" t="s">
        <v>149</v>
      </c>
      <c r="E290" s="221" t="s">
        <v>20</v>
      </c>
      <c r="F290" s="222" t="s">
        <v>396</v>
      </c>
      <c r="G290" s="220"/>
      <c r="H290" s="223">
        <v>-3.255</v>
      </c>
      <c r="I290" s="224"/>
      <c r="J290" s="220"/>
      <c r="K290" s="220"/>
      <c r="L290" s="225"/>
      <c r="M290" s="226"/>
      <c r="N290" s="227"/>
      <c r="O290" s="227"/>
      <c r="P290" s="227"/>
      <c r="Q290" s="227"/>
      <c r="R290" s="227"/>
      <c r="S290" s="227"/>
      <c r="T290" s="228"/>
      <c r="AT290" s="229" t="s">
        <v>149</v>
      </c>
      <c r="AU290" s="229" t="s">
        <v>78</v>
      </c>
      <c r="AV290" s="13" t="s">
        <v>78</v>
      </c>
      <c r="AW290" s="13" t="s">
        <v>34</v>
      </c>
      <c r="AX290" s="13" t="s">
        <v>71</v>
      </c>
      <c r="AY290" s="229" t="s">
        <v>140</v>
      </c>
    </row>
    <row r="291" spans="2:51" s="13" customFormat="1" ht="13.5">
      <c r="B291" s="219"/>
      <c r="C291" s="220"/>
      <c r="D291" s="209" t="s">
        <v>149</v>
      </c>
      <c r="E291" s="221" t="s">
        <v>20</v>
      </c>
      <c r="F291" s="222" t="s">
        <v>397</v>
      </c>
      <c r="G291" s="220"/>
      <c r="H291" s="223">
        <v>-2.94</v>
      </c>
      <c r="I291" s="224"/>
      <c r="J291" s="220"/>
      <c r="K291" s="220"/>
      <c r="L291" s="225"/>
      <c r="M291" s="226"/>
      <c r="N291" s="227"/>
      <c r="O291" s="227"/>
      <c r="P291" s="227"/>
      <c r="Q291" s="227"/>
      <c r="R291" s="227"/>
      <c r="S291" s="227"/>
      <c r="T291" s="228"/>
      <c r="AT291" s="229" t="s">
        <v>149</v>
      </c>
      <c r="AU291" s="229" t="s">
        <v>78</v>
      </c>
      <c r="AV291" s="13" t="s">
        <v>78</v>
      </c>
      <c r="AW291" s="13" t="s">
        <v>34</v>
      </c>
      <c r="AX291" s="13" t="s">
        <v>71</v>
      </c>
      <c r="AY291" s="229" t="s">
        <v>140</v>
      </c>
    </row>
    <row r="292" spans="2:51" s="13" customFormat="1" ht="13.5">
      <c r="B292" s="219"/>
      <c r="C292" s="220"/>
      <c r="D292" s="209" t="s">
        <v>149</v>
      </c>
      <c r="E292" s="221" t="s">
        <v>20</v>
      </c>
      <c r="F292" s="222" t="s">
        <v>398</v>
      </c>
      <c r="G292" s="220"/>
      <c r="H292" s="223">
        <v>-3.57</v>
      </c>
      <c r="I292" s="224"/>
      <c r="J292" s="220"/>
      <c r="K292" s="220"/>
      <c r="L292" s="225"/>
      <c r="M292" s="226"/>
      <c r="N292" s="227"/>
      <c r="O292" s="227"/>
      <c r="P292" s="227"/>
      <c r="Q292" s="227"/>
      <c r="R292" s="227"/>
      <c r="S292" s="227"/>
      <c r="T292" s="228"/>
      <c r="AT292" s="229" t="s">
        <v>149</v>
      </c>
      <c r="AU292" s="229" t="s">
        <v>78</v>
      </c>
      <c r="AV292" s="13" t="s">
        <v>78</v>
      </c>
      <c r="AW292" s="13" t="s">
        <v>34</v>
      </c>
      <c r="AX292" s="13" t="s">
        <v>71</v>
      </c>
      <c r="AY292" s="229" t="s">
        <v>140</v>
      </c>
    </row>
    <row r="293" spans="2:51" s="15" customFormat="1" ht="13.5">
      <c r="B293" s="242"/>
      <c r="C293" s="243"/>
      <c r="D293" s="209" t="s">
        <v>149</v>
      </c>
      <c r="E293" s="244" t="s">
        <v>20</v>
      </c>
      <c r="F293" s="245" t="s">
        <v>337</v>
      </c>
      <c r="G293" s="243"/>
      <c r="H293" s="246">
        <v>423.19</v>
      </c>
      <c r="I293" s="247"/>
      <c r="J293" s="243"/>
      <c r="K293" s="243"/>
      <c r="L293" s="248"/>
      <c r="M293" s="249"/>
      <c r="N293" s="250"/>
      <c r="O293" s="250"/>
      <c r="P293" s="250"/>
      <c r="Q293" s="250"/>
      <c r="R293" s="250"/>
      <c r="S293" s="250"/>
      <c r="T293" s="251"/>
      <c r="AT293" s="252" t="s">
        <v>149</v>
      </c>
      <c r="AU293" s="252" t="s">
        <v>78</v>
      </c>
      <c r="AV293" s="15" t="s">
        <v>159</v>
      </c>
      <c r="AW293" s="15" t="s">
        <v>34</v>
      </c>
      <c r="AX293" s="15" t="s">
        <v>71</v>
      </c>
      <c r="AY293" s="252" t="s">
        <v>140</v>
      </c>
    </row>
    <row r="294" spans="2:51" s="13" customFormat="1" ht="13.5">
      <c r="B294" s="219"/>
      <c r="C294" s="220"/>
      <c r="D294" s="209" t="s">
        <v>149</v>
      </c>
      <c r="E294" s="221" t="s">
        <v>20</v>
      </c>
      <c r="F294" s="222" t="s">
        <v>399</v>
      </c>
      <c r="G294" s="220"/>
      <c r="H294" s="223">
        <v>374.4</v>
      </c>
      <c r="I294" s="224"/>
      <c r="J294" s="220"/>
      <c r="K294" s="220"/>
      <c r="L294" s="225"/>
      <c r="M294" s="226"/>
      <c r="N294" s="227"/>
      <c r="O294" s="227"/>
      <c r="P294" s="227"/>
      <c r="Q294" s="227"/>
      <c r="R294" s="227"/>
      <c r="S294" s="227"/>
      <c r="T294" s="228"/>
      <c r="AT294" s="229" t="s">
        <v>149</v>
      </c>
      <c r="AU294" s="229" t="s">
        <v>78</v>
      </c>
      <c r="AV294" s="13" t="s">
        <v>78</v>
      </c>
      <c r="AW294" s="13" t="s">
        <v>34</v>
      </c>
      <c r="AX294" s="13" t="s">
        <v>71</v>
      </c>
      <c r="AY294" s="229" t="s">
        <v>140</v>
      </c>
    </row>
    <row r="295" spans="2:51" s="13" customFormat="1" ht="13.5">
      <c r="B295" s="219"/>
      <c r="C295" s="220"/>
      <c r="D295" s="209" t="s">
        <v>149</v>
      </c>
      <c r="E295" s="221" t="s">
        <v>20</v>
      </c>
      <c r="F295" s="222" t="s">
        <v>400</v>
      </c>
      <c r="G295" s="220"/>
      <c r="H295" s="223">
        <v>-89.1</v>
      </c>
      <c r="I295" s="224"/>
      <c r="J295" s="220"/>
      <c r="K295" s="220"/>
      <c r="L295" s="225"/>
      <c r="M295" s="226"/>
      <c r="N295" s="227"/>
      <c r="O295" s="227"/>
      <c r="P295" s="227"/>
      <c r="Q295" s="227"/>
      <c r="R295" s="227"/>
      <c r="S295" s="227"/>
      <c r="T295" s="228"/>
      <c r="AT295" s="229" t="s">
        <v>149</v>
      </c>
      <c r="AU295" s="229" t="s">
        <v>78</v>
      </c>
      <c r="AV295" s="13" t="s">
        <v>78</v>
      </c>
      <c r="AW295" s="13" t="s">
        <v>34</v>
      </c>
      <c r="AX295" s="13" t="s">
        <v>71</v>
      </c>
      <c r="AY295" s="229" t="s">
        <v>140</v>
      </c>
    </row>
    <row r="296" spans="2:51" s="13" customFormat="1" ht="13.5">
      <c r="B296" s="219"/>
      <c r="C296" s="220"/>
      <c r="D296" s="209" t="s">
        <v>149</v>
      </c>
      <c r="E296" s="221" t="s">
        <v>20</v>
      </c>
      <c r="F296" s="222" t="s">
        <v>401</v>
      </c>
      <c r="G296" s="220"/>
      <c r="H296" s="223">
        <v>-22.14</v>
      </c>
      <c r="I296" s="224"/>
      <c r="J296" s="220"/>
      <c r="K296" s="220"/>
      <c r="L296" s="225"/>
      <c r="M296" s="226"/>
      <c r="N296" s="227"/>
      <c r="O296" s="227"/>
      <c r="P296" s="227"/>
      <c r="Q296" s="227"/>
      <c r="R296" s="227"/>
      <c r="S296" s="227"/>
      <c r="T296" s="228"/>
      <c r="AT296" s="229" t="s">
        <v>149</v>
      </c>
      <c r="AU296" s="229" t="s">
        <v>78</v>
      </c>
      <c r="AV296" s="13" t="s">
        <v>78</v>
      </c>
      <c r="AW296" s="13" t="s">
        <v>34</v>
      </c>
      <c r="AX296" s="13" t="s">
        <v>71</v>
      </c>
      <c r="AY296" s="229" t="s">
        <v>140</v>
      </c>
    </row>
    <row r="297" spans="2:51" s="13" customFormat="1" ht="13.5">
      <c r="B297" s="219"/>
      <c r="C297" s="220"/>
      <c r="D297" s="209" t="s">
        <v>149</v>
      </c>
      <c r="E297" s="221" t="s">
        <v>20</v>
      </c>
      <c r="F297" s="222" t="s">
        <v>402</v>
      </c>
      <c r="G297" s="220"/>
      <c r="H297" s="223">
        <v>-15.66</v>
      </c>
      <c r="I297" s="224"/>
      <c r="J297" s="220"/>
      <c r="K297" s="220"/>
      <c r="L297" s="225"/>
      <c r="M297" s="226"/>
      <c r="N297" s="227"/>
      <c r="O297" s="227"/>
      <c r="P297" s="227"/>
      <c r="Q297" s="227"/>
      <c r="R297" s="227"/>
      <c r="S297" s="227"/>
      <c r="T297" s="228"/>
      <c r="AT297" s="229" t="s">
        <v>149</v>
      </c>
      <c r="AU297" s="229" t="s">
        <v>78</v>
      </c>
      <c r="AV297" s="13" t="s">
        <v>78</v>
      </c>
      <c r="AW297" s="13" t="s">
        <v>34</v>
      </c>
      <c r="AX297" s="13" t="s">
        <v>71</v>
      </c>
      <c r="AY297" s="229" t="s">
        <v>140</v>
      </c>
    </row>
    <row r="298" spans="2:51" s="13" customFormat="1" ht="13.5">
      <c r="B298" s="219"/>
      <c r="C298" s="220"/>
      <c r="D298" s="209" t="s">
        <v>149</v>
      </c>
      <c r="E298" s="221" t="s">
        <v>20</v>
      </c>
      <c r="F298" s="222" t="s">
        <v>403</v>
      </c>
      <c r="G298" s="220"/>
      <c r="H298" s="223">
        <v>-9.075</v>
      </c>
      <c r="I298" s="224"/>
      <c r="J298" s="220"/>
      <c r="K298" s="220"/>
      <c r="L298" s="225"/>
      <c r="M298" s="226"/>
      <c r="N298" s="227"/>
      <c r="O298" s="227"/>
      <c r="P298" s="227"/>
      <c r="Q298" s="227"/>
      <c r="R298" s="227"/>
      <c r="S298" s="227"/>
      <c r="T298" s="228"/>
      <c r="AT298" s="229" t="s">
        <v>149</v>
      </c>
      <c r="AU298" s="229" t="s">
        <v>78</v>
      </c>
      <c r="AV298" s="13" t="s">
        <v>78</v>
      </c>
      <c r="AW298" s="13" t="s">
        <v>34</v>
      </c>
      <c r="AX298" s="13" t="s">
        <v>71</v>
      </c>
      <c r="AY298" s="229" t="s">
        <v>140</v>
      </c>
    </row>
    <row r="299" spans="2:51" s="15" customFormat="1" ht="13.5">
      <c r="B299" s="242"/>
      <c r="C299" s="243"/>
      <c r="D299" s="209" t="s">
        <v>149</v>
      </c>
      <c r="E299" s="244" t="s">
        <v>20</v>
      </c>
      <c r="F299" s="245" t="s">
        <v>342</v>
      </c>
      <c r="G299" s="243"/>
      <c r="H299" s="246">
        <v>238.425</v>
      </c>
      <c r="I299" s="247"/>
      <c r="J299" s="243"/>
      <c r="K299" s="243"/>
      <c r="L299" s="248"/>
      <c r="M299" s="249"/>
      <c r="N299" s="250"/>
      <c r="O299" s="250"/>
      <c r="P299" s="250"/>
      <c r="Q299" s="250"/>
      <c r="R299" s="250"/>
      <c r="S299" s="250"/>
      <c r="T299" s="251"/>
      <c r="AT299" s="252" t="s">
        <v>149</v>
      </c>
      <c r="AU299" s="252" t="s">
        <v>78</v>
      </c>
      <c r="AV299" s="15" t="s">
        <v>159</v>
      </c>
      <c r="AW299" s="15" t="s">
        <v>34</v>
      </c>
      <c r="AX299" s="15" t="s">
        <v>71</v>
      </c>
      <c r="AY299" s="252" t="s">
        <v>140</v>
      </c>
    </row>
    <row r="300" spans="2:51" s="13" customFormat="1" ht="13.5">
      <c r="B300" s="219"/>
      <c r="C300" s="220"/>
      <c r="D300" s="209" t="s">
        <v>149</v>
      </c>
      <c r="E300" s="221" t="s">
        <v>20</v>
      </c>
      <c r="F300" s="222" t="s">
        <v>404</v>
      </c>
      <c r="G300" s="220"/>
      <c r="H300" s="223">
        <v>28.8</v>
      </c>
      <c r="I300" s="224"/>
      <c r="J300" s="220"/>
      <c r="K300" s="220"/>
      <c r="L300" s="225"/>
      <c r="M300" s="226"/>
      <c r="N300" s="227"/>
      <c r="O300" s="227"/>
      <c r="P300" s="227"/>
      <c r="Q300" s="227"/>
      <c r="R300" s="227"/>
      <c r="S300" s="227"/>
      <c r="T300" s="228"/>
      <c r="AT300" s="229" t="s">
        <v>149</v>
      </c>
      <c r="AU300" s="229" t="s">
        <v>78</v>
      </c>
      <c r="AV300" s="13" t="s">
        <v>78</v>
      </c>
      <c r="AW300" s="13" t="s">
        <v>34</v>
      </c>
      <c r="AX300" s="13" t="s">
        <v>71</v>
      </c>
      <c r="AY300" s="229" t="s">
        <v>140</v>
      </c>
    </row>
    <row r="301" spans="2:51" s="13" customFormat="1" ht="13.5">
      <c r="B301" s="219"/>
      <c r="C301" s="220"/>
      <c r="D301" s="209" t="s">
        <v>149</v>
      </c>
      <c r="E301" s="221" t="s">
        <v>20</v>
      </c>
      <c r="F301" s="222" t="s">
        <v>405</v>
      </c>
      <c r="G301" s="220"/>
      <c r="H301" s="223">
        <v>-11.52</v>
      </c>
      <c r="I301" s="224"/>
      <c r="J301" s="220"/>
      <c r="K301" s="220"/>
      <c r="L301" s="225"/>
      <c r="M301" s="226"/>
      <c r="N301" s="227"/>
      <c r="O301" s="227"/>
      <c r="P301" s="227"/>
      <c r="Q301" s="227"/>
      <c r="R301" s="227"/>
      <c r="S301" s="227"/>
      <c r="T301" s="228"/>
      <c r="AT301" s="229" t="s">
        <v>149</v>
      </c>
      <c r="AU301" s="229" t="s">
        <v>78</v>
      </c>
      <c r="AV301" s="13" t="s">
        <v>78</v>
      </c>
      <c r="AW301" s="13" t="s">
        <v>34</v>
      </c>
      <c r="AX301" s="13" t="s">
        <v>71</v>
      </c>
      <c r="AY301" s="229" t="s">
        <v>140</v>
      </c>
    </row>
    <row r="302" spans="2:51" s="15" customFormat="1" ht="13.5">
      <c r="B302" s="242"/>
      <c r="C302" s="243"/>
      <c r="D302" s="209" t="s">
        <v>149</v>
      </c>
      <c r="E302" s="244" t="s">
        <v>20</v>
      </c>
      <c r="F302" s="245" t="s">
        <v>344</v>
      </c>
      <c r="G302" s="243"/>
      <c r="H302" s="246">
        <v>17.28</v>
      </c>
      <c r="I302" s="247"/>
      <c r="J302" s="243"/>
      <c r="K302" s="243"/>
      <c r="L302" s="248"/>
      <c r="M302" s="249"/>
      <c r="N302" s="250"/>
      <c r="O302" s="250"/>
      <c r="P302" s="250"/>
      <c r="Q302" s="250"/>
      <c r="R302" s="250"/>
      <c r="S302" s="250"/>
      <c r="T302" s="251"/>
      <c r="AT302" s="252" t="s">
        <v>149</v>
      </c>
      <c r="AU302" s="252" t="s">
        <v>78</v>
      </c>
      <c r="AV302" s="15" t="s">
        <v>159</v>
      </c>
      <c r="AW302" s="15" t="s">
        <v>34</v>
      </c>
      <c r="AX302" s="15" t="s">
        <v>71</v>
      </c>
      <c r="AY302" s="252" t="s">
        <v>140</v>
      </c>
    </row>
    <row r="303" spans="2:51" s="13" customFormat="1" ht="13.5">
      <c r="B303" s="219"/>
      <c r="C303" s="220"/>
      <c r="D303" s="209" t="s">
        <v>149</v>
      </c>
      <c r="E303" s="221" t="s">
        <v>20</v>
      </c>
      <c r="F303" s="222" t="s">
        <v>406</v>
      </c>
      <c r="G303" s="220"/>
      <c r="H303" s="223">
        <v>793.12</v>
      </c>
      <c r="I303" s="224"/>
      <c r="J303" s="220"/>
      <c r="K303" s="220"/>
      <c r="L303" s="225"/>
      <c r="M303" s="226"/>
      <c r="N303" s="227"/>
      <c r="O303" s="227"/>
      <c r="P303" s="227"/>
      <c r="Q303" s="227"/>
      <c r="R303" s="227"/>
      <c r="S303" s="227"/>
      <c r="T303" s="228"/>
      <c r="AT303" s="229" t="s">
        <v>149</v>
      </c>
      <c r="AU303" s="229" t="s">
        <v>78</v>
      </c>
      <c r="AV303" s="13" t="s">
        <v>78</v>
      </c>
      <c r="AW303" s="13" t="s">
        <v>34</v>
      </c>
      <c r="AX303" s="13" t="s">
        <v>71</v>
      </c>
      <c r="AY303" s="229" t="s">
        <v>140</v>
      </c>
    </row>
    <row r="304" spans="2:51" s="13" customFormat="1" ht="13.5">
      <c r="B304" s="219"/>
      <c r="C304" s="220"/>
      <c r="D304" s="209" t="s">
        <v>149</v>
      </c>
      <c r="E304" s="221" t="s">
        <v>20</v>
      </c>
      <c r="F304" s="222" t="s">
        <v>407</v>
      </c>
      <c r="G304" s="220"/>
      <c r="H304" s="223">
        <v>48.743</v>
      </c>
      <c r="I304" s="224"/>
      <c r="J304" s="220"/>
      <c r="K304" s="220"/>
      <c r="L304" s="225"/>
      <c r="M304" s="226"/>
      <c r="N304" s="227"/>
      <c r="O304" s="227"/>
      <c r="P304" s="227"/>
      <c r="Q304" s="227"/>
      <c r="R304" s="227"/>
      <c r="S304" s="227"/>
      <c r="T304" s="228"/>
      <c r="AT304" s="229" t="s">
        <v>149</v>
      </c>
      <c r="AU304" s="229" t="s">
        <v>78</v>
      </c>
      <c r="AV304" s="13" t="s">
        <v>78</v>
      </c>
      <c r="AW304" s="13" t="s">
        <v>34</v>
      </c>
      <c r="AX304" s="13" t="s">
        <v>71</v>
      </c>
      <c r="AY304" s="229" t="s">
        <v>140</v>
      </c>
    </row>
    <row r="305" spans="2:51" s="13" customFormat="1" ht="13.5">
      <c r="B305" s="219"/>
      <c r="C305" s="220"/>
      <c r="D305" s="209" t="s">
        <v>149</v>
      </c>
      <c r="E305" s="221" t="s">
        <v>20</v>
      </c>
      <c r="F305" s="222" t="s">
        <v>408</v>
      </c>
      <c r="G305" s="220"/>
      <c r="H305" s="223">
        <v>233.936</v>
      </c>
      <c r="I305" s="224"/>
      <c r="J305" s="220"/>
      <c r="K305" s="220"/>
      <c r="L305" s="225"/>
      <c r="M305" s="226"/>
      <c r="N305" s="227"/>
      <c r="O305" s="227"/>
      <c r="P305" s="227"/>
      <c r="Q305" s="227"/>
      <c r="R305" s="227"/>
      <c r="S305" s="227"/>
      <c r="T305" s="228"/>
      <c r="AT305" s="229" t="s">
        <v>149</v>
      </c>
      <c r="AU305" s="229" t="s">
        <v>78</v>
      </c>
      <c r="AV305" s="13" t="s">
        <v>78</v>
      </c>
      <c r="AW305" s="13" t="s">
        <v>34</v>
      </c>
      <c r="AX305" s="13" t="s">
        <v>71</v>
      </c>
      <c r="AY305" s="229" t="s">
        <v>140</v>
      </c>
    </row>
    <row r="306" spans="2:51" s="13" customFormat="1" ht="13.5">
      <c r="B306" s="219"/>
      <c r="C306" s="220"/>
      <c r="D306" s="209" t="s">
        <v>149</v>
      </c>
      <c r="E306" s="221" t="s">
        <v>20</v>
      </c>
      <c r="F306" s="222" t="s">
        <v>409</v>
      </c>
      <c r="G306" s="220"/>
      <c r="H306" s="223">
        <v>106.65</v>
      </c>
      <c r="I306" s="224"/>
      <c r="J306" s="220"/>
      <c r="K306" s="220"/>
      <c r="L306" s="225"/>
      <c r="M306" s="226"/>
      <c r="N306" s="227"/>
      <c r="O306" s="227"/>
      <c r="P306" s="227"/>
      <c r="Q306" s="227"/>
      <c r="R306" s="227"/>
      <c r="S306" s="227"/>
      <c r="T306" s="228"/>
      <c r="AT306" s="229" t="s">
        <v>149</v>
      </c>
      <c r="AU306" s="229" t="s">
        <v>78</v>
      </c>
      <c r="AV306" s="13" t="s">
        <v>78</v>
      </c>
      <c r="AW306" s="13" t="s">
        <v>34</v>
      </c>
      <c r="AX306" s="13" t="s">
        <v>71</v>
      </c>
      <c r="AY306" s="229" t="s">
        <v>140</v>
      </c>
    </row>
    <row r="307" spans="2:51" s="13" customFormat="1" ht="13.5">
      <c r="B307" s="219"/>
      <c r="C307" s="220"/>
      <c r="D307" s="209" t="s">
        <v>149</v>
      </c>
      <c r="E307" s="221" t="s">
        <v>20</v>
      </c>
      <c r="F307" s="222" t="s">
        <v>410</v>
      </c>
      <c r="G307" s="220"/>
      <c r="H307" s="223">
        <v>120</v>
      </c>
      <c r="I307" s="224"/>
      <c r="J307" s="220"/>
      <c r="K307" s="220"/>
      <c r="L307" s="225"/>
      <c r="M307" s="226"/>
      <c r="N307" s="227"/>
      <c r="O307" s="227"/>
      <c r="P307" s="227"/>
      <c r="Q307" s="227"/>
      <c r="R307" s="227"/>
      <c r="S307" s="227"/>
      <c r="T307" s="228"/>
      <c r="AT307" s="229" t="s">
        <v>149</v>
      </c>
      <c r="AU307" s="229" t="s">
        <v>78</v>
      </c>
      <c r="AV307" s="13" t="s">
        <v>78</v>
      </c>
      <c r="AW307" s="13" t="s">
        <v>34</v>
      </c>
      <c r="AX307" s="13" t="s">
        <v>71</v>
      </c>
      <c r="AY307" s="229" t="s">
        <v>140</v>
      </c>
    </row>
    <row r="308" spans="2:51" s="13" customFormat="1" ht="13.5">
      <c r="B308" s="219"/>
      <c r="C308" s="220"/>
      <c r="D308" s="209" t="s">
        <v>149</v>
      </c>
      <c r="E308" s="221" t="s">
        <v>20</v>
      </c>
      <c r="F308" s="222" t="s">
        <v>411</v>
      </c>
      <c r="G308" s="220"/>
      <c r="H308" s="223">
        <v>-1.8</v>
      </c>
      <c r="I308" s="224"/>
      <c r="J308" s="220"/>
      <c r="K308" s="220"/>
      <c r="L308" s="225"/>
      <c r="M308" s="226"/>
      <c r="N308" s="227"/>
      <c r="O308" s="227"/>
      <c r="P308" s="227"/>
      <c r="Q308" s="227"/>
      <c r="R308" s="227"/>
      <c r="S308" s="227"/>
      <c r="T308" s="228"/>
      <c r="AT308" s="229" t="s">
        <v>149</v>
      </c>
      <c r="AU308" s="229" t="s">
        <v>78</v>
      </c>
      <c r="AV308" s="13" t="s">
        <v>78</v>
      </c>
      <c r="AW308" s="13" t="s">
        <v>34</v>
      </c>
      <c r="AX308" s="13" t="s">
        <v>71</v>
      </c>
      <c r="AY308" s="229" t="s">
        <v>140</v>
      </c>
    </row>
    <row r="309" spans="2:51" s="13" customFormat="1" ht="13.5">
      <c r="B309" s="219"/>
      <c r="C309" s="220"/>
      <c r="D309" s="209" t="s">
        <v>149</v>
      </c>
      <c r="E309" s="221" t="s">
        <v>20</v>
      </c>
      <c r="F309" s="222" t="s">
        <v>412</v>
      </c>
      <c r="G309" s="220"/>
      <c r="H309" s="223">
        <v>-7.56</v>
      </c>
      <c r="I309" s="224"/>
      <c r="J309" s="220"/>
      <c r="K309" s="220"/>
      <c r="L309" s="225"/>
      <c r="M309" s="226"/>
      <c r="N309" s="227"/>
      <c r="O309" s="227"/>
      <c r="P309" s="227"/>
      <c r="Q309" s="227"/>
      <c r="R309" s="227"/>
      <c r="S309" s="227"/>
      <c r="T309" s="228"/>
      <c r="AT309" s="229" t="s">
        <v>149</v>
      </c>
      <c r="AU309" s="229" t="s">
        <v>78</v>
      </c>
      <c r="AV309" s="13" t="s">
        <v>78</v>
      </c>
      <c r="AW309" s="13" t="s">
        <v>34</v>
      </c>
      <c r="AX309" s="13" t="s">
        <v>71</v>
      </c>
      <c r="AY309" s="229" t="s">
        <v>140</v>
      </c>
    </row>
    <row r="310" spans="2:51" s="13" customFormat="1" ht="13.5">
      <c r="B310" s="219"/>
      <c r="C310" s="220"/>
      <c r="D310" s="209" t="s">
        <v>149</v>
      </c>
      <c r="E310" s="221" t="s">
        <v>20</v>
      </c>
      <c r="F310" s="222" t="s">
        <v>413</v>
      </c>
      <c r="G310" s="220"/>
      <c r="H310" s="223">
        <v>-9.9</v>
      </c>
      <c r="I310" s="224"/>
      <c r="J310" s="220"/>
      <c r="K310" s="220"/>
      <c r="L310" s="225"/>
      <c r="M310" s="226"/>
      <c r="N310" s="227"/>
      <c r="O310" s="227"/>
      <c r="P310" s="227"/>
      <c r="Q310" s="227"/>
      <c r="R310" s="227"/>
      <c r="S310" s="227"/>
      <c r="T310" s="228"/>
      <c r="AT310" s="229" t="s">
        <v>149</v>
      </c>
      <c r="AU310" s="229" t="s">
        <v>78</v>
      </c>
      <c r="AV310" s="13" t="s">
        <v>78</v>
      </c>
      <c r="AW310" s="13" t="s">
        <v>34</v>
      </c>
      <c r="AX310" s="13" t="s">
        <v>71</v>
      </c>
      <c r="AY310" s="229" t="s">
        <v>140</v>
      </c>
    </row>
    <row r="311" spans="2:51" s="13" customFormat="1" ht="13.5">
      <c r="B311" s="219"/>
      <c r="C311" s="220"/>
      <c r="D311" s="209" t="s">
        <v>149</v>
      </c>
      <c r="E311" s="221" t="s">
        <v>20</v>
      </c>
      <c r="F311" s="222" t="s">
        <v>414</v>
      </c>
      <c r="G311" s="220"/>
      <c r="H311" s="223">
        <v>-3.4</v>
      </c>
      <c r="I311" s="224"/>
      <c r="J311" s="220"/>
      <c r="K311" s="220"/>
      <c r="L311" s="225"/>
      <c r="M311" s="226"/>
      <c r="N311" s="227"/>
      <c r="O311" s="227"/>
      <c r="P311" s="227"/>
      <c r="Q311" s="227"/>
      <c r="R311" s="227"/>
      <c r="S311" s="227"/>
      <c r="T311" s="228"/>
      <c r="AT311" s="229" t="s">
        <v>149</v>
      </c>
      <c r="AU311" s="229" t="s">
        <v>78</v>
      </c>
      <c r="AV311" s="13" t="s">
        <v>78</v>
      </c>
      <c r="AW311" s="13" t="s">
        <v>34</v>
      </c>
      <c r="AX311" s="13" t="s">
        <v>71</v>
      </c>
      <c r="AY311" s="229" t="s">
        <v>140</v>
      </c>
    </row>
    <row r="312" spans="2:51" s="13" customFormat="1" ht="13.5">
      <c r="B312" s="219"/>
      <c r="C312" s="220"/>
      <c r="D312" s="209" t="s">
        <v>149</v>
      </c>
      <c r="E312" s="221" t="s">
        <v>20</v>
      </c>
      <c r="F312" s="222" t="s">
        <v>415</v>
      </c>
      <c r="G312" s="220"/>
      <c r="H312" s="223">
        <v>-44.28</v>
      </c>
      <c r="I312" s="224"/>
      <c r="J312" s="220"/>
      <c r="K312" s="220"/>
      <c r="L312" s="225"/>
      <c r="M312" s="226"/>
      <c r="N312" s="227"/>
      <c r="O312" s="227"/>
      <c r="P312" s="227"/>
      <c r="Q312" s="227"/>
      <c r="R312" s="227"/>
      <c r="S312" s="227"/>
      <c r="T312" s="228"/>
      <c r="AT312" s="229" t="s">
        <v>149</v>
      </c>
      <c r="AU312" s="229" t="s">
        <v>78</v>
      </c>
      <c r="AV312" s="13" t="s">
        <v>78</v>
      </c>
      <c r="AW312" s="13" t="s">
        <v>34</v>
      </c>
      <c r="AX312" s="13" t="s">
        <v>71</v>
      </c>
      <c r="AY312" s="229" t="s">
        <v>140</v>
      </c>
    </row>
    <row r="313" spans="2:51" s="13" customFormat="1" ht="13.5">
      <c r="B313" s="219"/>
      <c r="C313" s="220"/>
      <c r="D313" s="209" t="s">
        <v>149</v>
      </c>
      <c r="E313" s="221" t="s">
        <v>20</v>
      </c>
      <c r="F313" s="222" t="s">
        <v>416</v>
      </c>
      <c r="G313" s="220"/>
      <c r="H313" s="223">
        <v>-247.5</v>
      </c>
      <c r="I313" s="224"/>
      <c r="J313" s="220"/>
      <c r="K313" s="220"/>
      <c r="L313" s="225"/>
      <c r="M313" s="226"/>
      <c r="N313" s="227"/>
      <c r="O313" s="227"/>
      <c r="P313" s="227"/>
      <c r="Q313" s="227"/>
      <c r="R313" s="227"/>
      <c r="S313" s="227"/>
      <c r="T313" s="228"/>
      <c r="AT313" s="229" t="s">
        <v>149</v>
      </c>
      <c r="AU313" s="229" t="s">
        <v>78</v>
      </c>
      <c r="AV313" s="13" t="s">
        <v>78</v>
      </c>
      <c r="AW313" s="13" t="s">
        <v>34</v>
      </c>
      <c r="AX313" s="13" t="s">
        <v>71</v>
      </c>
      <c r="AY313" s="229" t="s">
        <v>140</v>
      </c>
    </row>
    <row r="314" spans="2:51" s="13" customFormat="1" ht="13.5">
      <c r="B314" s="219"/>
      <c r="C314" s="220"/>
      <c r="D314" s="209" t="s">
        <v>149</v>
      </c>
      <c r="E314" s="221" t="s">
        <v>20</v>
      </c>
      <c r="F314" s="222" t="s">
        <v>417</v>
      </c>
      <c r="G314" s="220"/>
      <c r="H314" s="223">
        <v>-31.32</v>
      </c>
      <c r="I314" s="224"/>
      <c r="J314" s="220"/>
      <c r="K314" s="220"/>
      <c r="L314" s="225"/>
      <c r="M314" s="226"/>
      <c r="N314" s="227"/>
      <c r="O314" s="227"/>
      <c r="P314" s="227"/>
      <c r="Q314" s="227"/>
      <c r="R314" s="227"/>
      <c r="S314" s="227"/>
      <c r="T314" s="228"/>
      <c r="AT314" s="229" t="s">
        <v>149</v>
      </c>
      <c r="AU314" s="229" t="s">
        <v>78</v>
      </c>
      <c r="AV314" s="13" t="s">
        <v>78</v>
      </c>
      <c r="AW314" s="13" t="s">
        <v>34</v>
      </c>
      <c r="AX314" s="13" t="s">
        <v>71</v>
      </c>
      <c r="AY314" s="229" t="s">
        <v>140</v>
      </c>
    </row>
    <row r="315" spans="2:51" s="13" customFormat="1" ht="13.5">
      <c r="B315" s="219"/>
      <c r="C315" s="220"/>
      <c r="D315" s="209" t="s">
        <v>149</v>
      </c>
      <c r="E315" s="221" t="s">
        <v>20</v>
      </c>
      <c r="F315" s="222" t="s">
        <v>418</v>
      </c>
      <c r="G315" s="220"/>
      <c r="H315" s="223">
        <v>-3.24</v>
      </c>
      <c r="I315" s="224"/>
      <c r="J315" s="220"/>
      <c r="K315" s="220"/>
      <c r="L315" s="225"/>
      <c r="M315" s="226"/>
      <c r="N315" s="227"/>
      <c r="O315" s="227"/>
      <c r="P315" s="227"/>
      <c r="Q315" s="227"/>
      <c r="R315" s="227"/>
      <c r="S315" s="227"/>
      <c r="T315" s="228"/>
      <c r="AT315" s="229" t="s">
        <v>149</v>
      </c>
      <c r="AU315" s="229" t="s">
        <v>78</v>
      </c>
      <c r="AV315" s="13" t="s">
        <v>78</v>
      </c>
      <c r="AW315" s="13" t="s">
        <v>34</v>
      </c>
      <c r="AX315" s="13" t="s">
        <v>71</v>
      </c>
      <c r="AY315" s="229" t="s">
        <v>140</v>
      </c>
    </row>
    <row r="316" spans="2:51" s="13" customFormat="1" ht="13.5">
      <c r="B316" s="219"/>
      <c r="C316" s="220"/>
      <c r="D316" s="209" t="s">
        <v>149</v>
      </c>
      <c r="E316" s="221" t="s">
        <v>20</v>
      </c>
      <c r="F316" s="222" t="s">
        <v>419</v>
      </c>
      <c r="G316" s="220"/>
      <c r="H316" s="223">
        <v>-5.1</v>
      </c>
      <c r="I316" s="224"/>
      <c r="J316" s="220"/>
      <c r="K316" s="220"/>
      <c r="L316" s="225"/>
      <c r="M316" s="226"/>
      <c r="N316" s="227"/>
      <c r="O316" s="227"/>
      <c r="P316" s="227"/>
      <c r="Q316" s="227"/>
      <c r="R316" s="227"/>
      <c r="S316" s="227"/>
      <c r="T316" s="228"/>
      <c r="AT316" s="229" t="s">
        <v>149</v>
      </c>
      <c r="AU316" s="229" t="s">
        <v>78</v>
      </c>
      <c r="AV316" s="13" t="s">
        <v>78</v>
      </c>
      <c r="AW316" s="13" t="s">
        <v>34</v>
      </c>
      <c r="AX316" s="13" t="s">
        <v>71</v>
      </c>
      <c r="AY316" s="229" t="s">
        <v>140</v>
      </c>
    </row>
    <row r="317" spans="2:51" s="13" customFormat="1" ht="13.5">
      <c r="B317" s="219"/>
      <c r="C317" s="220"/>
      <c r="D317" s="209" t="s">
        <v>149</v>
      </c>
      <c r="E317" s="221" t="s">
        <v>20</v>
      </c>
      <c r="F317" s="222" t="s">
        <v>420</v>
      </c>
      <c r="G317" s="220"/>
      <c r="H317" s="223">
        <v>-2</v>
      </c>
      <c r="I317" s="224"/>
      <c r="J317" s="220"/>
      <c r="K317" s="220"/>
      <c r="L317" s="225"/>
      <c r="M317" s="226"/>
      <c r="N317" s="227"/>
      <c r="O317" s="227"/>
      <c r="P317" s="227"/>
      <c r="Q317" s="227"/>
      <c r="R317" s="227"/>
      <c r="S317" s="227"/>
      <c r="T317" s="228"/>
      <c r="AT317" s="229" t="s">
        <v>149</v>
      </c>
      <c r="AU317" s="229" t="s">
        <v>78</v>
      </c>
      <c r="AV317" s="13" t="s">
        <v>78</v>
      </c>
      <c r="AW317" s="13" t="s">
        <v>34</v>
      </c>
      <c r="AX317" s="13" t="s">
        <v>71</v>
      </c>
      <c r="AY317" s="229" t="s">
        <v>140</v>
      </c>
    </row>
    <row r="318" spans="2:51" s="13" customFormat="1" ht="13.5">
      <c r="B318" s="219"/>
      <c r="C318" s="220"/>
      <c r="D318" s="209" t="s">
        <v>149</v>
      </c>
      <c r="E318" s="221" t="s">
        <v>20</v>
      </c>
      <c r="F318" s="222" t="s">
        <v>421</v>
      </c>
      <c r="G318" s="220"/>
      <c r="H318" s="223">
        <v>-3.763</v>
      </c>
      <c r="I318" s="224"/>
      <c r="J318" s="220"/>
      <c r="K318" s="220"/>
      <c r="L318" s="225"/>
      <c r="M318" s="226"/>
      <c r="N318" s="227"/>
      <c r="O318" s="227"/>
      <c r="P318" s="227"/>
      <c r="Q318" s="227"/>
      <c r="R318" s="227"/>
      <c r="S318" s="227"/>
      <c r="T318" s="228"/>
      <c r="AT318" s="229" t="s">
        <v>149</v>
      </c>
      <c r="AU318" s="229" t="s">
        <v>78</v>
      </c>
      <c r="AV318" s="13" t="s">
        <v>78</v>
      </c>
      <c r="AW318" s="13" t="s">
        <v>34</v>
      </c>
      <c r="AX318" s="13" t="s">
        <v>71</v>
      </c>
      <c r="AY318" s="229" t="s">
        <v>140</v>
      </c>
    </row>
    <row r="319" spans="2:51" s="13" customFormat="1" ht="13.5">
      <c r="B319" s="219"/>
      <c r="C319" s="220"/>
      <c r="D319" s="209" t="s">
        <v>149</v>
      </c>
      <c r="E319" s="221" t="s">
        <v>20</v>
      </c>
      <c r="F319" s="222" t="s">
        <v>422</v>
      </c>
      <c r="G319" s="220"/>
      <c r="H319" s="223">
        <v>-3.528</v>
      </c>
      <c r="I319" s="224"/>
      <c r="J319" s="220"/>
      <c r="K319" s="220"/>
      <c r="L319" s="225"/>
      <c r="M319" s="226"/>
      <c r="N319" s="227"/>
      <c r="O319" s="227"/>
      <c r="P319" s="227"/>
      <c r="Q319" s="227"/>
      <c r="R319" s="227"/>
      <c r="S319" s="227"/>
      <c r="T319" s="228"/>
      <c r="AT319" s="229" t="s">
        <v>149</v>
      </c>
      <c r="AU319" s="229" t="s">
        <v>78</v>
      </c>
      <c r="AV319" s="13" t="s">
        <v>78</v>
      </c>
      <c r="AW319" s="13" t="s">
        <v>34</v>
      </c>
      <c r="AX319" s="13" t="s">
        <v>71</v>
      </c>
      <c r="AY319" s="229" t="s">
        <v>140</v>
      </c>
    </row>
    <row r="320" spans="2:51" s="13" customFormat="1" ht="13.5">
      <c r="B320" s="219"/>
      <c r="C320" s="220"/>
      <c r="D320" s="209" t="s">
        <v>149</v>
      </c>
      <c r="E320" s="221" t="s">
        <v>20</v>
      </c>
      <c r="F320" s="222" t="s">
        <v>423</v>
      </c>
      <c r="G320" s="220"/>
      <c r="H320" s="223">
        <v>-3.087</v>
      </c>
      <c r="I320" s="224"/>
      <c r="J320" s="220"/>
      <c r="K320" s="220"/>
      <c r="L320" s="225"/>
      <c r="M320" s="226"/>
      <c r="N320" s="227"/>
      <c r="O320" s="227"/>
      <c r="P320" s="227"/>
      <c r="Q320" s="227"/>
      <c r="R320" s="227"/>
      <c r="S320" s="227"/>
      <c r="T320" s="228"/>
      <c r="AT320" s="229" t="s">
        <v>149</v>
      </c>
      <c r="AU320" s="229" t="s">
        <v>78</v>
      </c>
      <c r="AV320" s="13" t="s">
        <v>78</v>
      </c>
      <c r="AW320" s="13" t="s">
        <v>34</v>
      </c>
      <c r="AX320" s="13" t="s">
        <v>71</v>
      </c>
      <c r="AY320" s="229" t="s">
        <v>140</v>
      </c>
    </row>
    <row r="321" spans="2:51" s="13" customFormat="1" ht="13.5">
      <c r="B321" s="219"/>
      <c r="C321" s="220"/>
      <c r="D321" s="209" t="s">
        <v>149</v>
      </c>
      <c r="E321" s="221" t="s">
        <v>20</v>
      </c>
      <c r="F321" s="222" t="s">
        <v>424</v>
      </c>
      <c r="G321" s="220"/>
      <c r="H321" s="223">
        <v>-7.035</v>
      </c>
      <c r="I321" s="224"/>
      <c r="J321" s="220"/>
      <c r="K321" s="220"/>
      <c r="L321" s="225"/>
      <c r="M321" s="226"/>
      <c r="N321" s="227"/>
      <c r="O321" s="227"/>
      <c r="P321" s="227"/>
      <c r="Q321" s="227"/>
      <c r="R321" s="227"/>
      <c r="S321" s="227"/>
      <c r="T321" s="228"/>
      <c r="AT321" s="229" t="s">
        <v>149</v>
      </c>
      <c r="AU321" s="229" t="s">
        <v>78</v>
      </c>
      <c r="AV321" s="13" t="s">
        <v>78</v>
      </c>
      <c r="AW321" s="13" t="s">
        <v>34</v>
      </c>
      <c r="AX321" s="13" t="s">
        <v>71</v>
      </c>
      <c r="AY321" s="229" t="s">
        <v>140</v>
      </c>
    </row>
    <row r="322" spans="2:51" s="13" customFormat="1" ht="13.5">
      <c r="B322" s="219"/>
      <c r="C322" s="220"/>
      <c r="D322" s="209" t="s">
        <v>149</v>
      </c>
      <c r="E322" s="221" t="s">
        <v>20</v>
      </c>
      <c r="F322" s="222" t="s">
        <v>425</v>
      </c>
      <c r="G322" s="220"/>
      <c r="H322" s="223">
        <v>-2.07</v>
      </c>
      <c r="I322" s="224"/>
      <c r="J322" s="220"/>
      <c r="K322" s="220"/>
      <c r="L322" s="225"/>
      <c r="M322" s="226"/>
      <c r="N322" s="227"/>
      <c r="O322" s="227"/>
      <c r="P322" s="227"/>
      <c r="Q322" s="227"/>
      <c r="R322" s="227"/>
      <c r="S322" s="227"/>
      <c r="T322" s="228"/>
      <c r="AT322" s="229" t="s">
        <v>149</v>
      </c>
      <c r="AU322" s="229" t="s">
        <v>78</v>
      </c>
      <c r="AV322" s="13" t="s">
        <v>78</v>
      </c>
      <c r="AW322" s="13" t="s">
        <v>34</v>
      </c>
      <c r="AX322" s="13" t="s">
        <v>71</v>
      </c>
      <c r="AY322" s="229" t="s">
        <v>140</v>
      </c>
    </row>
    <row r="323" spans="2:51" s="15" customFormat="1" ht="13.5">
      <c r="B323" s="242"/>
      <c r="C323" s="243"/>
      <c r="D323" s="209" t="s">
        <v>149</v>
      </c>
      <c r="E323" s="244" t="s">
        <v>20</v>
      </c>
      <c r="F323" s="245" t="s">
        <v>360</v>
      </c>
      <c r="G323" s="243"/>
      <c r="H323" s="246">
        <v>926.866</v>
      </c>
      <c r="I323" s="247"/>
      <c r="J323" s="243"/>
      <c r="K323" s="243"/>
      <c r="L323" s="248"/>
      <c r="M323" s="249"/>
      <c r="N323" s="250"/>
      <c r="O323" s="250"/>
      <c r="P323" s="250"/>
      <c r="Q323" s="250"/>
      <c r="R323" s="250"/>
      <c r="S323" s="250"/>
      <c r="T323" s="251"/>
      <c r="AT323" s="252" t="s">
        <v>149</v>
      </c>
      <c r="AU323" s="252" t="s">
        <v>78</v>
      </c>
      <c r="AV323" s="15" t="s">
        <v>159</v>
      </c>
      <c r="AW323" s="15" t="s">
        <v>34</v>
      </c>
      <c r="AX323" s="15" t="s">
        <v>71</v>
      </c>
      <c r="AY323" s="252" t="s">
        <v>140</v>
      </c>
    </row>
    <row r="324" spans="2:51" s="13" customFormat="1" ht="13.5">
      <c r="B324" s="219"/>
      <c r="C324" s="220"/>
      <c r="D324" s="209" t="s">
        <v>149</v>
      </c>
      <c r="E324" s="221" t="s">
        <v>20</v>
      </c>
      <c r="F324" s="222" t="s">
        <v>426</v>
      </c>
      <c r="G324" s="220"/>
      <c r="H324" s="223">
        <v>985.642</v>
      </c>
      <c r="I324" s="224"/>
      <c r="J324" s="220"/>
      <c r="K324" s="220"/>
      <c r="L324" s="225"/>
      <c r="M324" s="226"/>
      <c r="N324" s="227"/>
      <c r="O324" s="227"/>
      <c r="P324" s="227"/>
      <c r="Q324" s="227"/>
      <c r="R324" s="227"/>
      <c r="S324" s="227"/>
      <c r="T324" s="228"/>
      <c r="AT324" s="229" t="s">
        <v>149</v>
      </c>
      <c r="AU324" s="229" t="s">
        <v>78</v>
      </c>
      <c r="AV324" s="13" t="s">
        <v>78</v>
      </c>
      <c r="AW324" s="13" t="s">
        <v>34</v>
      </c>
      <c r="AX324" s="13" t="s">
        <v>71</v>
      </c>
      <c r="AY324" s="229" t="s">
        <v>140</v>
      </c>
    </row>
    <row r="325" spans="2:51" s="13" customFormat="1" ht="13.5">
      <c r="B325" s="219"/>
      <c r="C325" s="220"/>
      <c r="D325" s="209" t="s">
        <v>149</v>
      </c>
      <c r="E325" s="221" t="s">
        <v>20</v>
      </c>
      <c r="F325" s="222" t="s">
        <v>427</v>
      </c>
      <c r="G325" s="220"/>
      <c r="H325" s="223">
        <v>337.879</v>
      </c>
      <c r="I325" s="224"/>
      <c r="J325" s="220"/>
      <c r="K325" s="220"/>
      <c r="L325" s="225"/>
      <c r="M325" s="226"/>
      <c r="N325" s="227"/>
      <c r="O325" s="227"/>
      <c r="P325" s="227"/>
      <c r="Q325" s="227"/>
      <c r="R325" s="227"/>
      <c r="S325" s="227"/>
      <c r="T325" s="228"/>
      <c r="AT325" s="229" t="s">
        <v>149</v>
      </c>
      <c r="AU325" s="229" t="s">
        <v>78</v>
      </c>
      <c r="AV325" s="13" t="s">
        <v>78</v>
      </c>
      <c r="AW325" s="13" t="s">
        <v>34</v>
      </c>
      <c r="AX325" s="13" t="s">
        <v>71</v>
      </c>
      <c r="AY325" s="229" t="s">
        <v>140</v>
      </c>
    </row>
    <row r="326" spans="2:51" s="13" customFormat="1" ht="13.5">
      <c r="B326" s="219"/>
      <c r="C326" s="220"/>
      <c r="D326" s="209" t="s">
        <v>149</v>
      </c>
      <c r="E326" s="221" t="s">
        <v>20</v>
      </c>
      <c r="F326" s="222" t="s">
        <v>428</v>
      </c>
      <c r="G326" s="220"/>
      <c r="H326" s="223">
        <v>276.25</v>
      </c>
      <c r="I326" s="224"/>
      <c r="J326" s="220"/>
      <c r="K326" s="220"/>
      <c r="L326" s="225"/>
      <c r="M326" s="226"/>
      <c r="N326" s="227"/>
      <c r="O326" s="227"/>
      <c r="P326" s="227"/>
      <c r="Q326" s="227"/>
      <c r="R326" s="227"/>
      <c r="S326" s="227"/>
      <c r="T326" s="228"/>
      <c r="AT326" s="229" t="s">
        <v>149</v>
      </c>
      <c r="AU326" s="229" t="s">
        <v>78</v>
      </c>
      <c r="AV326" s="13" t="s">
        <v>78</v>
      </c>
      <c r="AW326" s="13" t="s">
        <v>34</v>
      </c>
      <c r="AX326" s="13" t="s">
        <v>71</v>
      </c>
      <c r="AY326" s="229" t="s">
        <v>140</v>
      </c>
    </row>
    <row r="327" spans="2:51" s="13" customFormat="1" ht="13.5">
      <c r="B327" s="219"/>
      <c r="C327" s="220"/>
      <c r="D327" s="209" t="s">
        <v>149</v>
      </c>
      <c r="E327" s="221" t="s">
        <v>20</v>
      </c>
      <c r="F327" s="222" t="s">
        <v>429</v>
      </c>
      <c r="G327" s="220"/>
      <c r="H327" s="223">
        <v>239.963</v>
      </c>
      <c r="I327" s="224"/>
      <c r="J327" s="220"/>
      <c r="K327" s="220"/>
      <c r="L327" s="225"/>
      <c r="M327" s="226"/>
      <c r="N327" s="227"/>
      <c r="O327" s="227"/>
      <c r="P327" s="227"/>
      <c r="Q327" s="227"/>
      <c r="R327" s="227"/>
      <c r="S327" s="227"/>
      <c r="T327" s="228"/>
      <c r="AT327" s="229" t="s">
        <v>149</v>
      </c>
      <c r="AU327" s="229" t="s">
        <v>78</v>
      </c>
      <c r="AV327" s="13" t="s">
        <v>78</v>
      </c>
      <c r="AW327" s="13" t="s">
        <v>34</v>
      </c>
      <c r="AX327" s="13" t="s">
        <v>71</v>
      </c>
      <c r="AY327" s="229" t="s">
        <v>140</v>
      </c>
    </row>
    <row r="328" spans="2:51" s="13" customFormat="1" ht="13.5">
      <c r="B328" s="219"/>
      <c r="C328" s="220"/>
      <c r="D328" s="209" t="s">
        <v>149</v>
      </c>
      <c r="E328" s="221" t="s">
        <v>20</v>
      </c>
      <c r="F328" s="222" t="s">
        <v>430</v>
      </c>
      <c r="G328" s="220"/>
      <c r="H328" s="223">
        <v>-58.14</v>
      </c>
      <c r="I328" s="224"/>
      <c r="J328" s="220"/>
      <c r="K328" s="220"/>
      <c r="L328" s="225"/>
      <c r="M328" s="226"/>
      <c r="N328" s="227"/>
      <c r="O328" s="227"/>
      <c r="P328" s="227"/>
      <c r="Q328" s="227"/>
      <c r="R328" s="227"/>
      <c r="S328" s="227"/>
      <c r="T328" s="228"/>
      <c r="AT328" s="229" t="s">
        <v>149</v>
      </c>
      <c r="AU328" s="229" t="s">
        <v>78</v>
      </c>
      <c r="AV328" s="13" t="s">
        <v>78</v>
      </c>
      <c r="AW328" s="13" t="s">
        <v>34</v>
      </c>
      <c r="AX328" s="13" t="s">
        <v>71</v>
      </c>
      <c r="AY328" s="229" t="s">
        <v>140</v>
      </c>
    </row>
    <row r="329" spans="2:51" s="13" customFormat="1" ht="13.5">
      <c r="B329" s="219"/>
      <c r="C329" s="220"/>
      <c r="D329" s="209" t="s">
        <v>149</v>
      </c>
      <c r="E329" s="221" t="s">
        <v>20</v>
      </c>
      <c r="F329" s="222" t="s">
        <v>431</v>
      </c>
      <c r="G329" s="220"/>
      <c r="H329" s="223">
        <v>-2.43</v>
      </c>
      <c r="I329" s="224"/>
      <c r="J329" s="220"/>
      <c r="K329" s="220"/>
      <c r="L329" s="225"/>
      <c r="M329" s="226"/>
      <c r="N329" s="227"/>
      <c r="O329" s="227"/>
      <c r="P329" s="227"/>
      <c r="Q329" s="227"/>
      <c r="R329" s="227"/>
      <c r="S329" s="227"/>
      <c r="T329" s="228"/>
      <c r="AT329" s="229" t="s">
        <v>149</v>
      </c>
      <c r="AU329" s="229" t="s">
        <v>78</v>
      </c>
      <c r="AV329" s="13" t="s">
        <v>78</v>
      </c>
      <c r="AW329" s="13" t="s">
        <v>34</v>
      </c>
      <c r="AX329" s="13" t="s">
        <v>71</v>
      </c>
      <c r="AY329" s="229" t="s">
        <v>140</v>
      </c>
    </row>
    <row r="330" spans="2:51" s="13" customFormat="1" ht="13.5">
      <c r="B330" s="219"/>
      <c r="C330" s="220"/>
      <c r="D330" s="209" t="s">
        <v>149</v>
      </c>
      <c r="E330" s="221" t="s">
        <v>20</v>
      </c>
      <c r="F330" s="222" t="s">
        <v>432</v>
      </c>
      <c r="G330" s="220"/>
      <c r="H330" s="223">
        <v>-3.6</v>
      </c>
      <c r="I330" s="224"/>
      <c r="J330" s="220"/>
      <c r="K330" s="220"/>
      <c r="L330" s="225"/>
      <c r="M330" s="226"/>
      <c r="N330" s="227"/>
      <c r="O330" s="227"/>
      <c r="P330" s="227"/>
      <c r="Q330" s="227"/>
      <c r="R330" s="227"/>
      <c r="S330" s="227"/>
      <c r="T330" s="228"/>
      <c r="AT330" s="229" t="s">
        <v>149</v>
      </c>
      <c r="AU330" s="229" t="s">
        <v>78</v>
      </c>
      <c r="AV330" s="13" t="s">
        <v>78</v>
      </c>
      <c r="AW330" s="13" t="s">
        <v>34</v>
      </c>
      <c r="AX330" s="13" t="s">
        <v>71</v>
      </c>
      <c r="AY330" s="229" t="s">
        <v>140</v>
      </c>
    </row>
    <row r="331" spans="2:51" s="13" customFormat="1" ht="13.5">
      <c r="B331" s="219"/>
      <c r="C331" s="220"/>
      <c r="D331" s="209" t="s">
        <v>149</v>
      </c>
      <c r="E331" s="221" t="s">
        <v>20</v>
      </c>
      <c r="F331" s="222" t="s">
        <v>433</v>
      </c>
      <c r="G331" s="220"/>
      <c r="H331" s="223">
        <v>-18.7</v>
      </c>
      <c r="I331" s="224"/>
      <c r="J331" s="220"/>
      <c r="K331" s="220"/>
      <c r="L331" s="225"/>
      <c r="M331" s="226"/>
      <c r="N331" s="227"/>
      <c r="O331" s="227"/>
      <c r="P331" s="227"/>
      <c r="Q331" s="227"/>
      <c r="R331" s="227"/>
      <c r="S331" s="227"/>
      <c r="T331" s="228"/>
      <c r="AT331" s="229" t="s">
        <v>149</v>
      </c>
      <c r="AU331" s="229" t="s">
        <v>78</v>
      </c>
      <c r="AV331" s="13" t="s">
        <v>78</v>
      </c>
      <c r="AW331" s="13" t="s">
        <v>34</v>
      </c>
      <c r="AX331" s="13" t="s">
        <v>71</v>
      </c>
      <c r="AY331" s="229" t="s">
        <v>140</v>
      </c>
    </row>
    <row r="332" spans="2:51" s="13" customFormat="1" ht="13.5">
      <c r="B332" s="219"/>
      <c r="C332" s="220"/>
      <c r="D332" s="209" t="s">
        <v>149</v>
      </c>
      <c r="E332" s="221" t="s">
        <v>20</v>
      </c>
      <c r="F332" s="222" t="s">
        <v>434</v>
      </c>
      <c r="G332" s="220"/>
      <c r="H332" s="223">
        <v>-9.52</v>
      </c>
      <c r="I332" s="224"/>
      <c r="J332" s="220"/>
      <c r="K332" s="220"/>
      <c r="L332" s="225"/>
      <c r="M332" s="226"/>
      <c r="N332" s="227"/>
      <c r="O332" s="227"/>
      <c r="P332" s="227"/>
      <c r="Q332" s="227"/>
      <c r="R332" s="227"/>
      <c r="S332" s="227"/>
      <c r="T332" s="228"/>
      <c r="AT332" s="229" t="s">
        <v>149</v>
      </c>
      <c r="AU332" s="229" t="s">
        <v>78</v>
      </c>
      <c r="AV332" s="13" t="s">
        <v>78</v>
      </c>
      <c r="AW332" s="13" t="s">
        <v>34</v>
      </c>
      <c r="AX332" s="13" t="s">
        <v>71</v>
      </c>
      <c r="AY332" s="229" t="s">
        <v>140</v>
      </c>
    </row>
    <row r="333" spans="2:51" s="13" customFormat="1" ht="13.5">
      <c r="B333" s="219"/>
      <c r="C333" s="220"/>
      <c r="D333" s="209" t="s">
        <v>149</v>
      </c>
      <c r="E333" s="221" t="s">
        <v>20</v>
      </c>
      <c r="F333" s="222" t="s">
        <v>435</v>
      </c>
      <c r="G333" s="220"/>
      <c r="H333" s="223">
        <v>-16.66</v>
      </c>
      <c r="I333" s="224"/>
      <c r="J333" s="220"/>
      <c r="K333" s="220"/>
      <c r="L333" s="225"/>
      <c r="M333" s="226"/>
      <c r="N333" s="227"/>
      <c r="O333" s="227"/>
      <c r="P333" s="227"/>
      <c r="Q333" s="227"/>
      <c r="R333" s="227"/>
      <c r="S333" s="227"/>
      <c r="T333" s="228"/>
      <c r="AT333" s="229" t="s">
        <v>149</v>
      </c>
      <c r="AU333" s="229" t="s">
        <v>78</v>
      </c>
      <c r="AV333" s="13" t="s">
        <v>78</v>
      </c>
      <c r="AW333" s="13" t="s">
        <v>34</v>
      </c>
      <c r="AX333" s="13" t="s">
        <v>71</v>
      </c>
      <c r="AY333" s="229" t="s">
        <v>140</v>
      </c>
    </row>
    <row r="334" spans="2:51" s="13" customFormat="1" ht="13.5">
      <c r="B334" s="219"/>
      <c r="C334" s="220"/>
      <c r="D334" s="209" t="s">
        <v>149</v>
      </c>
      <c r="E334" s="221" t="s">
        <v>20</v>
      </c>
      <c r="F334" s="222" t="s">
        <v>436</v>
      </c>
      <c r="G334" s="220"/>
      <c r="H334" s="223">
        <v>-28.56</v>
      </c>
      <c r="I334" s="224"/>
      <c r="J334" s="220"/>
      <c r="K334" s="220"/>
      <c r="L334" s="225"/>
      <c r="M334" s="226"/>
      <c r="N334" s="227"/>
      <c r="O334" s="227"/>
      <c r="P334" s="227"/>
      <c r="Q334" s="227"/>
      <c r="R334" s="227"/>
      <c r="S334" s="227"/>
      <c r="T334" s="228"/>
      <c r="AT334" s="229" t="s">
        <v>149</v>
      </c>
      <c r="AU334" s="229" t="s">
        <v>78</v>
      </c>
      <c r="AV334" s="13" t="s">
        <v>78</v>
      </c>
      <c r="AW334" s="13" t="s">
        <v>34</v>
      </c>
      <c r="AX334" s="13" t="s">
        <v>71</v>
      </c>
      <c r="AY334" s="229" t="s">
        <v>140</v>
      </c>
    </row>
    <row r="335" spans="2:51" s="13" customFormat="1" ht="13.5">
      <c r="B335" s="219"/>
      <c r="C335" s="220"/>
      <c r="D335" s="209" t="s">
        <v>149</v>
      </c>
      <c r="E335" s="221" t="s">
        <v>20</v>
      </c>
      <c r="F335" s="222" t="s">
        <v>437</v>
      </c>
      <c r="G335" s="220"/>
      <c r="H335" s="223">
        <v>-4.08</v>
      </c>
      <c r="I335" s="224"/>
      <c r="J335" s="220"/>
      <c r="K335" s="220"/>
      <c r="L335" s="225"/>
      <c r="M335" s="226"/>
      <c r="N335" s="227"/>
      <c r="O335" s="227"/>
      <c r="P335" s="227"/>
      <c r="Q335" s="227"/>
      <c r="R335" s="227"/>
      <c r="S335" s="227"/>
      <c r="T335" s="228"/>
      <c r="AT335" s="229" t="s">
        <v>149</v>
      </c>
      <c r="AU335" s="229" t="s">
        <v>78</v>
      </c>
      <c r="AV335" s="13" t="s">
        <v>78</v>
      </c>
      <c r="AW335" s="13" t="s">
        <v>34</v>
      </c>
      <c r="AX335" s="13" t="s">
        <v>71</v>
      </c>
      <c r="AY335" s="229" t="s">
        <v>140</v>
      </c>
    </row>
    <row r="336" spans="2:51" s="13" customFormat="1" ht="13.5">
      <c r="B336" s="219"/>
      <c r="C336" s="220"/>
      <c r="D336" s="209" t="s">
        <v>149</v>
      </c>
      <c r="E336" s="221" t="s">
        <v>20</v>
      </c>
      <c r="F336" s="222" t="s">
        <v>438</v>
      </c>
      <c r="G336" s="220"/>
      <c r="H336" s="223">
        <v>-20.4</v>
      </c>
      <c r="I336" s="224"/>
      <c r="J336" s="220"/>
      <c r="K336" s="220"/>
      <c r="L336" s="225"/>
      <c r="M336" s="226"/>
      <c r="N336" s="227"/>
      <c r="O336" s="227"/>
      <c r="P336" s="227"/>
      <c r="Q336" s="227"/>
      <c r="R336" s="227"/>
      <c r="S336" s="227"/>
      <c r="T336" s="228"/>
      <c r="AT336" s="229" t="s">
        <v>149</v>
      </c>
      <c r="AU336" s="229" t="s">
        <v>78</v>
      </c>
      <c r="AV336" s="13" t="s">
        <v>78</v>
      </c>
      <c r="AW336" s="13" t="s">
        <v>34</v>
      </c>
      <c r="AX336" s="13" t="s">
        <v>71</v>
      </c>
      <c r="AY336" s="229" t="s">
        <v>140</v>
      </c>
    </row>
    <row r="337" spans="2:51" s="13" customFormat="1" ht="13.5">
      <c r="B337" s="219"/>
      <c r="C337" s="220"/>
      <c r="D337" s="209" t="s">
        <v>149</v>
      </c>
      <c r="E337" s="221" t="s">
        <v>20</v>
      </c>
      <c r="F337" s="222" t="s">
        <v>439</v>
      </c>
      <c r="G337" s="220"/>
      <c r="H337" s="223">
        <v>-24</v>
      </c>
      <c r="I337" s="224"/>
      <c r="J337" s="220"/>
      <c r="K337" s="220"/>
      <c r="L337" s="225"/>
      <c r="M337" s="226"/>
      <c r="N337" s="227"/>
      <c r="O337" s="227"/>
      <c r="P337" s="227"/>
      <c r="Q337" s="227"/>
      <c r="R337" s="227"/>
      <c r="S337" s="227"/>
      <c r="T337" s="228"/>
      <c r="AT337" s="229" t="s">
        <v>149</v>
      </c>
      <c r="AU337" s="229" t="s">
        <v>78</v>
      </c>
      <c r="AV337" s="13" t="s">
        <v>78</v>
      </c>
      <c r="AW337" s="13" t="s">
        <v>34</v>
      </c>
      <c r="AX337" s="13" t="s">
        <v>71</v>
      </c>
      <c r="AY337" s="229" t="s">
        <v>140</v>
      </c>
    </row>
    <row r="338" spans="2:51" s="13" customFormat="1" ht="13.5">
      <c r="B338" s="219"/>
      <c r="C338" s="220"/>
      <c r="D338" s="209" t="s">
        <v>149</v>
      </c>
      <c r="E338" s="221" t="s">
        <v>20</v>
      </c>
      <c r="F338" s="222" t="s">
        <v>440</v>
      </c>
      <c r="G338" s="220"/>
      <c r="H338" s="223">
        <v>-4.8</v>
      </c>
      <c r="I338" s="224"/>
      <c r="J338" s="220"/>
      <c r="K338" s="220"/>
      <c r="L338" s="225"/>
      <c r="M338" s="226"/>
      <c r="N338" s="227"/>
      <c r="O338" s="227"/>
      <c r="P338" s="227"/>
      <c r="Q338" s="227"/>
      <c r="R338" s="227"/>
      <c r="S338" s="227"/>
      <c r="T338" s="228"/>
      <c r="AT338" s="229" t="s">
        <v>149</v>
      </c>
      <c r="AU338" s="229" t="s">
        <v>78</v>
      </c>
      <c r="AV338" s="13" t="s">
        <v>78</v>
      </c>
      <c r="AW338" s="13" t="s">
        <v>34</v>
      </c>
      <c r="AX338" s="13" t="s">
        <v>71</v>
      </c>
      <c r="AY338" s="229" t="s">
        <v>140</v>
      </c>
    </row>
    <row r="339" spans="2:51" s="13" customFormat="1" ht="13.5">
      <c r="B339" s="219"/>
      <c r="C339" s="220"/>
      <c r="D339" s="209" t="s">
        <v>149</v>
      </c>
      <c r="E339" s="221" t="s">
        <v>20</v>
      </c>
      <c r="F339" s="222" t="s">
        <v>441</v>
      </c>
      <c r="G339" s="220"/>
      <c r="H339" s="223">
        <v>-2.4</v>
      </c>
      <c r="I339" s="224"/>
      <c r="J339" s="220"/>
      <c r="K339" s="220"/>
      <c r="L339" s="225"/>
      <c r="M339" s="226"/>
      <c r="N339" s="227"/>
      <c r="O339" s="227"/>
      <c r="P339" s="227"/>
      <c r="Q339" s="227"/>
      <c r="R339" s="227"/>
      <c r="S339" s="227"/>
      <c r="T339" s="228"/>
      <c r="AT339" s="229" t="s">
        <v>149</v>
      </c>
      <c r="AU339" s="229" t="s">
        <v>78</v>
      </c>
      <c r="AV339" s="13" t="s">
        <v>78</v>
      </c>
      <c r="AW339" s="13" t="s">
        <v>34</v>
      </c>
      <c r="AX339" s="13" t="s">
        <v>71</v>
      </c>
      <c r="AY339" s="229" t="s">
        <v>140</v>
      </c>
    </row>
    <row r="340" spans="2:51" s="13" customFormat="1" ht="13.5">
      <c r="B340" s="219"/>
      <c r="C340" s="220"/>
      <c r="D340" s="209" t="s">
        <v>149</v>
      </c>
      <c r="E340" s="221" t="s">
        <v>20</v>
      </c>
      <c r="F340" s="222" t="s">
        <v>441</v>
      </c>
      <c r="G340" s="220"/>
      <c r="H340" s="223">
        <v>-2.4</v>
      </c>
      <c r="I340" s="224"/>
      <c r="J340" s="220"/>
      <c r="K340" s="220"/>
      <c r="L340" s="225"/>
      <c r="M340" s="226"/>
      <c r="N340" s="227"/>
      <c r="O340" s="227"/>
      <c r="P340" s="227"/>
      <c r="Q340" s="227"/>
      <c r="R340" s="227"/>
      <c r="S340" s="227"/>
      <c r="T340" s="228"/>
      <c r="AT340" s="229" t="s">
        <v>149</v>
      </c>
      <c r="AU340" s="229" t="s">
        <v>78</v>
      </c>
      <c r="AV340" s="13" t="s">
        <v>78</v>
      </c>
      <c r="AW340" s="13" t="s">
        <v>34</v>
      </c>
      <c r="AX340" s="13" t="s">
        <v>71</v>
      </c>
      <c r="AY340" s="229" t="s">
        <v>140</v>
      </c>
    </row>
    <row r="341" spans="2:51" s="13" customFormat="1" ht="13.5">
      <c r="B341" s="219"/>
      <c r="C341" s="220"/>
      <c r="D341" s="209" t="s">
        <v>149</v>
      </c>
      <c r="E341" s="221" t="s">
        <v>20</v>
      </c>
      <c r="F341" s="222" t="s">
        <v>442</v>
      </c>
      <c r="G341" s="220"/>
      <c r="H341" s="223">
        <v>-17.6</v>
      </c>
      <c r="I341" s="224"/>
      <c r="J341" s="220"/>
      <c r="K341" s="220"/>
      <c r="L341" s="225"/>
      <c r="M341" s="226"/>
      <c r="N341" s="227"/>
      <c r="O341" s="227"/>
      <c r="P341" s="227"/>
      <c r="Q341" s="227"/>
      <c r="R341" s="227"/>
      <c r="S341" s="227"/>
      <c r="T341" s="228"/>
      <c r="AT341" s="229" t="s">
        <v>149</v>
      </c>
      <c r="AU341" s="229" t="s">
        <v>78</v>
      </c>
      <c r="AV341" s="13" t="s">
        <v>78</v>
      </c>
      <c r="AW341" s="13" t="s">
        <v>34</v>
      </c>
      <c r="AX341" s="13" t="s">
        <v>71</v>
      </c>
      <c r="AY341" s="229" t="s">
        <v>140</v>
      </c>
    </row>
    <row r="342" spans="2:51" s="13" customFormat="1" ht="13.5">
      <c r="B342" s="219"/>
      <c r="C342" s="220"/>
      <c r="D342" s="209" t="s">
        <v>149</v>
      </c>
      <c r="E342" s="221" t="s">
        <v>20</v>
      </c>
      <c r="F342" s="222" t="s">
        <v>443</v>
      </c>
      <c r="G342" s="220"/>
      <c r="H342" s="223">
        <v>-8</v>
      </c>
      <c r="I342" s="224"/>
      <c r="J342" s="220"/>
      <c r="K342" s="220"/>
      <c r="L342" s="225"/>
      <c r="M342" s="226"/>
      <c r="N342" s="227"/>
      <c r="O342" s="227"/>
      <c r="P342" s="227"/>
      <c r="Q342" s="227"/>
      <c r="R342" s="227"/>
      <c r="S342" s="227"/>
      <c r="T342" s="228"/>
      <c r="AT342" s="229" t="s">
        <v>149</v>
      </c>
      <c r="AU342" s="229" t="s">
        <v>78</v>
      </c>
      <c r="AV342" s="13" t="s">
        <v>78</v>
      </c>
      <c r="AW342" s="13" t="s">
        <v>34</v>
      </c>
      <c r="AX342" s="13" t="s">
        <v>71</v>
      </c>
      <c r="AY342" s="229" t="s">
        <v>140</v>
      </c>
    </row>
    <row r="343" spans="2:51" s="13" customFormat="1" ht="13.5">
      <c r="B343" s="219"/>
      <c r="C343" s="220"/>
      <c r="D343" s="209" t="s">
        <v>149</v>
      </c>
      <c r="E343" s="221" t="s">
        <v>20</v>
      </c>
      <c r="F343" s="222" t="s">
        <v>444</v>
      </c>
      <c r="G343" s="220"/>
      <c r="H343" s="223">
        <v>-3.2</v>
      </c>
      <c r="I343" s="224"/>
      <c r="J343" s="220"/>
      <c r="K343" s="220"/>
      <c r="L343" s="225"/>
      <c r="M343" s="226"/>
      <c r="N343" s="227"/>
      <c r="O343" s="227"/>
      <c r="P343" s="227"/>
      <c r="Q343" s="227"/>
      <c r="R343" s="227"/>
      <c r="S343" s="227"/>
      <c r="T343" s="228"/>
      <c r="AT343" s="229" t="s">
        <v>149</v>
      </c>
      <c r="AU343" s="229" t="s">
        <v>78</v>
      </c>
      <c r="AV343" s="13" t="s">
        <v>78</v>
      </c>
      <c r="AW343" s="13" t="s">
        <v>34</v>
      </c>
      <c r="AX343" s="13" t="s">
        <v>71</v>
      </c>
      <c r="AY343" s="229" t="s">
        <v>140</v>
      </c>
    </row>
    <row r="344" spans="2:51" s="13" customFormat="1" ht="13.5">
      <c r="B344" s="219"/>
      <c r="C344" s="220"/>
      <c r="D344" s="209" t="s">
        <v>149</v>
      </c>
      <c r="E344" s="221" t="s">
        <v>20</v>
      </c>
      <c r="F344" s="222" t="s">
        <v>445</v>
      </c>
      <c r="G344" s="220"/>
      <c r="H344" s="223">
        <v>-3.78</v>
      </c>
      <c r="I344" s="224"/>
      <c r="J344" s="220"/>
      <c r="K344" s="220"/>
      <c r="L344" s="225"/>
      <c r="M344" s="226"/>
      <c r="N344" s="227"/>
      <c r="O344" s="227"/>
      <c r="P344" s="227"/>
      <c r="Q344" s="227"/>
      <c r="R344" s="227"/>
      <c r="S344" s="227"/>
      <c r="T344" s="228"/>
      <c r="AT344" s="229" t="s">
        <v>149</v>
      </c>
      <c r="AU344" s="229" t="s">
        <v>78</v>
      </c>
      <c r="AV344" s="13" t="s">
        <v>78</v>
      </c>
      <c r="AW344" s="13" t="s">
        <v>34</v>
      </c>
      <c r="AX344" s="13" t="s">
        <v>71</v>
      </c>
      <c r="AY344" s="229" t="s">
        <v>140</v>
      </c>
    </row>
    <row r="345" spans="2:51" s="13" customFormat="1" ht="13.5">
      <c r="B345" s="219"/>
      <c r="C345" s="220"/>
      <c r="D345" s="209" t="s">
        <v>149</v>
      </c>
      <c r="E345" s="221" t="s">
        <v>20</v>
      </c>
      <c r="F345" s="222" t="s">
        <v>446</v>
      </c>
      <c r="G345" s="220"/>
      <c r="H345" s="223">
        <v>-3.45</v>
      </c>
      <c r="I345" s="224"/>
      <c r="J345" s="220"/>
      <c r="K345" s="220"/>
      <c r="L345" s="225"/>
      <c r="M345" s="226"/>
      <c r="N345" s="227"/>
      <c r="O345" s="227"/>
      <c r="P345" s="227"/>
      <c r="Q345" s="227"/>
      <c r="R345" s="227"/>
      <c r="S345" s="227"/>
      <c r="T345" s="228"/>
      <c r="AT345" s="229" t="s">
        <v>149</v>
      </c>
      <c r="AU345" s="229" t="s">
        <v>78</v>
      </c>
      <c r="AV345" s="13" t="s">
        <v>78</v>
      </c>
      <c r="AW345" s="13" t="s">
        <v>34</v>
      </c>
      <c r="AX345" s="13" t="s">
        <v>71</v>
      </c>
      <c r="AY345" s="229" t="s">
        <v>140</v>
      </c>
    </row>
    <row r="346" spans="2:51" s="13" customFormat="1" ht="13.5">
      <c r="B346" s="219"/>
      <c r="C346" s="220"/>
      <c r="D346" s="209" t="s">
        <v>149</v>
      </c>
      <c r="E346" s="221" t="s">
        <v>20</v>
      </c>
      <c r="F346" s="222" t="s">
        <v>447</v>
      </c>
      <c r="G346" s="220"/>
      <c r="H346" s="223">
        <v>-1.38</v>
      </c>
      <c r="I346" s="224"/>
      <c r="J346" s="220"/>
      <c r="K346" s="220"/>
      <c r="L346" s="225"/>
      <c r="M346" s="226"/>
      <c r="N346" s="227"/>
      <c r="O346" s="227"/>
      <c r="P346" s="227"/>
      <c r="Q346" s="227"/>
      <c r="R346" s="227"/>
      <c r="S346" s="227"/>
      <c r="T346" s="228"/>
      <c r="AT346" s="229" t="s">
        <v>149</v>
      </c>
      <c r="AU346" s="229" t="s">
        <v>78</v>
      </c>
      <c r="AV346" s="13" t="s">
        <v>78</v>
      </c>
      <c r="AW346" s="13" t="s">
        <v>34</v>
      </c>
      <c r="AX346" s="13" t="s">
        <v>71</v>
      </c>
      <c r="AY346" s="229" t="s">
        <v>140</v>
      </c>
    </row>
    <row r="347" spans="2:51" s="13" customFormat="1" ht="13.5">
      <c r="B347" s="219"/>
      <c r="C347" s="220"/>
      <c r="D347" s="209" t="s">
        <v>149</v>
      </c>
      <c r="E347" s="221" t="s">
        <v>20</v>
      </c>
      <c r="F347" s="222" t="s">
        <v>448</v>
      </c>
      <c r="G347" s="220"/>
      <c r="H347" s="223">
        <v>-1.84</v>
      </c>
      <c r="I347" s="224"/>
      <c r="J347" s="220"/>
      <c r="K347" s="220"/>
      <c r="L347" s="225"/>
      <c r="M347" s="226"/>
      <c r="N347" s="227"/>
      <c r="O347" s="227"/>
      <c r="P347" s="227"/>
      <c r="Q347" s="227"/>
      <c r="R347" s="227"/>
      <c r="S347" s="227"/>
      <c r="T347" s="228"/>
      <c r="AT347" s="229" t="s">
        <v>149</v>
      </c>
      <c r="AU347" s="229" t="s">
        <v>78</v>
      </c>
      <c r="AV347" s="13" t="s">
        <v>78</v>
      </c>
      <c r="AW347" s="13" t="s">
        <v>34</v>
      </c>
      <c r="AX347" s="13" t="s">
        <v>71</v>
      </c>
      <c r="AY347" s="229" t="s">
        <v>140</v>
      </c>
    </row>
    <row r="348" spans="2:51" s="15" customFormat="1" ht="13.5">
      <c r="B348" s="242"/>
      <c r="C348" s="243"/>
      <c r="D348" s="209" t="s">
        <v>149</v>
      </c>
      <c r="E348" s="244" t="s">
        <v>20</v>
      </c>
      <c r="F348" s="245" t="s">
        <v>380</v>
      </c>
      <c r="G348" s="243"/>
      <c r="H348" s="246">
        <v>1604.794</v>
      </c>
      <c r="I348" s="247"/>
      <c r="J348" s="243"/>
      <c r="K348" s="243"/>
      <c r="L348" s="248"/>
      <c r="M348" s="249"/>
      <c r="N348" s="250"/>
      <c r="O348" s="250"/>
      <c r="P348" s="250"/>
      <c r="Q348" s="250"/>
      <c r="R348" s="250"/>
      <c r="S348" s="250"/>
      <c r="T348" s="251"/>
      <c r="AT348" s="252" t="s">
        <v>149</v>
      </c>
      <c r="AU348" s="252" t="s">
        <v>78</v>
      </c>
      <c r="AV348" s="15" t="s">
        <v>159</v>
      </c>
      <c r="AW348" s="15" t="s">
        <v>34</v>
      </c>
      <c r="AX348" s="15" t="s">
        <v>71</v>
      </c>
      <c r="AY348" s="252" t="s">
        <v>140</v>
      </c>
    </row>
    <row r="349" spans="2:51" s="14" customFormat="1" ht="13.5">
      <c r="B349" s="230"/>
      <c r="C349" s="231"/>
      <c r="D349" s="232" t="s">
        <v>149</v>
      </c>
      <c r="E349" s="233" t="s">
        <v>20</v>
      </c>
      <c r="F349" s="234" t="s">
        <v>152</v>
      </c>
      <c r="G349" s="231"/>
      <c r="H349" s="235">
        <v>3210.555</v>
      </c>
      <c r="I349" s="236"/>
      <c r="J349" s="231"/>
      <c r="K349" s="231"/>
      <c r="L349" s="237"/>
      <c r="M349" s="238"/>
      <c r="N349" s="239"/>
      <c r="O349" s="239"/>
      <c r="P349" s="239"/>
      <c r="Q349" s="239"/>
      <c r="R349" s="239"/>
      <c r="S349" s="239"/>
      <c r="T349" s="240"/>
      <c r="AT349" s="241" t="s">
        <v>149</v>
      </c>
      <c r="AU349" s="241" t="s">
        <v>78</v>
      </c>
      <c r="AV349" s="14" t="s">
        <v>147</v>
      </c>
      <c r="AW349" s="14" t="s">
        <v>34</v>
      </c>
      <c r="AX349" s="14" t="s">
        <v>35</v>
      </c>
      <c r="AY349" s="241" t="s">
        <v>140</v>
      </c>
    </row>
    <row r="350" spans="2:65" s="1" customFormat="1" ht="44.25" customHeight="1">
      <c r="B350" s="36"/>
      <c r="C350" s="257" t="s">
        <v>449</v>
      </c>
      <c r="D350" s="257" t="s">
        <v>215</v>
      </c>
      <c r="E350" s="258" t="s">
        <v>273</v>
      </c>
      <c r="F350" s="259" t="s">
        <v>274</v>
      </c>
      <c r="G350" s="260" t="s">
        <v>145</v>
      </c>
      <c r="H350" s="261">
        <v>3274.766</v>
      </c>
      <c r="I350" s="262"/>
      <c r="J350" s="263">
        <f>ROUND(I350*H350,2)</f>
        <v>0</v>
      </c>
      <c r="K350" s="259" t="s">
        <v>146</v>
      </c>
      <c r="L350" s="264"/>
      <c r="M350" s="265" t="s">
        <v>20</v>
      </c>
      <c r="N350" s="266" t="s">
        <v>42</v>
      </c>
      <c r="O350" s="37"/>
      <c r="P350" s="204">
        <f>O350*H350</f>
        <v>0</v>
      </c>
      <c r="Q350" s="204">
        <v>0.018</v>
      </c>
      <c r="R350" s="204">
        <f>Q350*H350</f>
        <v>58.945788</v>
      </c>
      <c r="S350" s="204">
        <v>0</v>
      </c>
      <c r="T350" s="205">
        <f>S350*H350</f>
        <v>0</v>
      </c>
      <c r="AR350" s="19" t="s">
        <v>191</v>
      </c>
      <c r="AT350" s="19" t="s">
        <v>215</v>
      </c>
      <c r="AU350" s="19" t="s">
        <v>78</v>
      </c>
      <c r="AY350" s="19" t="s">
        <v>140</v>
      </c>
      <c r="BE350" s="206">
        <f>IF(N350="základní",J350,0)</f>
        <v>0</v>
      </c>
      <c r="BF350" s="206">
        <f>IF(N350="snížená",J350,0)</f>
        <v>0</v>
      </c>
      <c r="BG350" s="206">
        <f>IF(N350="zákl. přenesená",J350,0)</f>
        <v>0</v>
      </c>
      <c r="BH350" s="206">
        <f>IF(N350="sníž. přenesená",J350,0)</f>
        <v>0</v>
      </c>
      <c r="BI350" s="206">
        <f>IF(N350="nulová",J350,0)</f>
        <v>0</v>
      </c>
      <c r="BJ350" s="19" t="s">
        <v>35</v>
      </c>
      <c r="BK350" s="206">
        <f>ROUND(I350*H350,2)</f>
        <v>0</v>
      </c>
      <c r="BL350" s="19" t="s">
        <v>147</v>
      </c>
      <c r="BM350" s="19" t="s">
        <v>450</v>
      </c>
    </row>
    <row r="351" spans="2:51" s="13" customFormat="1" ht="13.5">
      <c r="B351" s="219"/>
      <c r="C351" s="220"/>
      <c r="D351" s="232" t="s">
        <v>149</v>
      </c>
      <c r="E351" s="220"/>
      <c r="F351" s="253" t="s">
        <v>451</v>
      </c>
      <c r="G351" s="220"/>
      <c r="H351" s="254">
        <v>3274.766</v>
      </c>
      <c r="I351" s="224"/>
      <c r="J351" s="220"/>
      <c r="K351" s="220"/>
      <c r="L351" s="225"/>
      <c r="M351" s="226"/>
      <c r="N351" s="227"/>
      <c r="O351" s="227"/>
      <c r="P351" s="227"/>
      <c r="Q351" s="227"/>
      <c r="R351" s="227"/>
      <c r="S351" s="227"/>
      <c r="T351" s="228"/>
      <c r="AT351" s="229" t="s">
        <v>149</v>
      </c>
      <c r="AU351" s="229" t="s">
        <v>78</v>
      </c>
      <c r="AV351" s="13" t="s">
        <v>78</v>
      </c>
      <c r="AW351" s="13" t="s">
        <v>4</v>
      </c>
      <c r="AX351" s="13" t="s">
        <v>35</v>
      </c>
      <c r="AY351" s="229" t="s">
        <v>140</v>
      </c>
    </row>
    <row r="352" spans="2:65" s="1" customFormat="1" ht="31.5" customHeight="1">
      <c r="B352" s="36"/>
      <c r="C352" s="195" t="s">
        <v>452</v>
      </c>
      <c r="D352" s="195" t="s">
        <v>142</v>
      </c>
      <c r="E352" s="196" t="s">
        <v>453</v>
      </c>
      <c r="F352" s="197" t="s">
        <v>454</v>
      </c>
      <c r="G352" s="198" t="s">
        <v>145</v>
      </c>
      <c r="H352" s="199">
        <v>881.442</v>
      </c>
      <c r="I352" s="200"/>
      <c r="J352" s="201">
        <f>ROUND(I352*H352,2)</f>
        <v>0</v>
      </c>
      <c r="K352" s="197" t="s">
        <v>146</v>
      </c>
      <c r="L352" s="56"/>
      <c r="M352" s="202" t="s">
        <v>20</v>
      </c>
      <c r="N352" s="203" t="s">
        <v>42</v>
      </c>
      <c r="O352" s="37"/>
      <c r="P352" s="204">
        <f>O352*H352</f>
        <v>0</v>
      </c>
      <c r="Q352" s="204">
        <v>6E-05</v>
      </c>
      <c r="R352" s="204">
        <f>Q352*H352</f>
        <v>0.05288652</v>
      </c>
      <c r="S352" s="204">
        <v>0</v>
      </c>
      <c r="T352" s="205">
        <f>S352*H352</f>
        <v>0</v>
      </c>
      <c r="AR352" s="19" t="s">
        <v>147</v>
      </c>
      <c r="AT352" s="19" t="s">
        <v>142</v>
      </c>
      <c r="AU352" s="19" t="s">
        <v>78</v>
      </c>
      <c r="AY352" s="19" t="s">
        <v>140</v>
      </c>
      <c r="BE352" s="206">
        <f>IF(N352="základní",J352,0)</f>
        <v>0</v>
      </c>
      <c r="BF352" s="206">
        <f>IF(N352="snížená",J352,0)</f>
        <v>0</v>
      </c>
      <c r="BG352" s="206">
        <f>IF(N352="zákl. přenesená",J352,0)</f>
        <v>0</v>
      </c>
      <c r="BH352" s="206">
        <f>IF(N352="sníž. přenesená",J352,0)</f>
        <v>0</v>
      </c>
      <c r="BI352" s="206">
        <f>IF(N352="nulová",J352,0)</f>
        <v>0</v>
      </c>
      <c r="BJ352" s="19" t="s">
        <v>35</v>
      </c>
      <c r="BK352" s="206">
        <f>ROUND(I352*H352,2)</f>
        <v>0</v>
      </c>
      <c r="BL352" s="19" t="s">
        <v>147</v>
      </c>
      <c r="BM352" s="19" t="s">
        <v>455</v>
      </c>
    </row>
    <row r="353" spans="2:51" s="13" customFormat="1" ht="13.5">
      <c r="B353" s="219"/>
      <c r="C353" s="220"/>
      <c r="D353" s="209" t="s">
        <v>149</v>
      </c>
      <c r="E353" s="221" t="s">
        <v>20</v>
      </c>
      <c r="F353" s="222" t="s">
        <v>386</v>
      </c>
      <c r="G353" s="220"/>
      <c r="H353" s="223">
        <v>527.016</v>
      </c>
      <c r="I353" s="224"/>
      <c r="J353" s="220"/>
      <c r="K353" s="220"/>
      <c r="L353" s="225"/>
      <c r="M353" s="226"/>
      <c r="N353" s="227"/>
      <c r="O353" s="227"/>
      <c r="P353" s="227"/>
      <c r="Q353" s="227"/>
      <c r="R353" s="227"/>
      <c r="S353" s="227"/>
      <c r="T353" s="228"/>
      <c r="AT353" s="229" t="s">
        <v>149</v>
      </c>
      <c r="AU353" s="229" t="s">
        <v>78</v>
      </c>
      <c r="AV353" s="13" t="s">
        <v>78</v>
      </c>
      <c r="AW353" s="13" t="s">
        <v>34</v>
      </c>
      <c r="AX353" s="13" t="s">
        <v>71</v>
      </c>
      <c r="AY353" s="229" t="s">
        <v>140</v>
      </c>
    </row>
    <row r="354" spans="2:51" s="15" customFormat="1" ht="13.5">
      <c r="B354" s="242"/>
      <c r="C354" s="243"/>
      <c r="D354" s="209" t="s">
        <v>149</v>
      </c>
      <c r="E354" s="244" t="s">
        <v>20</v>
      </c>
      <c r="F354" s="245" t="s">
        <v>456</v>
      </c>
      <c r="G354" s="243"/>
      <c r="H354" s="246">
        <v>527.016</v>
      </c>
      <c r="I354" s="247"/>
      <c r="J354" s="243"/>
      <c r="K354" s="243"/>
      <c r="L354" s="248"/>
      <c r="M354" s="249"/>
      <c r="N354" s="250"/>
      <c r="O354" s="250"/>
      <c r="P354" s="250"/>
      <c r="Q354" s="250"/>
      <c r="R354" s="250"/>
      <c r="S354" s="250"/>
      <c r="T354" s="251"/>
      <c r="AT354" s="252" t="s">
        <v>149</v>
      </c>
      <c r="AU354" s="252" t="s">
        <v>78</v>
      </c>
      <c r="AV354" s="15" t="s">
        <v>159</v>
      </c>
      <c r="AW354" s="15" t="s">
        <v>34</v>
      </c>
      <c r="AX354" s="15" t="s">
        <v>71</v>
      </c>
      <c r="AY354" s="252" t="s">
        <v>140</v>
      </c>
    </row>
    <row r="355" spans="2:51" s="13" customFormat="1" ht="13.5">
      <c r="B355" s="219"/>
      <c r="C355" s="220"/>
      <c r="D355" s="209" t="s">
        <v>149</v>
      </c>
      <c r="E355" s="221" t="s">
        <v>20</v>
      </c>
      <c r="F355" s="222" t="s">
        <v>457</v>
      </c>
      <c r="G355" s="220"/>
      <c r="H355" s="223">
        <v>226.331</v>
      </c>
      <c r="I355" s="224"/>
      <c r="J355" s="220"/>
      <c r="K355" s="220"/>
      <c r="L355" s="225"/>
      <c r="M355" s="226"/>
      <c r="N355" s="227"/>
      <c r="O355" s="227"/>
      <c r="P355" s="227"/>
      <c r="Q355" s="227"/>
      <c r="R355" s="227"/>
      <c r="S355" s="227"/>
      <c r="T355" s="228"/>
      <c r="AT355" s="229" t="s">
        <v>149</v>
      </c>
      <c r="AU355" s="229" t="s">
        <v>78</v>
      </c>
      <c r="AV355" s="13" t="s">
        <v>78</v>
      </c>
      <c r="AW355" s="13" t="s">
        <v>34</v>
      </c>
      <c r="AX355" s="13" t="s">
        <v>71</v>
      </c>
      <c r="AY355" s="229" t="s">
        <v>140</v>
      </c>
    </row>
    <row r="356" spans="2:51" s="15" customFormat="1" ht="13.5">
      <c r="B356" s="242"/>
      <c r="C356" s="243"/>
      <c r="D356" s="209" t="s">
        <v>149</v>
      </c>
      <c r="E356" s="244" t="s">
        <v>20</v>
      </c>
      <c r="F356" s="245" t="s">
        <v>458</v>
      </c>
      <c r="G356" s="243"/>
      <c r="H356" s="246">
        <v>226.331</v>
      </c>
      <c r="I356" s="247"/>
      <c r="J356" s="243"/>
      <c r="K356" s="243"/>
      <c r="L356" s="248"/>
      <c r="M356" s="249"/>
      <c r="N356" s="250"/>
      <c r="O356" s="250"/>
      <c r="P356" s="250"/>
      <c r="Q356" s="250"/>
      <c r="R356" s="250"/>
      <c r="S356" s="250"/>
      <c r="T356" s="251"/>
      <c r="AT356" s="252" t="s">
        <v>149</v>
      </c>
      <c r="AU356" s="252" t="s">
        <v>78</v>
      </c>
      <c r="AV356" s="15" t="s">
        <v>159</v>
      </c>
      <c r="AW356" s="15" t="s">
        <v>34</v>
      </c>
      <c r="AX356" s="15" t="s">
        <v>71</v>
      </c>
      <c r="AY356" s="252" t="s">
        <v>140</v>
      </c>
    </row>
    <row r="357" spans="2:51" s="12" customFormat="1" ht="13.5">
      <c r="B357" s="207"/>
      <c r="C357" s="208"/>
      <c r="D357" s="209" t="s">
        <v>149</v>
      </c>
      <c r="E357" s="210" t="s">
        <v>20</v>
      </c>
      <c r="F357" s="211" t="s">
        <v>459</v>
      </c>
      <c r="G357" s="208"/>
      <c r="H357" s="212" t="s">
        <v>20</v>
      </c>
      <c r="I357" s="213"/>
      <c r="J357" s="208"/>
      <c r="K357" s="208"/>
      <c r="L357" s="214"/>
      <c r="M357" s="215"/>
      <c r="N357" s="216"/>
      <c r="O357" s="216"/>
      <c r="P357" s="216"/>
      <c r="Q357" s="216"/>
      <c r="R357" s="216"/>
      <c r="S357" s="216"/>
      <c r="T357" s="217"/>
      <c r="AT357" s="218" t="s">
        <v>149</v>
      </c>
      <c r="AU357" s="218" t="s">
        <v>78</v>
      </c>
      <c r="AV357" s="12" t="s">
        <v>35</v>
      </c>
      <c r="AW357" s="12" t="s">
        <v>34</v>
      </c>
      <c r="AX357" s="12" t="s">
        <v>71</v>
      </c>
      <c r="AY357" s="218" t="s">
        <v>140</v>
      </c>
    </row>
    <row r="358" spans="2:51" s="13" customFormat="1" ht="13.5">
      <c r="B358" s="219"/>
      <c r="C358" s="220"/>
      <c r="D358" s="209" t="s">
        <v>149</v>
      </c>
      <c r="E358" s="221" t="s">
        <v>20</v>
      </c>
      <c r="F358" s="222" t="s">
        <v>460</v>
      </c>
      <c r="G358" s="220"/>
      <c r="H358" s="223">
        <v>29.59</v>
      </c>
      <c r="I358" s="224"/>
      <c r="J358" s="220"/>
      <c r="K358" s="220"/>
      <c r="L358" s="225"/>
      <c r="M358" s="226"/>
      <c r="N358" s="227"/>
      <c r="O358" s="227"/>
      <c r="P358" s="227"/>
      <c r="Q358" s="227"/>
      <c r="R358" s="227"/>
      <c r="S358" s="227"/>
      <c r="T358" s="228"/>
      <c r="AT358" s="229" t="s">
        <v>149</v>
      </c>
      <c r="AU358" s="229" t="s">
        <v>78</v>
      </c>
      <c r="AV358" s="13" t="s">
        <v>78</v>
      </c>
      <c r="AW358" s="13" t="s">
        <v>34</v>
      </c>
      <c r="AX358" s="13" t="s">
        <v>71</v>
      </c>
      <c r="AY358" s="229" t="s">
        <v>140</v>
      </c>
    </row>
    <row r="359" spans="2:51" s="13" customFormat="1" ht="13.5">
      <c r="B359" s="219"/>
      <c r="C359" s="220"/>
      <c r="D359" s="209" t="s">
        <v>149</v>
      </c>
      <c r="E359" s="221" t="s">
        <v>20</v>
      </c>
      <c r="F359" s="222" t="s">
        <v>461</v>
      </c>
      <c r="G359" s="220"/>
      <c r="H359" s="223">
        <v>-0.875</v>
      </c>
      <c r="I359" s="224"/>
      <c r="J359" s="220"/>
      <c r="K359" s="220"/>
      <c r="L359" s="225"/>
      <c r="M359" s="226"/>
      <c r="N359" s="227"/>
      <c r="O359" s="227"/>
      <c r="P359" s="227"/>
      <c r="Q359" s="227"/>
      <c r="R359" s="227"/>
      <c r="S359" s="227"/>
      <c r="T359" s="228"/>
      <c r="AT359" s="229" t="s">
        <v>149</v>
      </c>
      <c r="AU359" s="229" t="s">
        <v>78</v>
      </c>
      <c r="AV359" s="13" t="s">
        <v>78</v>
      </c>
      <c r="AW359" s="13" t="s">
        <v>34</v>
      </c>
      <c r="AX359" s="13" t="s">
        <v>71</v>
      </c>
      <c r="AY359" s="229" t="s">
        <v>140</v>
      </c>
    </row>
    <row r="360" spans="2:51" s="13" customFormat="1" ht="13.5">
      <c r="B360" s="219"/>
      <c r="C360" s="220"/>
      <c r="D360" s="209" t="s">
        <v>149</v>
      </c>
      <c r="E360" s="221" t="s">
        <v>20</v>
      </c>
      <c r="F360" s="222" t="s">
        <v>462</v>
      </c>
      <c r="G360" s="220"/>
      <c r="H360" s="223">
        <v>58.691</v>
      </c>
      <c r="I360" s="224"/>
      <c r="J360" s="220"/>
      <c r="K360" s="220"/>
      <c r="L360" s="225"/>
      <c r="M360" s="226"/>
      <c r="N360" s="227"/>
      <c r="O360" s="227"/>
      <c r="P360" s="227"/>
      <c r="Q360" s="227"/>
      <c r="R360" s="227"/>
      <c r="S360" s="227"/>
      <c r="T360" s="228"/>
      <c r="AT360" s="229" t="s">
        <v>149</v>
      </c>
      <c r="AU360" s="229" t="s">
        <v>78</v>
      </c>
      <c r="AV360" s="13" t="s">
        <v>78</v>
      </c>
      <c r="AW360" s="13" t="s">
        <v>34</v>
      </c>
      <c r="AX360" s="13" t="s">
        <v>71</v>
      </c>
      <c r="AY360" s="229" t="s">
        <v>140</v>
      </c>
    </row>
    <row r="361" spans="2:51" s="13" customFormat="1" ht="13.5">
      <c r="B361" s="219"/>
      <c r="C361" s="220"/>
      <c r="D361" s="209" t="s">
        <v>149</v>
      </c>
      <c r="E361" s="221" t="s">
        <v>20</v>
      </c>
      <c r="F361" s="222" t="s">
        <v>463</v>
      </c>
      <c r="G361" s="220"/>
      <c r="H361" s="223">
        <v>43.779</v>
      </c>
      <c r="I361" s="224"/>
      <c r="J361" s="220"/>
      <c r="K361" s="220"/>
      <c r="L361" s="225"/>
      <c r="M361" s="226"/>
      <c r="N361" s="227"/>
      <c r="O361" s="227"/>
      <c r="P361" s="227"/>
      <c r="Q361" s="227"/>
      <c r="R361" s="227"/>
      <c r="S361" s="227"/>
      <c r="T361" s="228"/>
      <c r="AT361" s="229" t="s">
        <v>149</v>
      </c>
      <c r="AU361" s="229" t="s">
        <v>78</v>
      </c>
      <c r="AV361" s="13" t="s">
        <v>78</v>
      </c>
      <c r="AW361" s="13" t="s">
        <v>34</v>
      </c>
      <c r="AX361" s="13" t="s">
        <v>71</v>
      </c>
      <c r="AY361" s="229" t="s">
        <v>140</v>
      </c>
    </row>
    <row r="362" spans="2:51" s="13" customFormat="1" ht="13.5">
      <c r="B362" s="219"/>
      <c r="C362" s="220"/>
      <c r="D362" s="209" t="s">
        <v>149</v>
      </c>
      <c r="E362" s="221" t="s">
        <v>20</v>
      </c>
      <c r="F362" s="222" t="s">
        <v>464</v>
      </c>
      <c r="G362" s="220"/>
      <c r="H362" s="223">
        <v>3.81</v>
      </c>
      <c r="I362" s="224"/>
      <c r="J362" s="220"/>
      <c r="K362" s="220"/>
      <c r="L362" s="225"/>
      <c r="M362" s="226"/>
      <c r="N362" s="227"/>
      <c r="O362" s="227"/>
      <c r="P362" s="227"/>
      <c r="Q362" s="227"/>
      <c r="R362" s="227"/>
      <c r="S362" s="227"/>
      <c r="T362" s="228"/>
      <c r="AT362" s="229" t="s">
        <v>149</v>
      </c>
      <c r="AU362" s="229" t="s">
        <v>78</v>
      </c>
      <c r="AV362" s="13" t="s">
        <v>78</v>
      </c>
      <c r="AW362" s="13" t="s">
        <v>34</v>
      </c>
      <c r="AX362" s="13" t="s">
        <v>71</v>
      </c>
      <c r="AY362" s="229" t="s">
        <v>140</v>
      </c>
    </row>
    <row r="363" spans="2:51" s="13" customFormat="1" ht="13.5">
      <c r="B363" s="219"/>
      <c r="C363" s="220"/>
      <c r="D363" s="209" t="s">
        <v>149</v>
      </c>
      <c r="E363" s="221" t="s">
        <v>20</v>
      </c>
      <c r="F363" s="222" t="s">
        <v>465</v>
      </c>
      <c r="G363" s="220"/>
      <c r="H363" s="223">
        <v>-6.9</v>
      </c>
      <c r="I363" s="224"/>
      <c r="J363" s="220"/>
      <c r="K363" s="220"/>
      <c r="L363" s="225"/>
      <c r="M363" s="226"/>
      <c r="N363" s="227"/>
      <c r="O363" s="227"/>
      <c r="P363" s="227"/>
      <c r="Q363" s="227"/>
      <c r="R363" s="227"/>
      <c r="S363" s="227"/>
      <c r="T363" s="228"/>
      <c r="AT363" s="229" t="s">
        <v>149</v>
      </c>
      <c r="AU363" s="229" t="s">
        <v>78</v>
      </c>
      <c r="AV363" s="13" t="s">
        <v>78</v>
      </c>
      <c r="AW363" s="13" t="s">
        <v>34</v>
      </c>
      <c r="AX363" s="13" t="s">
        <v>71</v>
      </c>
      <c r="AY363" s="229" t="s">
        <v>140</v>
      </c>
    </row>
    <row r="364" spans="2:51" s="15" customFormat="1" ht="13.5">
      <c r="B364" s="242"/>
      <c r="C364" s="243"/>
      <c r="D364" s="209" t="s">
        <v>149</v>
      </c>
      <c r="E364" s="244" t="s">
        <v>20</v>
      </c>
      <c r="F364" s="245" t="s">
        <v>466</v>
      </c>
      <c r="G364" s="243"/>
      <c r="H364" s="246">
        <v>128.095</v>
      </c>
      <c r="I364" s="247"/>
      <c r="J364" s="243"/>
      <c r="K364" s="243"/>
      <c r="L364" s="248"/>
      <c r="M364" s="249"/>
      <c r="N364" s="250"/>
      <c r="O364" s="250"/>
      <c r="P364" s="250"/>
      <c r="Q364" s="250"/>
      <c r="R364" s="250"/>
      <c r="S364" s="250"/>
      <c r="T364" s="251"/>
      <c r="AT364" s="252" t="s">
        <v>149</v>
      </c>
      <c r="AU364" s="252" t="s">
        <v>78</v>
      </c>
      <c r="AV364" s="15" t="s">
        <v>159</v>
      </c>
      <c r="AW364" s="15" t="s">
        <v>34</v>
      </c>
      <c r="AX364" s="15" t="s">
        <v>71</v>
      </c>
      <c r="AY364" s="252" t="s">
        <v>140</v>
      </c>
    </row>
    <row r="365" spans="2:51" s="14" customFormat="1" ht="13.5">
      <c r="B365" s="230"/>
      <c r="C365" s="231"/>
      <c r="D365" s="232" t="s">
        <v>149</v>
      </c>
      <c r="E365" s="233" t="s">
        <v>20</v>
      </c>
      <c r="F365" s="234" t="s">
        <v>152</v>
      </c>
      <c r="G365" s="231"/>
      <c r="H365" s="235">
        <v>881.442</v>
      </c>
      <c r="I365" s="236"/>
      <c r="J365" s="231"/>
      <c r="K365" s="231"/>
      <c r="L365" s="237"/>
      <c r="M365" s="238"/>
      <c r="N365" s="239"/>
      <c r="O365" s="239"/>
      <c r="P365" s="239"/>
      <c r="Q365" s="239"/>
      <c r="R365" s="239"/>
      <c r="S365" s="239"/>
      <c r="T365" s="240"/>
      <c r="AT365" s="241" t="s">
        <v>149</v>
      </c>
      <c r="AU365" s="241" t="s">
        <v>78</v>
      </c>
      <c r="AV365" s="14" t="s">
        <v>147</v>
      </c>
      <c r="AW365" s="14" t="s">
        <v>34</v>
      </c>
      <c r="AX365" s="14" t="s">
        <v>35</v>
      </c>
      <c r="AY365" s="241" t="s">
        <v>140</v>
      </c>
    </row>
    <row r="366" spans="2:65" s="1" customFormat="1" ht="31.5" customHeight="1">
      <c r="B366" s="36"/>
      <c r="C366" s="195" t="s">
        <v>467</v>
      </c>
      <c r="D366" s="195" t="s">
        <v>142</v>
      </c>
      <c r="E366" s="196" t="s">
        <v>468</v>
      </c>
      <c r="F366" s="197" t="s">
        <v>469</v>
      </c>
      <c r="G366" s="198" t="s">
        <v>145</v>
      </c>
      <c r="H366" s="199">
        <v>3210.555</v>
      </c>
      <c r="I366" s="200"/>
      <c r="J366" s="201">
        <f>ROUND(I366*H366,2)</f>
        <v>0</v>
      </c>
      <c r="K366" s="197" t="s">
        <v>146</v>
      </c>
      <c r="L366" s="56"/>
      <c r="M366" s="202" t="s">
        <v>20</v>
      </c>
      <c r="N366" s="203" t="s">
        <v>42</v>
      </c>
      <c r="O366" s="37"/>
      <c r="P366" s="204">
        <f>O366*H366</f>
        <v>0</v>
      </c>
      <c r="Q366" s="204">
        <v>6E-05</v>
      </c>
      <c r="R366" s="204">
        <f>Q366*H366</f>
        <v>0.1926333</v>
      </c>
      <c r="S366" s="204">
        <v>0</v>
      </c>
      <c r="T366" s="205">
        <f>S366*H366</f>
        <v>0</v>
      </c>
      <c r="AR366" s="19" t="s">
        <v>147</v>
      </c>
      <c r="AT366" s="19" t="s">
        <v>142</v>
      </c>
      <c r="AU366" s="19" t="s">
        <v>78</v>
      </c>
      <c r="AY366" s="19" t="s">
        <v>140</v>
      </c>
      <c r="BE366" s="206">
        <f>IF(N366="základní",J366,0)</f>
        <v>0</v>
      </c>
      <c r="BF366" s="206">
        <f>IF(N366="snížená",J366,0)</f>
        <v>0</v>
      </c>
      <c r="BG366" s="206">
        <f>IF(N366="zákl. přenesená",J366,0)</f>
        <v>0</v>
      </c>
      <c r="BH366" s="206">
        <f>IF(N366="sníž. přenesená",J366,0)</f>
        <v>0</v>
      </c>
      <c r="BI366" s="206">
        <f>IF(N366="nulová",J366,0)</f>
        <v>0</v>
      </c>
      <c r="BJ366" s="19" t="s">
        <v>35</v>
      </c>
      <c r="BK366" s="206">
        <f>ROUND(I366*H366,2)</f>
        <v>0</v>
      </c>
      <c r="BL366" s="19" t="s">
        <v>147</v>
      </c>
      <c r="BM366" s="19" t="s">
        <v>470</v>
      </c>
    </row>
    <row r="367" spans="2:65" s="1" customFormat="1" ht="31.5" customHeight="1">
      <c r="B367" s="36"/>
      <c r="C367" s="195" t="s">
        <v>471</v>
      </c>
      <c r="D367" s="195" t="s">
        <v>142</v>
      </c>
      <c r="E367" s="196" t="s">
        <v>472</v>
      </c>
      <c r="F367" s="197" t="s">
        <v>473</v>
      </c>
      <c r="G367" s="198" t="s">
        <v>145</v>
      </c>
      <c r="H367" s="199">
        <v>3311.179</v>
      </c>
      <c r="I367" s="200"/>
      <c r="J367" s="201">
        <f>ROUND(I367*H367,2)</f>
        <v>0</v>
      </c>
      <c r="K367" s="197" t="s">
        <v>146</v>
      </c>
      <c r="L367" s="56"/>
      <c r="M367" s="202" t="s">
        <v>20</v>
      </c>
      <c r="N367" s="203" t="s">
        <v>42</v>
      </c>
      <c r="O367" s="37"/>
      <c r="P367" s="204">
        <f>O367*H367</f>
        <v>0</v>
      </c>
      <c r="Q367" s="204">
        <v>0</v>
      </c>
      <c r="R367" s="204">
        <f>Q367*H367</f>
        <v>0</v>
      </c>
      <c r="S367" s="204">
        <v>0</v>
      </c>
      <c r="T367" s="205">
        <f>S367*H367</f>
        <v>0</v>
      </c>
      <c r="AR367" s="19" t="s">
        <v>147</v>
      </c>
      <c r="AT367" s="19" t="s">
        <v>142</v>
      </c>
      <c r="AU367" s="19" t="s">
        <v>78</v>
      </c>
      <c r="AY367" s="19" t="s">
        <v>140</v>
      </c>
      <c r="BE367" s="206">
        <f>IF(N367="základní",J367,0)</f>
        <v>0</v>
      </c>
      <c r="BF367" s="206">
        <f>IF(N367="snížená",J367,0)</f>
        <v>0</v>
      </c>
      <c r="BG367" s="206">
        <f>IF(N367="zákl. přenesená",J367,0)</f>
        <v>0</v>
      </c>
      <c r="BH367" s="206">
        <f>IF(N367="sníž. přenesená",J367,0)</f>
        <v>0</v>
      </c>
      <c r="BI367" s="206">
        <f>IF(N367="nulová",J367,0)</f>
        <v>0</v>
      </c>
      <c r="BJ367" s="19" t="s">
        <v>35</v>
      </c>
      <c r="BK367" s="206">
        <f>ROUND(I367*H367,2)</f>
        <v>0</v>
      </c>
      <c r="BL367" s="19" t="s">
        <v>147</v>
      </c>
      <c r="BM367" s="19" t="s">
        <v>474</v>
      </c>
    </row>
    <row r="368" spans="2:51" s="13" customFormat="1" ht="13.5">
      <c r="B368" s="219"/>
      <c r="C368" s="220"/>
      <c r="D368" s="209" t="s">
        <v>149</v>
      </c>
      <c r="E368" s="221" t="s">
        <v>20</v>
      </c>
      <c r="F368" s="222" t="s">
        <v>475</v>
      </c>
      <c r="G368" s="220"/>
      <c r="H368" s="223">
        <v>3311.179</v>
      </c>
      <c r="I368" s="224"/>
      <c r="J368" s="220"/>
      <c r="K368" s="220"/>
      <c r="L368" s="225"/>
      <c r="M368" s="226"/>
      <c r="N368" s="227"/>
      <c r="O368" s="227"/>
      <c r="P368" s="227"/>
      <c r="Q368" s="227"/>
      <c r="R368" s="227"/>
      <c r="S368" s="227"/>
      <c r="T368" s="228"/>
      <c r="AT368" s="229" t="s">
        <v>149</v>
      </c>
      <c r="AU368" s="229" t="s">
        <v>78</v>
      </c>
      <c r="AV368" s="13" t="s">
        <v>78</v>
      </c>
      <c r="AW368" s="13" t="s">
        <v>34</v>
      </c>
      <c r="AX368" s="13" t="s">
        <v>71</v>
      </c>
      <c r="AY368" s="229" t="s">
        <v>140</v>
      </c>
    </row>
    <row r="369" spans="2:51" s="14" customFormat="1" ht="13.5">
      <c r="B369" s="230"/>
      <c r="C369" s="231"/>
      <c r="D369" s="232" t="s">
        <v>149</v>
      </c>
      <c r="E369" s="233" t="s">
        <v>20</v>
      </c>
      <c r="F369" s="234" t="s">
        <v>152</v>
      </c>
      <c r="G369" s="231"/>
      <c r="H369" s="235">
        <v>3311.179</v>
      </c>
      <c r="I369" s="236"/>
      <c r="J369" s="231"/>
      <c r="K369" s="231"/>
      <c r="L369" s="237"/>
      <c r="M369" s="238"/>
      <c r="N369" s="239"/>
      <c r="O369" s="239"/>
      <c r="P369" s="239"/>
      <c r="Q369" s="239"/>
      <c r="R369" s="239"/>
      <c r="S369" s="239"/>
      <c r="T369" s="240"/>
      <c r="AT369" s="241" t="s">
        <v>149</v>
      </c>
      <c r="AU369" s="241" t="s">
        <v>78</v>
      </c>
      <c r="AV369" s="14" t="s">
        <v>147</v>
      </c>
      <c r="AW369" s="14" t="s">
        <v>34</v>
      </c>
      <c r="AX369" s="14" t="s">
        <v>35</v>
      </c>
      <c r="AY369" s="241" t="s">
        <v>140</v>
      </c>
    </row>
    <row r="370" spans="2:65" s="1" customFormat="1" ht="22.5" customHeight="1">
      <c r="B370" s="36"/>
      <c r="C370" s="195" t="s">
        <v>476</v>
      </c>
      <c r="D370" s="195" t="s">
        <v>142</v>
      </c>
      <c r="E370" s="196" t="s">
        <v>477</v>
      </c>
      <c r="F370" s="197" t="s">
        <v>478</v>
      </c>
      <c r="G370" s="198" t="s">
        <v>225</v>
      </c>
      <c r="H370" s="199">
        <v>482.408</v>
      </c>
      <c r="I370" s="200"/>
      <c r="J370" s="201">
        <f>ROUND(I370*H370,2)</f>
        <v>0</v>
      </c>
      <c r="K370" s="197" t="s">
        <v>146</v>
      </c>
      <c r="L370" s="56"/>
      <c r="M370" s="202" t="s">
        <v>20</v>
      </c>
      <c r="N370" s="203" t="s">
        <v>42</v>
      </c>
      <c r="O370" s="37"/>
      <c r="P370" s="204">
        <f>O370*H370</f>
        <v>0</v>
      </c>
      <c r="Q370" s="204">
        <v>6E-05</v>
      </c>
      <c r="R370" s="204">
        <f>Q370*H370</f>
        <v>0.02894448</v>
      </c>
      <c r="S370" s="204">
        <v>0</v>
      </c>
      <c r="T370" s="205">
        <f>S370*H370</f>
        <v>0</v>
      </c>
      <c r="AR370" s="19" t="s">
        <v>147</v>
      </c>
      <c r="AT370" s="19" t="s">
        <v>142</v>
      </c>
      <c r="AU370" s="19" t="s">
        <v>78</v>
      </c>
      <c r="AY370" s="19" t="s">
        <v>140</v>
      </c>
      <c r="BE370" s="206">
        <f>IF(N370="základní",J370,0)</f>
        <v>0</v>
      </c>
      <c r="BF370" s="206">
        <f>IF(N370="snížená",J370,0)</f>
        <v>0</v>
      </c>
      <c r="BG370" s="206">
        <f>IF(N370="zákl. přenesená",J370,0)</f>
        <v>0</v>
      </c>
      <c r="BH370" s="206">
        <f>IF(N370="sníž. přenesená",J370,0)</f>
        <v>0</v>
      </c>
      <c r="BI370" s="206">
        <f>IF(N370="nulová",J370,0)</f>
        <v>0</v>
      </c>
      <c r="BJ370" s="19" t="s">
        <v>35</v>
      </c>
      <c r="BK370" s="206">
        <f>ROUND(I370*H370,2)</f>
        <v>0</v>
      </c>
      <c r="BL370" s="19" t="s">
        <v>147</v>
      </c>
      <c r="BM370" s="19" t="s">
        <v>479</v>
      </c>
    </row>
    <row r="371" spans="2:51" s="13" customFormat="1" ht="13.5">
      <c r="B371" s="219"/>
      <c r="C371" s="220"/>
      <c r="D371" s="209" t="s">
        <v>149</v>
      </c>
      <c r="E371" s="221" t="s">
        <v>20</v>
      </c>
      <c r="F371" s="222" t="s">
        <v>480</v>
      </c>
      <c r="G371" s="220"/>
      <c r="H371" s="223">
        <v>61.472</v>
      </c>
      <c r="I371" s="224"/>
      <c r="J371" s="220"/>
      <c r="K371" s="220"/>
      <c r="L371" s="225"/>
      <c r="M371" s="226"/>
      <c r="N371" s="227"/>
      <c r="O371" s="227"/>
      <c r="P371" s="227"/>
      <c r="Q371" s="227"/>
      <c r="R371" s="227"/>
      <c r="S371" s="227"/>
      <c r="T371" s="228"/>
      <c r="AT371" s="229" t="s">
        <v>149</v>
      </c>
      <c r="AU371" s="229" t="s">
        <v>78</v>
      </c>
      <c r="AV371" s="13" t="s">
        <v>78</v>
      </c>
      <c r="AW371" s="13" t="s">
        <v>34</v>
      </c>
      <c r="AX371" s="13" t="s">
        <v>71</v>
      </c>
      <c r="AY371" s="229" t="s">
        <v>140</v>
      </c>
    </row>
    <row r="372" spans="2:51" s="15" customFormat="1" ht="13.5">
      <c r="B372" s="242"/>
      <c r="C372" s="243"/>
      <c r="D372" s="209" t="s">
        <v>149</v>
      </c>
      <c r="E372" s="244" t="s">
        <v>20</v>
      </c>
      <c r="F372" s="245" t="s">
        <v>337</v>
      </c>
      <c r="G372" s="243"/>
      <c r="H372" s="246">
        <v>61.472</v>
      </c>
      <c r="I372" s="247"/>
      <c r="J372" s="243"/>
      <c r="K372" s="243"/>
      <c r="L372" s="248"/>
      <c r="M372" s="249"/>
      <c r="N372" s="250"/>
      <c r="O372" s="250"/>
      <c r="P372" s="250"/>
      <c r="Q372" s="250"/>
      <c r="R372" s="250"/>
      <c r="S372" s="250"/>
      <c r="T372" s="251"/>
      <c r="AT372" s="252" t="s">
        <v>149</v>
      </c>
      <c r="AU372" s="252" t="s">
        <v>78</v>
      </c>
      <c r="AV372" s="15" t="s">
        <v>159</v>
      </c>
      <c r="AW372" s="15" t="s">
        <v>34</v>
      </c>
      <c r="AX372" s="15" t="s">
        <v>71</v>
      </c>
      <c r="AY372" s="252" t="s">
        <v>140</v>
      </c>
    </row>
    <row r="373" spans="2:51" s="13" customFormat="1" ht="13.5">
      <c r="B373" s="219"/>
      <c r="C373" s="220"/>
      <c r="D373" s="209" t="s">
        <v>149</v>
      </c>
      <c r="E373" s="221" t="s">
        <v>20</v>
      </c>
      <c r="F373" s="222" t="s">
        <v>481</v>
      </c>
      <c r="G373" s="220"/>
      <c r="H373" s="223">
        <v>46.8</v>
      </c>
      <c r="I373" s="224"/>
      <c r="J373" s="220"/>
      <c r="K373" s="220"/>
      <c r="L373" s="225"/>
      <c r="M373" s="226"/>
      <c r="N373" s="227"/>
      <c r="O373" s="227"/>
      <c r="P373" s="227"/>
      <c r="Q373" s="227"/>
      <c r="R373" s="227"/>
      <c r="S373" s="227"/>
      <c r="T373" s="228"/>
      <c r="AT373" s="229" t="s">
        <v>149</v>
      </c>
      <c r="AU373" s="229" t="s">
        <v>78</v>
      </c>
      <c r="AV373" s="13" t="s">
        <v>78</v>
      </c>
      <c r="AW373" s="13" t="s">
        <v>34</v>
      </c>
      <c r="AX373" s="13" t="s">
        <v>71</v>
      </c>
      <c r="AY373" s="229" t="s">
        <v>140</v>
      </c>
    </row>
    <row r="374" spans="2:51" s="15" customFormat="1" ht="13.5">
      <c r="B374" s="242"/>
      <c r="C374" s="243"/>
      <c r="D374" s="209" t="s">
        <v>149</v>
      </c>
      <c r="E374" s="244" t="s">
        <v>20</v>
      </c>
      <c r="F374" s="245" t="s">
        <v>342</v>
      </c>
      <c r="G374" s="243"/>
      <c r="H374" s="246">
        <v>46.8</v>
      </c>
      <c r="I374" s="247"/>
      <c r="J374" s="243"/>
      <c r="K374" s="243"/>
      <c r="L374" s="248"/>
      <c r="M374" s="249"/>
      <c r="N374" s="250"/>
      <c r="O374" s="250"/>
      <c r="P374" s="250"/>
      <c r="Q374" s="250"/>
      <c r="R374" s="250"/>
      <c r="S374" s="250"/>
      <c r="T374" s="251"/>
      <c r="AT374" s="252" t="s">
        <v>149</v>
      </c>
      <c r="AU374" s="252" t="s">
        <v>78</v>
      </c>
      <c r="AV374" s="15" t="s">
        <v>159</v>
      </c>
      <c r="AW374" s="15" t="s">
        <v>34</v>
      </c>
      <c r="AX374" s="15" t="s">
        <v>71</v>
      </c>
      <c r="AY374" s="252" t="s">
        <v>140</v>
      </c>
    </row>
    <row r="375" spans="2:51" s="13" customFormat="1" ht="13.5">
      <c r="B375" s="219"/>
      <c r="C375" s="220"/>
      <c r="D375" s="209" t="s">
        <v>149</v>
      </c>
      <c r="E375" s="221" t="s">
        <v>20</v>
      </c>
      <c r="F375" s="222" t="s">
        <v>482</v>
      </c>
      <c r="G375" s="220"/>
      <c r="H375" s="223">
        <v>7.2</v>
      </c>
      <c r="I375" s="224"/>
      <c r="J375" s="220"/>
      <c r="K375" s="220"/>
      <c r="L375" s="225"/>
      <c r="M375" s="226"/>
      <c r="N375" s="227"/>
      <c r="O375" s="227"/>
      <c r="P375" s="227"/>
      <c r="Q375" s="227"/>
      <c r="R375" s="227"/>
      <c r="S375" s="227"/>
      <c r="T375" s="228"/>
      <c r="AT375" s="229" t="s">
        <v>149</v>
      </c>
      <c r="AU375" s="229" t="s">
        <v>78</v>
      </c>
      <c r="AV375" s="13" t="s">
        <v>78</v>
      </c>
      <c r="AW375" s="13" t="s">
        <v>34</v>
      </c>
      <c r="AX375" s="13" t="s">
        <v>71</v>
      </c>
      <c r="AY375" s="229" t="s">
        <v>140</v>
      </c>
    </row>
    <row r="376" spans="2:51" s="15" customFormat="1" ht="13.5">
      <c r="B376" s="242"/>
      <c r="C376" s="243"/>
      <c r="D376" s="209" t="s">
        <v>149</v>
      </c>
      <c r="E376" s="244" t="s">
        <v>20</v>
      </c>
      <c r="F376" s="245" t="s">
        <v>344</v>
      </c>
      <c r="G376" s="243"/>
      <c r="H376" s="246">
        <v>7.2</v>
      </c>
      <c r="I376" s="247"/>
      <c r="J376" s="243"/>
      <c r="K376" s="243"/>
      <c r="L376" s="248"/>
      <c r="M376" s="249"/>
      <c r="N376" s="250"/>
      <c r="O376" s="250"/>
      <c r="P376" s="250"/>
      <c r="Q376" s="250"/>
      <c r="R376" s="250"/>
      <c r="S376" s="250"/>
      <c r="T376" s="251"/>
      <c r="AT376" s="252" t="s">
        <v>149</v>
      </c>
      <c r="AU376" s="252" t="s">
        <v>78</v>
      </c>
      <c r="AV376" s="15" t="s">
        <v>159</v>
      </c>
      <c r="AW376" s="15" t="s">
        <v>34</v>
      </c>
      <c r="AX376" s="15" t="s">
        <v>71</v>
      </c>
      <c r="AY376" s="252" t="s">
        <v>140</v>
      </c>
    </row>
    <row r="377" spans="2:51" s="13" customFormat="1" ht="13.5">
      <c r="B377" s="219"/>
      <c r="C377" s="220"/>
      <c r="D377" s="209" t="s">
        <v>149</v>
      </c>
      <c r="E377" s="221" t="s">
        <v>20</v>
      </c>
      <c r="F377" s="222" t="s">
        <v>483</v>
      </c>
      <c r="G377" s="220"/>
      <c r="H377" s="223">
        <v>104.298</v>
      </c>
      <c r="I377" s="224"/>
      <c r="J377" s="220"/>
      <c r="K377" s="220"/>
      <c r="L377" s="225"/>
      <c r="M377" s="226"/>
      <c r="N377" s="227"/>
      <c r="O377" s="227"/>
      <c r="P377" s="227"/>
      <c r="Q377" s="227"/>
      <c r="R377" s="227"/>
      <c r="S377" s="227"/>
      <c r="T377" s="228"/>
      <c r="AT377" s="229" t="s">
        <v>149</v>
      </c>
      <c r="AU377" s="229" t="s">
        <v>78</v>
      </c>
      <c r="AV377" s="13" t="s">
        <v>78</v>
      </c>
      <c r="AW377" s="13" t="s">
        <v>34</v>
      </c>
      <c r="AX377" s="13" t="s">
        <v>71</v>
      </c>
      <c r="AY377" s="229" t="s">
        <v>140</v>
      </c>
    </row>
    <row r="378" spans="2:51" s="13" customFormat="1" ht="13.5">
      <c r="B378" s="219"/>
      <c r="C378" s="220"/>
      <c r="D378" s="209" t="s">
        <v>149</v>
      </c>
      <c r="E378" s="221" t="s">
        <v>20</v>
      </c>
      <c r="F378" s="222" t="s">
        <v>484</v>
      </c>
      <c r="G378" s="220"/>
      <c r="H378" s="223">
        <v>21.462</v>
      </c>
      <c r="I378" s="224"/>
      <c r="J378" s="220"/>
      <c r="K378" s="220"/>
      <c r="L378" s="225"/>
      <c r="M378" s="226"/>
      <c r="N378" s="227"/>
      <c r="O378" s="227"/>
      <c r="P378" s="227"/>
      <c r="Q378" s="227"/>
      <c r="R378" s="227"/>
      <c r="S378" s="227"/>
      <c r="T378" s="228"/>
      <c r="AT378" s="229" t="s">
        <v>149</v>
      </c>
      <c r="AU378" s="229" t="s">
        <v>78</v>
      </c>
      <c r="AV378" s="13" t="s">
        <v>78</v>
      </c>
      <c r="AW378" s="13" t="s">
        <v>34</v>
      </c>
      <c r="AX378" s="13" t="s">
        <v>71</v>
      </c>
      <c r="AY378" s="229" t="s">
        <v>140</v>
      </c>
    </row>
    <row r="379" spans="2:51" s="13" customFormat="1" ht="13.5">
      <c r="B379" s="219"/>
      <c r="C379" s="220"/>
      <c r="D379" s="209" t="s">
        <v>149</v>
      </c>
      <c r="E379" s="221" t="s">
        <v>20</v>
      </c>
      <c r="F379" s="222" t="s">
        <v>485</v>
      </c>
      <c r="G379" s="220"/>
      <c r="H379" s="223">
        <v>35.55</v>
      </c>
      <c r="I379" s="224"/>
      <c r="J379" s="220"/>
      <c r="K379" s="220"/>
      <c r="L379" s="225"/>
      <c r="M379" s="226"/>
      <c r="N379" s="227"/>
      <c r="O379" s="227"/>
      <c r="P379" s="227"/>
      <c r="Q379" s="227"/>
      <c r="R379" s="227"/>
      <c r="S379" s="227"/>
      <c r="T379" s="228"/>
      <c r="AT379" s="229" t="s">
        <v>149</v>
      </c>
      <c r="AU379" s="229" t="s">
        <v>78</v>
      </c>
      <c r="AV379" s="13" t="s">
        <v>78</v>
      </c>
      <c r="AW379" s="13" t="s">
        <v>34</v>
      </c>
      <c r="AX379" s="13" t="s">
        <v>71</v>
      </c>
      <c r="AY379" s="229" t="s">
        <v>140</v>
      </c>
    </row>
    <row r="380" spans="2:51" s="13" customFormat="1" ht="13.5">
      <c r="B380" s="219"/>
      <c r="C380" s="220"/>
      <c r="D380" s="209" t="s">
        <v>149</v>
      </c>
      <c r="E380" s="221" t="s">
        <v>20</v>
      </c>
      <c r="F380" s="222" t="s">
        <v>486</v>
      </c>
      <c r="G380" s="220"/>
      <c r="H380" s="223">
        <v>48</v>
      </c>
      <c r="I380" s="224"/>
      <c r="J380" s="220"/>
      <c r="K380" s="220"/>
      <c r="L380" s="225"/>
      <c r="M380" s="226"/>
      <c r="N380" s="227"/>
      <c r="O380" s="227"/>
      <c r="P380" s="227"/>
      <c r="Q380" s="227"/>
      <c r="R380" s="227"/>
      <c r="S380" s="227"/>
      <c r="T380" s="228"/>
      <c r="AT380" s="229" t="s">
        <v>149</v>
      </c>
      <c r="AU380" s="229" t="s">
        <v>78</v>
      </c>
      <c r="AV380" s="13" t="s">
        <v>78</v>
      </c>
      <c r="AW380" s="13" t="s">
        <v>34</v>
      </c>
      <c r="AX380" s="13" t="s">
        <v>71</v>
      </c>
      <c r="AY380" s="229" t="s">
        <v>140</v>
      </c>
    </row>
    <row r="381" spans="2:51" s="15" customFormat="1" ht="13.5">
      <c r="B381" s="242"/>
      <c r="C381" s="243"/>
      <c r="D381" s="209" t="s">
        <v>149</v>
      </c>
      <c r="E381" s="244" t="s">
        <v>20</v>
      </c>
      <c r="F381" s="245" t="s">
        <v>360</v>
      </c>
      <c r="G381" s="243"/>
      <c r="H381" s="246">
        <v>209.31</v>
      </c>
      <c r="I381" s="247"/>
      <c r="J381" s="243"/>
      <c r="K381" s="243"/>
      <c r="L381" s="248"/>
      <c r="M381" s="249"/>
      <c r="N381" s="250"/>
      <c r="O381" s="250"/>
      <c r="P381" s="250"/>
      <c r="Q381" s="250"/>
      <c r="R381" s="250"/>
      <c r="S381" s="250"/>
      <c r="T381" s="251"/>
      <c r="AT381" s="252" t="s">
        <v>149</v>
      </c>
      <c r="AU381" s="252" t="s">
        <v>78</v>
      </c>
      <c r="AV381" s="15" t="s">
        <v>159</v>
      </c>
      <c r="AW381" s="15" t="s">
        <v>34</v>
      </c>
      <c r="AX381" s="15" t="s">
        <v>71</v>
      </c>
      <c r="AY381" s="252" t="s">
        <v>140</v>
      </c>
    </row>
    <row r="382" spans="2:51" s="13" customFormat="1" ht="13.5">
      <c r="B382" s="219"/>
      <c r="C382" s="220"/>
      <c r="D382" s="209" t="s">
        <v>149</v>
      </c>
      <c r="E382" s="221" t="s">
        <v>20</v>
      </c>
      <c r="F382" s="222" t="s">
        <v>487</v>
      </c>
      <c r="G382" s="220"/>
      <c r="H382" s="223">
        <v>55.686</v>
      </c>
      <c r="I382" s="224"/>
      <c r="J382" s="220"/>
      <c r="K382" s="220"/>
      <c r="L382" s="225"/>
      <c r="M382" s="226"/>
      <c r="N382" s="227"/>
      <c r="O382" s="227"/>
      <c r="P382" s="227"/>
      <c r="Q382" s="227"/>
      <c r="R382" s="227"/>
      <c r="S382" s="227"/>
      <c r="T382" s="228"/>
      <c r="AT382" s="229" t="s">
        <v>149</v>
      </c>
      <c r="AU382" s="229" t="s">
        <v>78</v>
      </c>
      <c r="AV382" s="13" t="s">
        <v>78</v>
      </c>
      <c r="AW382" s="13" t="s">
        <v>34</v>
      </c>
      <c r="AX382" s="13" t="s">
        <v>71</v>
      </c>
      <c r="AY382" s="229" t="s">
        <v>140</v>
      </c>
    </row>
    <row r="383" spans="2:51" s="13" customFormat="1" ht="13.5">
      <c r="B383" s="219"/>
      <c r="C383" s="220"/>
      <c r="D383" s="209" t="s">
        <v>149</v>
      </c>
      <c r="E383" s="221" t="s">
        <v>20</v>
      </c>
      <c r="F383" s="222" t="s">
        <v>488</v>
      </c>
      <c r="G383" s="220"/>
      <c r="H383" s="223">
        <v>17.69</v>
      </c>
      <c r="I383" s="224"/>
      <c r="J383" s="220"/>
      <c r="K383" s="220"/>
      <c r="L383" s="225"/>
      <c r="M383" s="226"/>
      <c r="N383" s="227"/>
      <c r="O383" s="227"/>
      <c r="P383" s="227"/>
      <c r="Q383" s="227"/>
      <c r="R383" s="227"/>
      <c r="S383" s="227"/>
      <c r="T383" s="228"/>
      <c r="AT383" s="229" t="s">
        <v>149</v>
      </c>
      <c r="AU383" s="229" t="s">
        <v>78</v>
      </c>
      <c r="AV383" s="13" t="s">
        <v>78</v>
      </c>
      <c r="AW383" s="13" t="s">
        <v>34</v>
      </c>
      <c r="AX383" s="13" t="s">
        <v>71</v>
      </c>
      <c r="AY383" s="229" t="s">
        <v>140</v>
      </c>
    </row>
    <row r="384" spans="2:51" s="13" customFormat="1" ht="13.5">
      <c r="B384" s="219"/>
      <c r="C384" s="220"/>
      <c r="D384" s="209" t="s">
        <v>149</v>
      </c>
      <c r="E384" s="221" t="s">
        <v>20</v>
      </c>
      <c r="F384" s="222" t="s">
        <v>489</v>
      </c>
      <c r="G384" s="220"/>
      <c r="H384" s="223">
        <v>25</v>
      </c>
      <c r="I384" s="224"/>
      <c r="J384" s="220"/>
      <c r="K384" s="220"/>
      <c r="L384" s="225"/>
      <c r="M384" s="226"/>
      <c r="N384" s="227"/>
      <c r="O384" s="227"/>
      <c r="P384" s="227"/>
      <c r="Q384" s="227"/>
      <c r="R384" s="227"/>
      <c r="S384" s="227"/>
      <c r="T384" s="228"/>
      <c r="AT384" s="229" t="s">
        <v>149</v>
      </c>
      <c r="AU384" s="229" t="s">
        <v>78</v>
      </c>
      <c r="AV384" s="13" t="s">
        <v>78</v>
      </c>
      <c r="AW384" s="13" t="s">
        <v>34</v>
      </c>
      <c r="AX384" s="13" t="s">
        <v>71</v>
      </c>
      <c r="AY384" s="229" t="s">
        <v>140</v>
      </c>
    </row>
    <row r="385" spans="2:51" s="13" customFormat="1" ht="13.5">
      <c r="B385" s="219"/>
      <c r="C385" s="220"/>
      <c r="D385" s="209" t="s">
        <v>149</v>
      </c>
      <c r="E385" s="221" t="s">
        <v>20</v>
      </c>
      <c r="F385" s="222" t="s">
        <v>490</v>
      </c>
      <c r="G385" s="220"/>
      <c r="H385" s="223">
        <v>59.25</v>
      </c>
      <c r="I385" s="224"/>
      <c r="J385" s="220"/>
      <c r="K385" s="220"/>
      <c r="L385" s="225"/>
      <c r="M385" s="226"/>
      <c r="N385" s="227"/>
      <c r="O385" s="227"/>
      <c r="P385" s="227"/>
      <c r="Q385" s="227"/>
      <c r="R385" s="227"/>
      <c r="S385" s="227"/>
      <c r="T385" s="228"/>
      <c r="AT385" s="229" t="s">
        <v>149</v>
      </c>
      <c r="AU385" s="229" t="s">
        <v>78</v>
      </c>
      <c r="AV385" s="13" t="s">
        <v>78</v>
      </c>
      <c r="AW385" s="13" t="s">
        <v>34</v>
      </c>
      <c r="AX385" s="13" t="s">
        <v>71</v>
      </c>
      <c r="AY385" s="229" t="s">
        <v>140</v>
      </c>
    </row>
    <row r="386" spans="2:51" s="15" customFormat="1" ht="13.5">
      <c r="B386" s="242"/>
      <c r="C386" s="243"/>
      <c r="D386" s="209" t="s">
        <v>149</v>
      </c>
      <c r="E386" s="244" t="s">
        <v>20</v>
      </c>
      <c r="F386" s="245" t="s">
        <v>380</v>
      </c>
      <c r="G386" s="243"/>
      <c r="H386" s="246">
        <v>157.626</v>
      </c>
      <c r="I386" s="247"/>
      <c r="J386" s="243"/>
      <c r="K386" s="243"/>
      <c r="L386" s="248"/>
      <c r="M386" s="249"/>
      <c r="N386" s="250"/>
      <c r="O386" s="250"/>
      <c r="P386" s="250"/>
      <c r="Q386" s="250"/>
      <c r="R386" s="250"/>
      <c r="S386" s="250"/>
      <c r="T386" s="251"/>
      <c r="AT386" s="252" t="s">
        <v>149</v>
      </c>
      <c r="AU386" s="252" t="s">
        <v>78</v>
      </c>
      <c r="AV386" s="15" t="s">
        <v>159</v>
      </c>
      <c r="AW386" s="15" t="s">
        <v>34</v>
      </c>
      <c r="AX386" s="15" t="s">
        <v>71</v>
      </c>
      <c r="AY386" s="252" t="s">
        <v>140</v>
      </c>
    </row>
    <row r="387" spans="2:51" s="14" customFormat="1" ht="13.5">
      <c r="B387" s="230"/>
      <c r="C387" s="231"/>
      <c r="D387" s="232" t="s">
        <v>149</v>
      </c>
      <c r="E387" s="233" t="s">
        <v>20</v>
      </c>
      <c r="F387" s="234" t="s">
        <v>152</v>
      </c>
      <c r="G387" s="231"/>
      <c r="H387" s="235">
        <v>482.408</v>
      </c>
      <c r="I387" s="236"/>
      <c r="J387" s="231"/>
      <c r="K387" s="231"/>
      <c r="L387" s="237"/>
      <c r="M387" s="238"/>
      <c r="N387" s="239"/>
      <c r="O387" s="239"/>
      <c r="P387" s="239"/>
      <c r="Q387" s="239"/>
      <c r="R387" s="239"/>
      <c r="S387" s="239"/>
      <c r="T387" s="240"/>
      <c r="AT387" s="241" t="s">
        <v>149</v>
      </c>
      <c r="AU387" s="241" t="s">
        <v>78</v>
      </c>
      <c r="AV387" s="14" t="s">
        <v>147</v>
      </c>
      <c r="AW387" s="14" t="s">
        <v>34</v>
      </c>
      <c r="AX387" s="14" t="s">
        <v>35</v>
      </c>
      <c r="AY387" s="241" t="s">
        <v>140</v>
      </c>
    </row>
    <row r="388" spans="2:65" s="1" customFormat="1" ht="31.5" customHeight="1">
      <c r="B388" s="36"/>
      <c r="C388" s="257" t="s">
        <v>491</v>
      </c>
      <c r="D388" s="257" t="s">
        <v>215</v>
      </c>
      <c r="E388" s="258" t="s">
        <v>492</v>
      </c>
      <c r="F388" s="259" t="s">
        <v>493</v>
      </c>
      <c r="G388" s="260" t="s">
        <v>225</v>
      </c>
      <c r="H388" s="261">
        <v>506.528</v>
      </c>
      <c r="I388" s="262"/>
      <c r="J388" s="263">
        <f>ROUND(I388*H388,2)</f>
        <v>0</v>
      </c>
      <c r="K388" s="259" t="s">
        <v>146</v>
      </c>
      <c r="L388" s="264"/>
      <c r="M388" s="265" t="s">
        <v>20</v>
      </c>
      <c r="N388" s="266" t="s">
        <v>42</v>
      </c>
      <c r="O388" s="37"/>
      <c r="P388" s="204">
        <f>O388*H388</f>
        <v>0</v>
      </c>
      <c r="Q388" s="204">
        <v>0.00056</v>
      </c>
      <c r="R388" s="204">
        <f>Q388*H388</f>
        <v>0.28365567999999997</v>
      </c>
      <c r="S388" s="204">
        <v>0</v>
      </c>
      <c r="T388" s="205">
        <f>S388*H388</f>
        <v>0</v>
      </c>
      <c r="AR388" s="19" t="s">
        <v>191</v>
      </c>
      <c r="AT388" s="19" t="s">
        <v>215</v>
      </c>
      <c r="AU388" s="19" t="s">
        <v>78</v>
      </c>
      <c r="AY388" s="19" t="s">
        <v>140</v>
      </c>
      <c r="BE388" s="206">
        <f>IF(N388="základní",J388,0)</f>
        <v>0</v>
      </c>
      <c r="BF388" s="206">
        <f>IF(N388="snížená",J388,0)</f>
        <v>0</v>
      </c>
      <c r="BG388" s="206">
        <f>IF(N388="zákl. přenesená",J388,0)</f>
        <v>0</v>
      </c>
      <c r="BH388" s="206">
        <f>IF(N388="sníž. přenesená",J388,0)</f>
        <v>0</v>
      </c>
      <c r="BI388" s="206">
        <f>IF(N388="nulová",J388,0)</f>
        <v>0</v>
      </c>
      <c r="BJ388" s="19" t="s">
        <v>35</v>
      </c>
      <c r="BK388" s="206">
        <f>ROUND(I388*H388,2)</f>
        <v>0</v>
      </c>
      <c r="BL388" s="19" t="s">
        <v>147</v>
      </c>
      <c r="BM388" s="19" t="s">
        <v>494</v>
      </c>
    </row>
    <row r="389" spans="2:51" s="13" customFormat="1" ht="13.5">
      <c r="B389" s="219"/>
      <c r="C389" s="220"/>
      <c r="D389" s="232" t="s">
        <v>149</v>
      </c>
      <c r="E389" s="220"/>
      <c r="F389" s="253" t="s">
        <v>495</v>
      </c>
      <c r="G389" s="220"/>
      <c r="H389" s="254">
        <v>506.528</v>
      </c>
      <c r="I389" s="224"/>
      <c r="J389" s="220"/>
      <c r="K389" s="220"/>
      <c r="L389" s="225"/>
      <c r="M389" s="226"/>
      <c r="N389" s="227"/>
      <c r="O389" s="227"/>
      <c r="P389" s="227"/>
      <c r="Q389" s="227"/>
      <c r="R389" s="227"/>
      <c r="S389" s="227"/>
      <c r="T389" s="228"/>
      <c r="AT389" s="229" t="s">
        <v>149</v>
      </c>
      <c r="AU389" s="229" t="s">
        <v>78</v>
      </c>
      <c r="AV389" s="13" t="s">
        <v>78</v>
      </c>
      <c r="AW389" s="13" t="s">
        <v>4</v>
      </c>
      <c r="AX389" s="13" t="s">
        <v>35</v>
      </c>
      <c r="AY389" s="229" t="s">
        <v>140</v>
      </c>
    </row>
    <row r="390" spans="2:65" s="1" customFormat="1" ht="31.5" customHeight="1">
      <c r="B390" s="36"/>
      <c r="C390" s="195" t="s">
        <v>496</v>
      </c>
      <c r="D390" s="195" t="s">
        <v>142</v>
      </c>
      <c r="E390" s="196" t="s">
        <v>497</v>
      </c>
      <c r="F390" s="197" t="s">
        <v>498</v>
      </c>
      <c r="G390" s="198" t="s">
        <v>225</v>
      </c>
      <c r="H390" s="199">
        <v>4294.358</v>
      </c>
      <c r="I390" s="200"/>
      <c r="J390" s="201">
        <f>ROUND(I390*H390,2)</f>
        <v>0</v>
      </c>
      <c r="K390" s="197" t="s">
        <v>146</v>
      </c>
      <c r="L390" s="56"/>
      <c r="M390" s="202" t="s">
        <v>20</v>
      </c>
      <c r="N390" s="203" t="s">
        <v>42</v>
      </c>
      <c r="O390" s="37"/>
      <c r="P390" s="204">
        <f>O390*H390</f>
        <v>0</v>
      </c>
      <c r="Q390" s="204">
        <v>0.00025</v>
      </c>
      <c r="R390" s="204">
        <f>Q390*H390</f>
        <v>1.0735895</v>
      </c>
      <c r="S390" s="204">
        <v>0</v>
      </c>
      <c r="T390" s="205">
        <f>S390*H390</f>
        <v>0</v>
      </c>
      <c r="AR390" s="19" t="s">
        <v>147</v>
      </c>
      <c r="AT390" s="19" t="s">
        <v>142</v>
      </c>
      <c r="AU390" s="19" t="s">
        <v>78</v>
      </c>
      <c r="AY390" s="19" t="s">
        <v>140</v>
      </c>
      <c r="BE390" s="206">
        <f>IF(N390="základní",J390,0)</f>
        <v>0</v>
      </c>
      <c r="BF390" s="206">
        <f>IF(N390="snížená",J390,0)</f>
        <v>0</v>
      </c>
      <c r="BG390" s="206">
        <f>IF(N390="zákl. přenesená",J390,0)</f>
        <v>0</v>
      </c>
      <c r="BH390" s="206">
        <f>IF(N390="sníž. přenesená",J390,0)</f>
        <v>0</v>
      </c>
      <c r="BI390" s="206">
        <f>IF(N390="nulová",J390,0)</f>
        <v>0</v>
      </c>
      <c r="BJ390" s="19" t="s">
        <v>35</v>
      </c>
      <c r="BK390" s="206">
        <f>ROUND(I390*H390,2)</f>
        <v>0</v>
      </c>
      <c r="BL390" s="19" t="s">
        <v>147</v>
      </c>
      <c r="BM390" s="19" t="s">
        <v>499</v>
      </c>
    </row>
    <row r="391" spans="2:51" s="13" customFormat="1" ht="13.5">
      <c r="B391" s="219"/>
      <c r="C391" s="220"/>
      <c r="D391" s="209" t="s">
        <v>149</v>
      </c>
      <c r="E391" s="221" t="s">
        <v>20</v>
      </c>
      <c r="F391" s="222" t="s">
        <v>500</v>
      </c>
      <c r="G391" s="220"/>
      <c r="H391" s="223">
        <v>1646.925</v>
      </c>
      <c r="I391" s="224"/>
      <c r="J391" s="220"/>
      <c r="K391" s="220"/>
      <c r="L391" s="225"/>
      <c r="M391" s="226"/>
      <c r="N391" s="227"/>
      <c r="O391" s="227"/>
      <c r="P391" s="227"/>
      <c r="Q391" s="227"/>
      <c r="R391" s="227"/>
      <c r="S391" s="227"/>
      <c r="T391" s="228"/>
      <c r="AT391" s="229" t="s">
        <v>149</v>
      </c>
      <c r="AU391" s="229" t="s">
        <v>78</v>
      </c>
      <c r="AV391" s="13" t="s">
        <v>78</v>
      </c>
      <c r="AW391" s="13" t="s">
        <v>34</v>
      </c>
      <c r="AX391" s="13" t="s">
        <v>71</v>
      </c>
      <c r="AY391" s="229" t="s">
        <v>140</v>
      </c>
    </row>
    <row r="392" spans="2:51" s="15" customFormat="1" ht="13.5">
      <c r="B392" s="242"/>
      <c r="C392" s="243"/>
      <c r="D392" s="209" t="s">
        <v>149</v>
      </c>
      <c r="E392" s="244" t="s">
        <v>20</v>
      </c>
      <c r="F392" s="245" t="s">
        <v>501</v>
      </c>
      <c r="G392" s="243"/>
      <c r="H392" s="246">
        <v>1646.925</v>
      </c>
      <c r="I392" s="247"/>
      <c r="J392" s="243"/>
      <c r="K392" s="243"/>
      <c r="L392" s="248"/>
      <c r="M392" s="249"/>
      <c r="N392" s="250"/>
      <c r="O392" s="250"/>
      <c r="P392" s="250"/>
      <c r="Q392" s="250"/>
      <c r="R392" s="250"/>
      <c r="S392" s="250"/>
      <c r="T392" s="251"/>
      <c r="AT392" s="252" t="s">
        <v>149</v>
      </c>
      <c r="AU392" s="252" t="s">
        <v>78</v>
      </c>
      <c r="AV392" s="15" t="s">
        <v>159</v>
      </c>
      <c r="AW392" s="15" t="s">
        <v>34</v>
      </c>
      <c r="AX392" s="15" t="s">
        <v>71</v>
      </c>
      <c r="AY392" s="252" t="s">
        <v>140</v>
      </c>
    </row>
    <row r="393" spans="2:51" s="13" customFormat="1" ht="13.5">
      <c r="B393" s="219"/>
      <c r="C393" s="220"/>
      <c r="D393" s="209" t="s">
        <v>149</v>
      </c>
      <c r="E393" s="221" t="s">
        <v>20</v>
      </c>
      <c r="F393" s="222" t="s">
        <v>500</v>
      </c>
      <c r="G393" s="220"/>
      <c r="H393" s="223">
        <v>1646.925</v>
      </c>
      <c r="I393" s="224"/>
      <c r="J393" s="220"/>
      <c r="K393" s="220"/>
      <c r="L393" s="225"/>
      <c r="M393" s="226"/>
      <c r="N393" s="227"/>
      <c r="O393" s="227"/>
      <c r="P393" s="227"/>
      <c r="Q393" s="227"/>
      <c r="R393" s="227"/>
      <c r="S393" s="227"/>
      <c r="T393" s="228"/>
      <c r="AT393" s="229" t="s">
        <v>149</v>
      </c>
      <c r="AU393" s="229" t="s">
        <v>78</v>
      </c>
      <c r="AV393" s="13" t="s">
        <v>78</v>
      </c>
      <c r="AW393" s="13" t="s">
        <v>34</v>
      </c>
      <c r="AX393" s="13" t="s">
        <v>71</v>
      </c>
      <c r="AY393" s="229" t="s">
        <v>140</v>
      </c>
    </row>
    <row r="394" spans="2:51" s="15" customFormat="1" ht="13.5">
      <c r="B394" s="242"/>
      <c r="C394" s="243"/>
      <c r="D394" s="209" t="s">
        <v>149</v>
      </c>
      <c r="E394" s="244" t="s">
        <v>20</v>
      </c>
      <c r="F394" s="245" t="s">
        <v>502</v>
      </c>
      <c r="G394" s="243"/>
      <c r="H394" s="246">
        <v>1646.925</v>
      </c>
      <c r="I394" s="247"/>
      <c r="J394" s="243"/>
      <c r="K394" s="243"/>
      <c r="L394" s="248"/>
      <c r="M394" s="249"/>
      <c r="N394" s="250"/>
      <c r="O394" s="250"/>
      <c r="P394" s="250"/>
      <c r="Q394" s="250"/>
      <c r="R394" s="250"/>
      <c r="S394" s="250"/>
      <c r="T394" s="251"/>
      <c r="AT394" s="252" t="s">
        <v>149</v>
      </c>
      <c r="AU394" s="252" t="s">
        <v>78</v>
      </c>
      <c r="AV394" s="15" t="s">
        <v>159</v>
      </c>
      <c r="AW394" s="15" t="s">
        <v>34</v>
      </c>
      <c r="AX394" s="15" t="s">
        <v>71</v>
      </c>
      <c r="AY394" s="252" t="s">
        <v>140</v>
      </c>
    </row>
    <row r="395" spans="2:51" s="13" customFormat="1" ht="13.5">
      <c r="B395" s="219"/>
      <c r="C395" s="220"/>
      <c r="D395" s="209" t="s">
        <v>149</v>
      </c>
      <c r="E395" s="221" t="s">
        <v>20</v>
      </c>
      <c r="F395" s="222" t="s">
        <v>503</v>
      </c>
      <c r="G395" s="220"/>
      <c r="H395" s="223">
        <v>518.1</v>
      </c>
      <c r="I395" s="224"/>
      <c r="J395" s="220"/>
      <c r="K395" s="220"/>
      <c r="L395" s="225"/>
      <c r="M395" s="226"/>
      <c r="N395" s="227"/>
      <c r="O395" s="227"/>
      <c r="P395" s="227"/>
      <c r="Q395" s="227"/>
      <c r="R395" s="227"/>
      <c r="S395" s="227"/>
      <c r="T395" s="228"/>
      <c r="AT395" s="229" t="s">
        <v>149</v>
      </c>
      <c r="AU395" s="229" t="s">
        <v>78</v>
      </c>
      <c r="AV395" s="13" t="s">
        <v>78</v>
      </c>
      <c r="AW395" s="13" t="s">
        <v>34</v>
      </c>
      <c r="AX395" s="13" t="s">
        <v>71</v>
      </c>
      <c r="AY395" s="229" t="s">
        <v>140</v>
      </c>
    </row>
    <row r="396" spans="2:51" s="15" customFormat="1" ht="13.5">
      <c r="B396" s="242"/>
      <c r="C396" s="243"/>
      <c r="D396" s="209" t="s">
        <v>149</v>
      </c>
      <c r="E396" s="244" t="s">
        <v>20</v>
      </c>
      <c r="F396" s="245" t="s">
        <v>504</v>
      </c>
      <c r="G396" s="243"/>
      <c r="H396" s="246">
        <v>518.1</v>
      </c>
      <c r="I396" s="247"/>
      <c r="J396" s="243"/>
      <c r="K396" s="243"/>
      <c r="L396" s="248"/>
      <c r="M396" s="249"/>
      <c r="N396" s="250"/>
      <c r="O396" s="250"/>
      <c r="P396" s="250"/>
      <c r="Q396" s="250"/>
      <c r="R396" s="250"/>
      <c r="S396" s="250"/>
      <c r="T396" s="251"/>
      <c r="AT396" s="252" t="s">
        <v>149</v>
      </c>
      <c r="AU396" s="252" t="s">
        <v>78</v>
      </c>
      <c r="AV396" s="15" t="s">
        <v>159</v>
      </c>
      <c r="AW396" s="15" t="s">
        <v>34</v>
      </c>
      <c r="AX396" s="15" t="s">
        <v>71</v>
      </c>
      <c r="AY396" s="252" t="s">
        <v>140</v>
      </c>
    </row>
    <row r="397" spans="2:51" s="13" customFormat="1" ht="13.5">
      <c r="B397" s="219"/>
      <c r="C397" s="220"/>
      <c r="D397" s="209" t="s">
        <v>149</v>
      </c>
      <c r="E397" s="221" t="s">
        <v>20</v>
      </c>
      <c r="F397" s="222" t="s">
        <v>505</v>
      </c>
      <c r="G397" s="220"/>
      <c r="H397" s="223">
        <v>482.408</v>
      </c>
      <c r="I397" s="224"/>
      <c r="J397" s="220"/>
      <c r="K397" s="220"/>
      <c r="L397" s="225"/>
      <c r="M397" s="226"/>
      <c r="N397" s="227"/>
      <c r="O397" s="227"/>
      <c r="P397" s="227"/>
      <c r="Q397" s="227"/>
      <c r="R397" s="227"/>
      <c r="S397" s="227"/>
      <c r="T397" s="228"/>
      <c r="AT397" s="229" t="s">
        <v>149</v>
      </c>
      <c r="AU397" s="229" t="s">
        <v>78</v>
      </c>
      <c r="AV397" s="13" t="s">
        <v>78</v>
      </c>
      <c r="AW397" s="13" t="s">
        <v>34</v>
      </c>
      <c r="AX397" s="13" t="s">
        <v>71</v>
      </c>
      <c r="AY397" s="229" t="s">
        <v>140</v>
      </c>
    </row>
    <row r="398" spans="2:51" s="15" customFormat="1" ht="13.5">
      <c r="B398" s="242"/>
      <c r="C398" s="243"/>
      <c r="D398" s="209" t="s">
        <v>149</v>
      </c>
      <c r="E398" s="244" t="s">
        <v>20</v>
      </c>
      <c r="F398" s="245" t="s">
        <v>506</v>
      </c>
      <c r="G398" s="243"/>
      <c r="H398" s="246">
        <v>482.408</v>
      </c>
      <c r="I398" s="247"/>
      <c r="J398" s="243"/>
      <c r="K398" s="243"/>
      <c r="L398" s="248"/>
      <c r="M398" s="249"/>
      <c r="N398" s="250"/>
      <c r="O398" s="250"/>
      <c r="P398" s="250"/>
      <c r="Q398" s="250"/>
      <c r="R398" s="250"/>
      <c r="S398" s="250"/>
      <c r="T398" s="251"/>
      <c r="AT398" s="252" t="s">
        <v>149</v>
      </c>
      <c r="AU398" s="252" t="s">
        <v>78</v>
      </c>
      <c r="AV398" s="15" t="s">
        <v>159</v>
      </c>
      <c r="AW398" s="15" t="s">
        <v>34</v>
      </c>
      <c r="AX398" s="15" t="s">
        <v>71</v>
      </c>
      <c r="AY398" s="252" t="s">
        <v>140</v>
      </c>
    </row>
    <row r="399" spans="2:51" s="14" customFormat="1" ht="13.5">
      <c r="B399" s="230"/>
      <c r="C399" s="231"/>
      <c r="D399" s="232" t="s">
        <v>149</v>
      </c>
      <c r="E399" s="233" t="s">
        <v>20</v>
      </c>
      <c r="F399" s="234" t="s">
        <v>152</v>
      </c>
      <c r="G399" s="231"/>
      <c r="H399" s="235">
        <v>4294.358</v>
      </c>
      <c r="I399" s="236"/>
      <c r="J399" s="231"/>
      <c r="K399" s="231"/>
      <c r="L399" s="237"/>
      <c r="M399" s="238"/>
      <c r="N399" s="239"/>
      <c r="O399" s="239"/>
      <c r="P399" s="239"/>
      <c r="Q399" s="239"/>
      <c r="R399" s="239"/>
      <c r="S399" s="239"/>
      <c r="T399" s="240"/>
      <c r="AT399" s="241" t="s">
        <v>149</v>
      </c>
      <c r="AU399" s="241" t="s">
        <v>78</v>
      </c>
      <c r="AV399" s="14" t="s">
        <v>147</v>
      </c>
      <c r="AW399" s="14" t="s">
        <v>34</v>
      </c>
      <c r="AX399" s="14" t="s">
        <v>35</v>
      </c>
      <c r="AY399" s="241" t="s">
        <v>140</v>
      </c>
    </row>
    <row r="400" spans="2:65" s="1" customFormat="1" ht="22.5" customHeight="1">
      <c r="B400" s="36"/>
      <c r="C400" s="257" t="s">
        <v>507</v>
      </c>
      <c r="D400" s="257" t="s">
        <v>215</v>
      </c>
      <c r="E400" s="258" t="s">
        <v>508</v>
      </c>
      <c r="F400" s="259" t="s">
        <v>509</v>
      </c>
      <c r="G400" s="260" t="s">
        <v>225</v>
      </c>
      <c r="H400" s="261">
        <v>1729.271</v>
      </c>
      <c r="I400" s="262"/>
      <c r="J400" s="263">
        <f>ROUND(I400*H400,2)</f>
        <v>0</v>
      </c>
      <c r="K400" s="259" t="s">
        <v>146</v>
      </c>
      <c r="L400" s="264"/>
      <c r="M400" s="265" t="s">
        <v>20</v>
      </c>
      <c r="N400" s="266" t="s">
        <v>42</v>
      </c>
      <c r="O400" s="37"/>
      <c r="P400" s="204">
        <f>O400*H400</f>
        <v>0</v>
      </c>
      <c r="Q400" s="204">
        <v>3E-05</v>
      </c>
      <c r="R400" s="204">
        <f>Q400*H400</f>
        <v>0.05187813</v>
      </c>
      <c r="S400" s="204">
        <v>0</v>
      </c>
      <c r="T400" s="205">
        <f>S400*H400</f>
        <v>0</v>
      </c>
      <c r="AR400" s="19" t="s">
        <v>191</v>
      </c>
      <c r="AT400" s="19" t="s">
        <v>215</v>
      </c>
      <c r="AU400" s="19" t="s">
        <v>78</v>
      </c>
      <c r="AY400" s="19" t="s">
        <v>140</v>
      </c>
      <c r="BE400" s="206">
        <f>IF(N400="základní",J400,0)</f>
        <v>0</v>
      </c>
      <c r="BF400" s="206">
        <f>IF(N400="snížená",J400,0)</f>
        <v>0</v>
      </c>
      <c r="BG400" s="206">
        <f>IF(N400="zákl. přenesená",J400,0)</f>
        <v>0</v>
      </c>
      <c r="BH400" s="206">
        <f>IF(N400="sníž. přenesená",J400,0)</f>
        <v>0</v>
      </c>
      <c r="BI400" s="206">
        <f>IF(N400="nulová",J400,0)</f>
        <v>0</v>
      </c>
      <c r="BJ400" s="19" t="s">
        <v>35</v>
      </c>
      <c r="BK400" s="206">
        <f>ROUND(I400*H400,2)</f>
        <v>0</v>
      </c>
      <c r="BL400" s="19" t="s">
        <v>147</v>
      </c>
      <c r="BM400" s="19" t="s">
        <v>510</v>
      </c>
    </row>
    <row r="401" spans="2:51" s="13" customFormat="1" ht="13.5">
      <c r="B401" s="219"/>
      <c r="C401" s="220"/>
      <c r="D401" s="232" t="s">
        <v>149</v>
      </c>
      <c r="E401" s="220"/>
      <c r="F401" s="253" t="s">
        <v>511</v>
      </c>
      <c r="G401" s="220"/>
      <c r="H401" s="254">
        <v>1729.271</v>
      </c>
      <c r="I401" s="224"/>
      <c r="J401" s="220"/>
      <c r="K401" s="220"/>
      <c r="L401" s="225"/>
      <c r="M401" s="226"/>
      <c r="N401" s="227"/>
      <c r="O401" s="227"/>
      <c r="P401" s="227"/>
      <c r="Q401" s="227"/>
      <c r="R401" s="227"/>
      <c r="S401" s="227"/>
      <c r="T401" s="228"/>
      <c r="AT401" s="229" t="s">
        <v>149</v>
      </c>
      <c r="AU401" s="229" t="s">
        <v>78</v>
      </c>
      <c r="AV401" s="13" t="s">
        <v>78</v>
      </c>
      <c r="AW401" s="13" t="s">
        <v>4</v>
      </c>
      <c r="AX401" s="13" t="s">
        <v>35</v>
      </c>
      <c r="AY401" s="229" t="s">
        <v>140</v>
      </c>
    </row>
    <row r="402" spans="2:65" s="1" customFormat="1" ht="31.5" customHeight="1">
      <c r="B402" s="36"/>
      <c r="C402" s="257" t="s">
        <v>512</v>
      </c>
      <c r="D402" s="257" t="s">
        <v>215</v>
      </c>
      <c r="E402" s="258" t="s">
        <v>513</v>
      </c>
      <c r="F402" s="259" t="s">
        <v>514</v>
      </c>
      <c r="G402" s="260" t="s">
        <v>225</v>
      </c>
      <c r="H402" s="261">
        <v>1729.271</v>
      </c>
      <c r="I402" s="262"/>
      <c r="J402" s="263">
        <f>ROUND(I402*H402,2)</f>
        <v>0</v>
      </c>
      <c r="K402" s="259" t="s">
        <v>146</v>
      </c>
      <c r="L402" s="264"/>
      <c r="M402" s="265" t="s">
        <v>20</v>
      </c>
      <c r="N402" s="266" t="s">
        <v>42</v>
      </c>
      <c r="O402" s="37"/>
      <c r="P402" s="204">
        <f>O402*H402</f>
        <v>0</v>
      </c>
      <c r="Q402" s="204">
        <v>4E-05</v>
      </c>
      <c r="R402" s="204">
        <f>Q402*H402</f>
        <v>0.06917084</v>
      </c>
      <c r="S402" s="204">
        <v>0</v>
      </c>
      <c r="T402" s="205">
        <f>S402*H402</f>
        <v>0</v>
      </c>
      <c r="AR402" s="19" t="s">
        <v>191</v>
      </c>
      <c r="AT402" s="19" t="s">
        <v>215</v>
      </c>
      <c r="AU402" s="19" t="s">
        <v>78</v>
      </c>
      <c r="AY402" s="19" t="s">
        <v>140</v>
      </c>
      <c r="BE402" s="206">
        <f>IF(N402="základní",J402,0)</f>
        <v>0</v>
      </c>
      <c r="BF402" s="206">
        <f>IF(N402="snížená",J402,0)</f>
        <v>0</v>
      </c>
      <c r="BG402" s="206">
        <f>IF(N402="zákl. přenesená",J402,0)</f>
        <v>0</v>
      </c>
      <c r="BH402" s="206">
        <f>IF(N402="sníž. přenesená",J402,0)</f>
        <v>0</v>
      </c>
      <c r="BI402" s="206">
        <f>IF(N402="nulová",J402,0)</f>
        <v>0</v>
      </c>
      <c r="BJ402" s="19" t="s">
        <v>35</v>
      </c>
      <c r="BK402" s="206">
        <f>ROUND(I402*H402,2)</f>
        <v>0</v>
      </c>
      <c r="BL402" s="19" t="s">
        <v>147</v>
      </c>
      <c r="BM402" s="19" t="s">
        <v>515</v>
      </c>
    </row>
    <row r="403" spans="2:47" s="1" customFormat="1" ht="24">
      <c r="B403" s="36"/>
      <c r="C403" s="58"/>
      <c r="D403" s="209" t="s">
        <v>307</v>
      </c>
      <c r="E403" s="58"/>
      <c r="F403" s="256" t="s">
        <v>516</v>
      </c>
      <c r="G403" s="58"/>
      <c r="H403" s="58"/>
      <c r="I403" s="163"/>
      <c r="J403" s="58"/>
      <c r="K403" s="58"/>
      <c r="L403" s="56"/>
      <c r="M403" s="73"/>
      <c r="N403" s="37"/>
      <c r="O403" s="37"/>
      <c r="P403" s="37"/>
      <c r="Q403" s="37"/>
      <c r="R403" s="37"/>
      <c r="S403" s="37"/>
      <c r="T403" s="74"/>
      <c r="AT403" s="19" t="s">
        <v>307</v>
      </c>
      <c r="AU403" s="19" t="s">
        <v>78</v>
      </c>
    </row>
    <row r="404" spans="2:51" s="13" customFormat="1" ht="13.5">
      <c r="B404" s="219"/>
      <c r="C404" s="220"/>
      <c r="D404" s="232" t="s">
        <v>149</v>
      </c>
      <c r="E404" s="220"/>
      <c r="F404" s="253" t="s">
        <v>511</v>
      </c>
      <c r="G404" s="220"/>
      <c r="H404" s="254">
        <v>1729.271</v>
      </c>
      <c r="I404" s="224"/>
      <c r="J404" s="220"/>
      <c r="K404" s="220"/>
      <c r="L404" s="225"/>
      <c r="M404" s="226"/>
      <c r="N404" s="227"/>
      <c r="O404" s="227"/>
      <c r="P404" s="227"/>
      <c r="Q404" s="227"/>
      <c r="R404" s="227"/>
      <c r="S404" s="227"/>
      <c r="T404" s="228"/>
      <c r="AT404" s="229" t="s">
        <v>149</v>
      </c>
      <c r="AU404" s="229" t="s">
        <v>78</v>
      </c>
      <c r="AV404" s="13" t="s">
        <v>78</v>
      </c>
      <c r="AW404" s="13" t="s">
        <v>4</v>
      </c>
      <c r="AX404" s="13" t="s">
        <v>35</v>
      </c>
      <c r="AY404" s="229" t="s">
        <v>140</v>
      </c>
    </row>
    <row r="405" spans="2:65" s="1" customFormat="1" ht="31.5" customHeight="1">
      <c r="B405" s="36"/>
      <c r="C405" s="257" t="s">
        <v>517</v>
      </c>
      <c r="D405" s="257" t="s">
        <v>215</v>
      </c>
      <c r="E405" s="258" t="s">
        <v>518</v>
      </c>
      <c r="F405" s="259" t="s">
        <v>519</v>
      </c>
      <c r="G405" s="260" t="s">
        <v>225</v>
      </c>
      <c r="H405" s="261">
        <v>544.005</v>
      </c>
      <c r="I405" s="262"/>
      <c r="J405" s="263">
        <f>ROUND(I405*H405,2)</f>
        <v>0</v>
      </c>
      <c r="K405" s="259" t="s">
        <v>146</v>
      </c>
      <c r="L405" s="264"/>
      <c r="M405" s="265" t="s">
        <v>20</v>
      </c>
      <c r="N405" s="266" t="s">
        <v>42</v>
      </c>
      <c r="O405" s="37"/>
      <c r="P405" s="204">
        <f>O405*H405</f>
        <v>0</v>
      </c>
      <c r="Q405" s="204">
        <v>0.0002</v>
      </c>
      <c r="R405" s="204">
        <f>Q405*H405</f>
        <v>0.10880100000000001</v>
      </c>
      <c r="S405" s="204">
        <v>0</v>
      </c>
      <c r="T405" s="205">
        <f>S405*H405</f>
        <v>0</v>
      </c>
      <c r="AR405" s="19" t="s">
        <v>191</v>
      </c>
      <c r="AT405" s="19" t="s">
        <v>215</v>
      </c>
      <c r="AU405" s="19" t="s">
        <v>78</v>
      </c>
      <c r="AY405" s="19" t="s">
        <v>140</v>
      </c>
      <c r="BE405" s="206">
        <f>IF(N405="základní",J405,0)</f>
        <v>0</v>
      </c>
      <c r="BF405" s="206">
        <f>IF(N405="snížená",J405,0)</f>
        <v>0</v>
      </c>
      <c r="BG405" s="206">
        <f>IF(N405="zákl. přenesená",J405,0)</f>
        <v>0</v>
      </c>
      <c r="BH405" s="206">
        <f>IF(N405="sníž. přenesená",J405,0)</f>
        <v>0</v>
      </c>
      <c r="BI405" s="206">
        <f>IF(N405="nulová",J405,0)</f>
        <v>0</v>
      </c>
      <c r="BJ405" s="19" t="s">
        <v>35</v>
      </c>
      <c r="BK405" s="206">
        <f>ROUND(I405*H405,2)</f>
        <v>0</v>
      </c>
      <c r="BL405" s="19" t="s">
        <v>147</v>
      </c>
      <c r="BM405" s="19" t="s">
        <v>520</v>
      </c>
    </row>
    <row r="406" spans="2:51" s="13" customFormat="1" ht="13.5">
      <c r="B406" s="219"/>
      <c r="C406" s="220"/>
      <c r="D406" s="232" t="s">
        <v>149</v>
      </c>
      <c r="E406" s="220"/>
      <c r="F406" s="253" t="s">
        <v>521</v>
      </c>
      <c r="G406" s="220"/>
      <c r="H406" s="254">
        <v>544.005</v>
      </c>
      <c r="I406" s="224"/>
      <c r="J406" s="220"/>
      <c r="K406" s="220"/>
      <c r="L406" s="225"/>
      <c r="M406" s="226"/>
      <c r="N406" s="227"/>
      <c r="O406" s="227"/>
      <c r="P406" s="227"/>
      <c r="Q406" s="227"/>
      <c r="R406" s="227"/>
      <c r="S406" s="227"/>
      <c r="T406" s="228"/>
      <c r="AT406" s="229" t="s">
        <v>149</v>
      </c>
      <c r="AU406" s="229" t="s">
        <v>78</v>
      </c>
      <c r="AV406" s="13" t="s">
        <v>78</v>
      </c>
      <c r="AW406" s="13" t="s">
        <v>4</v>
      </c>
      <c r="AX406" s="13" t="s">
        <v>35</v>
      </c>
      <c r="AY406" s="229" t="s">
        <v>140</v>
      </c>
    </row>
    <row r="407" spans="2:65" s="1" customFormat="1" ht="31.5" customHeight="1">
      <c r="B407" s="36"/>
      <c r="C407" s="257" t="s">
        <v>522</v>
      </c>
      <c r="D407" s="257" t="s">
        <v>215</v>
      </c>
      <c r="E407" s="258" t="s">
        <v>523</v>
      </c>
      <c r="F407" s="259" t="s">
        <v>524</v>
      </c>
      <c r="G407" s="260" t="s">
        <v>225</v>
      </c>
      <c r="H407" s="261">
        <v>506.528</v>
      </c>
      <c r="I407" s="262"/>
      <c r="J407" s="263">
        <f>ROUND(I407*H407,2)</f>
        <v>0</v>
      </c>
      <c r="K407" s="259" t="s">
        <v>146</v>
      </c>
      <c r="L407" s="264"/>
      <c r="M407" s="265" t="s">
        <v>20</v>
      </c>
      <c r="N407" s="266" t="s">
        <v>42</v>
      </c>
      <c r="O407" s="37"/>
      <c r="P407" s="204">
        <f>O407*H407</f>
        <v>0</v>
      </c>
      <c r="Q407" s="204">
        <v>0.0003</v>
      </c>
      <c r="R407" s="204">
        <f>Q407*H407</f>
        <v>0.1519584</v>
      </c>
      <c r="S407" s="204">
        <v>0</v>
      </c>
      <c r="T407" s="205">
        <f>S407*H407</f>
        <v>0</v>
      </c>
      <c r="AR407" s="19" t="s">
        <v>191</v>
      </c>
      <c r="AT407" s="19" t="s">
        <v>215</v>
      </c>
      <c r="AU407" s="19" t="s">
        <v>78</v>
      </c>
      <c r="AY407" s="19" t="s">
        <v>140</v>
      </c>
      <c r="BE407" s="206">
        <f>IF(N407="základní",J407,0)</f>
        <v>0</v>
      </c>
      <c r="BF407" s="206">
        <f>IF(N407="snížená",J407,0)</f>
        <v>0</v>
      </c>
      <c r="BG407" s="206">
        <f>IF(N407="zákl. přenesená",J407,0)</f>
        <v>0</v>
      </c>
      <c r="BH407" s="206">
        <f>IF(N407="sníž. přenesená",J407,0)</f>
        <v>0</v>
      </c>
      <c r="BI407" s="206">
        <f>IF(N407="nulová",J407,0)</f>
        <v>0</v>
      </c>
      <c r="BJ407" s="19" t="s">
        <v>35</v>
      </c>
      <c r="BK407" s="206">
        <f>ROUND(I407*H407,2)</f>
        <v>0</v>
      </c>
      <c r="BL407" s="19" t="s">
        <v>147</v>
      </c>
      <c r="BM407" s="19" t="s">
        <v>525</v>
      </c>
    </row>
    <row r="408" spans="2:51" s="13" customFormat="1" ht="13.5">
      <c r="B408" s="219"/>
      <c r="C408" s="220"/>
      <c r="D408" s="232" t="s">
        <v>149</v>
      </c>
      <c r="E408" s="220"/>
      <c r="F408" s="253" t="s">
        <v>495</v>
      </c>
      <c r="G408" s="220"/>
      <c r="H408" s="254">
        <v>506.528</v>
      </c>
      <c r="I408" s="224"/>
      <c r="J408" s="220"/>
      <c r="K408" s="220"/>
      <c r="L408" s="225"/>
      <c r="M408" s="226"/>
      <c r="N408" s="227"/>
      <c r="O408" s="227"/>
      <c r="P408" s="227"/>
      <c r="Q408" s="227"/>
      <c r="R408" s="227"/>
      <c r="S408" s="227"/>
      <c r="T408" s="228"/>
      <c r="AT408" s="229" t="s">
        <v>149</v>
      </c>
      <c r="AU408" s="229" t="s">
        <v>78</v>
      </c>
      <c r="AV408" s="13" t="s">
        <v>78</v>
      </c>
      <c r="AW408" s="13" t="s">
        <v>4</v>
      </c>
      <c r="AX408" s="13" t="s">
        <v>35</v>
      </c>
      <c r="AY408" s="229" t="s">
        <v>140</v>
      </c>
    </row>
    <row r="409" spans="2:65" s="1" customFormat="1" ht="31.5" customHeight="1">
      <c r="B409" s="36"/>
      <c r="C409" s="195" t="s">
        <v>526</v>
      </c>
      <c r="D409" s="195" t="s">
        <v>142</v>
      </c>
      <c r="E409" s="196" t="s">
        <v>527</v>
      </c>
      <c r="F409" s="197" t="s">
        <v>528</v>
      </c>
      <c r="G409" s="198" t="s">
        <v>145</v>
      </c>
      <c r="H409" s="199">
        <v>425.691</v>
      </c>
      <c r="I409" s="200"/>
      <c r="J409" s="201">
        <f>ROUND(I409*H409,2)</f>
        <v>0</v>
      </c>
      <c r="K409" s="197" t="s">
        <v>146</v>
      </c>
      <c r="L409" s="56"/>
      <c r="M409" s="202" t="s">
        <v>20</v>
      </c>
      <c r="N409" s="203" t="s">
        <v>42</v>
      </c>
      <c r="O409" s="37"/>
      <c r="P409" s="204">
        <f>O409*H409</f>
        <v>0</v>
      </c>
      <c r="Q409" s="204">
        <v>0.0231</v>
      </c>
      <c r="R409" s="204">
        <f>Q409*H409</f>
        <v>9.833462099999998</v>
      </c>
      <c r="S409" s="204">
        <v>0</v>
      </c>
      <c r="T409" s="205">
        <f>S409*H409</f>
        <v>0</v>
      </c>
      <c r="AR409" s="19" t="s">
        <v>147</v>
      </c>
      <c r="AT409" s="19" t="s">
        <v>142</v>
      </c>
      <c r="AU409" s="19" t="s">
        <v>78</v>
      </c>
      <c r="AY409" s="19" t="s">
        <v>140</v>
      </c>
      <c r="BE409" s="206">
        <f>IF(N409="základní",J409,0)</f>
        <v>0</v>
      </c>
      <c r="BF409" s="206">
        <f>IF(N409="snížená",J409,0)</f>
        <v>0</v>
      </c>
      <c r="BG409" s="206">
        <f>IF(N409="zákl. přenesená",J409,0)</f>
        <v>0</v>
      </c>
      <c r="BH409" s="206">
        <f>IF(N409="sníž. přenesená",J409,0)</f>
        <v>0</v>
      </c>
      <c r="BI409" s="206">
        <f>IF(N409="nulová",J409,0)</f>
        <v>0</v>
      </c>
      <c r="BJ409" s="19" t="s">
        <v>35</v>
      </c>
      <c r="BK409" s="206">
        <f>ROUND(I409*H409,2)</f>
        <v>0</v>
      </c>
      <c r="BL409" s="19" t="s">
        <v>147</v>
      </c>
      <c r="BM409" s="19" t="s">
        <v>529</v>
      </c>
    </row>
    <row r="410" spans="2:51" s="12" customFormat="1" ht="13.5">
      <c r="B410" s="207"/>
      <c r="C410" s="208"/>
      <c r="D410" s="209" t="s">
        <v>149</v>
      </c>
      <c r="E410" s="210" t="s">
        <v>20</v>
      </c>
      <c r="F410" s="211" t="s">
        <v>530</v>
      </c>
      <c r="G410" s="208"/>
      <c r="H410" s="212" t="s">
        <v>20</v>
      </c>
      <c r="I410" s="213"/>
      <c r="J410" s="208"/>
      <c r="K410" s="208"/>
      <c r="L410" s="214"/>
      <c r="M410" s="215"/>
      <c r="N410" s="216"/>
      <c r="O410" s="216"/>
      <c r="P410" s="216"/>
      <c r="Q410" s="216"/>
      <c r="R410" s="216"/>
      <c r="S410" s="216"/>
      <c r="T410" s="217"/>
      <c r="AT410" s="218" t="s">
        <v>149</v>
      </c>
      <c r="AU410" s="218" t="s">
        <v>78</v>
      </c>
      <c r="AV410" s="12" t="s">
        <v>35</v>
      </c>
      <c r="AW410" s="12" t="s">
        <v>34</v>
      </c>
      <c r="AX410" s="12" t="s">
        <v>71</v>
      </c>
      <c r="AY410" s="218" t="s">
        <v>140</v>
      </c>
    </row>
    <row r="411" spans="2:51" s="13" customFormat="1" ht="13.5">
      <c r="B411" s="219"/>
      <c r="C411" s="220"/>
      <c r="D411" s="209" t="s">
        <v>149</v>
      </c>
      <c r="E411" s="221" t="s">
        <v>20</v>
      </c>
      <c r="F411" s="222" t="s">
        <v>531</v>
      </c>
      <c r="G411" s="220"/>
      <c r="H411" s="223">
        <v>38.862</v>
      </c>
      <c r="I411" s="224"/>
      <c r="J411" s="220"/>
      <c r="K411" s="220"/>
      <c r="L411" s="225"/>
      <c r="M411" s="226"/>
      <c r="N411" s="227"/>
      <c r="O411" s="227"/>
      <c r="P411" s="227"/>
      <c r="Q411" s="227"/>
      <c r="R411" s="227"/>
      <c r="S411" s="227"/>
      <c r="T411" s="228"/>
      <c r="AT411" s="229" t="s">
        <v>149</v>
      </c>
      <c r="AU411" s="229" t="s">
        <v>78</v>
      </c>
      <c r="AV411" s="13" t="s">
        <v>78</v>
      </c>
      <c r="AW411" s="13" t="s">
        <v>34</v>
      </c>
      <c r="AX411" s="13" t="s">
        <v>71</v>
      </c>
      <c r="AY411" s="229" t="s">
        <v>140</v>
      </c>
    </row>
    <row r="412" spans="2:51" s="13" customFormat="1" ht="13.5">
      <c r="B412" s="219"/>
      <c r="C412" s="220"/>
      <c r="D412" s="209" t="s">
        <v>149</v>
      </c>
      <c r="E412" s="221" t="s">
        <v>20</v>
      </c>
      <c r="F412" s="222" t="s">
        <v>532</v>
      </c>
      <c r="G412" s="220"/>
      <c r="H412" s="223">
        <v>7.783</v>
      </c>
      <c r="I412" s="224"/>
      <c r="J412" s="220"/>
      <c r="K412" s="220"/>
      <c r="L412" s="225"/>
      <c r="M412" s="226"/>
      <c r="N412" s="227"/>
      <c r="O412" s="227"/>
      <c r="P412" s="227"/>
      <c r="Q412" s="227"/>
      <c r="R412" s="227"/>
      <c r="S412" s="227"/>
      <c r="T412" s="228"/>
      <c r="AT412" s="229" t="s">
        <v>149</v>
      </c>
      <c r="AU412" s="229" t="s">
        <v>78</v>
      </c>
      <c r="AV412" s="13" t="s">
        <v>78</v>
      </c>
      <c r="AW412" s="13" t="s">
        <v>34</v>
      </c>
      <c r="AX412" s="13" t="s">
        <v>71</v>
      </c>
      <c r="AY412" s="229" t="s">
        <v>140</v>
      </c>
    </row>
    <row r="413" spans="2:51" s="13" customFormat="1" ht="13.5">
      <c r="B413" s="219"/>
      <c r="C413" s="220"/>
      <c r="D413" s="209" t="s">
        <v>149</v>
      </c>
      <c r="E413" s="221" t="s">
        <v>20</v>
      </c>
      <c r="F413" s="222" t="s">
        <v>533</v>
      </c>
      <c r="G413" s="220"/>
      <c r="H413" s="223">
        <v>0.87</v>
      </c>
      <c r="I413" s="224"/>
      <c r="J413" s="220"/>
      <c r="K413" s="220"/>
      <c r="L413" s="225"/>
      <c r="M413" s="226"/>
      <c r="N413" s="227"/>
      <c r="O413" s="227"/>
      <c r="P413" s="227"/>
      <c r="Q413" s="227"/>
      <c r="R413" s="227"/>
      <c r="S413" s="227"/>
      <c r="T413" s="228"/>
      <c r="AT413" s="229" t="s">
        <v>149</v>
      </c>
      <c r="AU413" s="229" t="s">
        <v>78</v>
      </c>
      <c r="AV413" s="13" t="s">
        <v>78</v>
      </c>
      <c r="AW413" s="13" t="s">
        <v>34</v>
      </c>
      <c r="AX413" s="13" t="s">
        <v>71</v>
      </c>
      <c r="AY413" s="229" t="s">
        <v>140</v>
      </c>
    </row>
    <row r="414" spans="2:51" s="15" customFormat="1" ht="13.5">
      <c r="B414" s="242"/>
      <c r="C414" s="243"/>
      <c r="D414" s="209" t="s">
        <v>149</v>
      </c>
      <c r="E414" s="244" t="s">
        <v>20</v>
      </c>
      <c r="F414" s="245" t="s">
        <v>337</v>
      </c>
      <c r="G414" s="243"/>
      <c r="H414" s="246">
        <v>47.515</v>
      </c>
      <c r="I414" s="247"/>
      <c r="J414" s="243"/>
      <c r="K414" s="243"/>
      <c r="L414" s="248"/>
      <c r="M414" s="249"/>
      <c r="N414" s="250"/>
      <c r="O414" s="250"/>
      <c r="P414" s="250"/>
      <c r="Q414" s="250"/>
      <c r="R414" s="250"/>
      <c r="S414" s="250"/>
      <c r="T414" s="251"/>
      <c r="AT414" s="252" t="s">
        <v>149</v>
      </c>
      <c r="AU414" s="252" t="s">
        <v>78</v>
      </c>
      <c r="AV414" s="15" t="s">
        <v>159</v>
      </c>
      <c r="AW414" s="15" t="s">
        <v>34</v>
      </c>
      <c r="AX414" s="15" t="s">
        <v>71</v>
      </c>
      <c r="AY414" s="252" t="s">
        <v>140</v>
      </c>
    </row>
    <row r="415" spans="2:51" s="13" customFormat="1" ht="13.5">
      <c r="B415" s="219"/>
      <c r="C415" s="220"/>
      <c r="D415" s="209" t="s">
        <v>149</v>
      </c>
      <c r="E415" s="221" t="s">
        <v>20</v>
      </c>
      <c r="F415" s="222" t="s">
        <v>534</v>
      </c>
      <c r="G415" s="220"/>
      <c r="H415" s="223">
        <v>37.08</v>
      </c>
      <c r="I415" s="224"/>
      <c r="J415" s="220"/>
      <c r="K415" s="220"/>
      <c r="L415" s="225"/>
      <c r="M415" s="226"/>
      <c r="N415" s="227"/>
      <c r="O415" s="227"/>
      <c r="P415" s="227"/>
      <c r="Q415" s="227"/>
      <c r="R415" s="227"/>
      <c r="S415" s="227"/>
      <c r="T415" s="228"/>
      <c r="AT415" s="229" t="s">
        <v>149</v>
      </c>
      <c r="AU415" s="229" t="s">
        <v>78</v>
      </c>
      <c r="AV415" s="13" t="s">
        <v>78</v>
      </c>
      <c r="AW415" s="13" t="s">
        <v>34</v>
      </c>
      <c r="AX415" s="13" t="s">
        <v>71</v>
      </c>
      <c r="AY415" s="229" t="s">
        <v>140</v>
      </c>
    </row>
    <row r="416" spans="2:51" s="15" customFormat="1" ht="13.5">
      <c r="B416" s="242"/>
      <c r="C416" s="243"/>
      <c r="D416" s="209" t="s">
        <v>149</v>
      </c>
      <c r="E416" s="244" t="s">
        <v>20</v>
      </c>
      <c r="F416" s="245" t="s">
        <v>342</v>
      </c>
      <c r="G416" s="243"/>
      <c r="H416" s="246">
        <v>37.08</v>
      </c>
      <c r="I416" s="247"/>
      <c r="J416" s="243"/>
      <c r="K416" s="243"/>
      <c r="L416" s="248"/>
      <c r="M416" s="249"/>
      <c r="N416" s="250"/>
      <c r="O416" s="250"/>
      <c r="P416" s="250"/>
      <c r="Q416" s="250"/>
      <c r="R416" s="250"/>
      <c r="S416" s="250"/>
      <c r="T416" s="251"/>
      <c r="AT416" s="252" t="s">
        <v>149</v>
      </c>
      <c r="AU416" s="252" t="s">
        <v>78</v>
      </c>
      <c r="AV416" s="15" t="s">
        <v>159</v>
      </c>
      <c r="AW416" s="15" t="s">
        <v>34</v>
      </c>
      <c r="AX416" s="15" t="s">
        <v>71</v>
      </c>
      <c r="AY416" s="252" t="s">
        <v>140</v>
      </c>
    </row>
    <row r="417" spans="2:51" s="13" customFormat="1" ht="13.5">
      <c r="B417" s="219"/>
      <c r="C417" s="220"/>
      <c r="D417" s="209" t="s">
        <v>149</v>
      </c>
      <c r="E417" s="221" t="s">
        <v>20</v>
      </c>
      <c r="F417" s="222" t="s">
        <v>535</v>
      </c>
      <c r="G417" s="220"/>
      <c r="H417" s="223">
        <v>2.88</v>
      </c>
      <c r="I417" s="224"/>
      <c r="J417" s="220"/>
      <c r="K417" s="220"/>
      <c r="L417" s="225"/>
      <c r="M417" s="226"/>
      <c r="N417" s="227"/>
      <c r="O417" s="227"/>
      <c r="P417" s="227"/>
      <c r="Q417" s="227"/>
      <c r="R417" s="227"/>
      <c r="S417" s="227"/>
      <c r="T417" s="228"/>
      <c r="AT417" s="229" t="s">
        <v>149</v>
      </c>
      <c r="AU417" s="229" t="s">
        <v>78</v>
      </c>
      <c r="AV417" s="13" t="s">
        <v>78</v>
      </c>
      <c r="AW417" s="13" t="s">
        <v>34</v>
      </c>
      <c r="AX417" s="13" t="s">
        <v>71</v>
      </c>
      <c r="AY417" s="229" t="s">
        <v>140</v>
      </c>
    </row>
    <row r="418" spans="2:51" s="15" customFormat="1" ht="13.5">
      <c r="B418" s="242"/>
      <c r="C418" s="243"/>
      <c r="D418" s="209" t="s">
        <v>149</v>
      </c>
      <c r="E418" s="244" t="s">
        <v>20</v>
      </c>
      <c r="F418" s="245" t="s">
        <v>344</v>
      </c>
      <c r="G418" s="243"/>
      <c r="H418" s="246">
        <v>2.88</v>
      </c>
      <c r="I418" s="247"/>
      <c r="J418" s="243"/>
      <c r="K418" s="243"/>
      <c r="L418" s="248"/>
      <c r="M418" s="249"/>
      <c r="N418" s="250"/>
      <c r="O418" s="250"/>
      <c r="P418" s="250"/>
      <c r="Q418" s="250"/>
      <c r="R418" s="250"/>
      <c r="S418" s="250"/>
      <c r="T418" s="251"/>
      <c r="AT418" s="252" t="s">
        <v>149</v>
      </c>
      <c r="AU418" s="252" t="s">
        <v>78</v>
      </c>
      <c r="AV418" s="15" t="s">
        <v>159</v>
      </c>
      <c r="AW418" s="15" t="s">
        <v>34</v>
      </c>
      <c r="AX418" s="15" t="s">
        <v>71</v>
      </c>
      <c r="AY418" s="252" t="s">
        <v>140</v>
      </c>
    </row>
    <row r="419" spans="2:51" s="13" customFormat="1" ht="13.5">
      <c r="B419" s="219"/>
      <c r="C419" s="220"/>
      <c r="D419" s="209" t="s">
        <v>149</v>
      </c>
      <c r="E419" s="221" t="s">
        <v>20</v>
      </c>
      <c r="F419" s="222" t="s">
        <v>536</v>
      </c>
      <c r="G419" s="220"/>
      <c r="H419" s="223">
        <v>88.881</v>
      </c>
      <c r="I419" s="224"/>
      <c r="J419" s="220"/>
      <c r="K419" s="220"/>
      <c r="L419" s="225"/>
      <c r="M419" s="226"/>
      <c r="N419" s="227"/>
      <c r="O419" s="227"/>
      <c r="P419" s="227"/>
      <c r="Q419" s="227"/>
      <c r="R419" s="227"/>
      <c r="S419" s="227"/>
      <c r="T419" s="228"/>
      <c r="AT419" s="229" t="s">
        <v>149</v>
      </c>
      <c r="AU419" s="229" t="s">
        <v>78</v>
      </c>
      <c r="AV419" s="13" t="s">
        <v>78</v>
      </c>
      <c r="AW419" s="13" t="s">
        <v>34</v>
      </c>
      <c r="AX419" s="13" t="s">
        <v>71</v>
      </c>
      <c r="AY419" s="229" t="s">
        <v>140</v>
      </c>
    </row>
    <row r="420" spans="2:51" s="13" customFormat="1" ht="13.5">
      <c r="B420" s="219"/>
      <c r="C420" s="220"/>
      <c r="D420" s="209" t="s">
        <v>149</v>
      </c>
      <c r="E420" s="221" t="s">
        <v>20</v>
      </c>
      <c r="F420" s="222" t="s">
        <v>537</v>
      </c>
      <c r="G420" s="220"/>
      <c r="H420" s="223">
        <v>73.929</v>
      </c>
      <c r="I420" s="224"/>
      <c r="J420" s="220"/>
      <c r="K420" s="220"/>
      <c r="L420" s="225"/>
      <c r="M420" s="226"/>
      <c r="N420" s="227"/>
      <c r="O420" s="227"/>
      <c r="P420" s="227"/>
      <c r="Q420" s="227"/>
      <c r="R420" s="227"/>
      <c r="S420" s="227"/>
      <c r="T420" s="228"/>
      <c r="AT420" s="229" t="s">
        <v>149</v>
      </c>
      <c r="AU420" s="229" t="s">
        <v>78</v>
      </c>
      <c r="AV420" s="13" t="s">
        <v>78</v>
      </c>
      <c r="AW420" s="13" t="s">
        <v>34</v>
      </c>
      <c r="AX420" s="13" t="s">
        <v>71</v>
      </c>
      <c r="AY420" s="229" t="s">
        <v>140</v>
      </c>
    </row>
    <row r="421" spans="2:51" s="13" customFormat="1" ht="13.5">
      <c r="B421" s="219"/>
      <c r="C421" s="220"/>
      <c r="D421" s="209" t="s">
        <v>149</v>
      </c>
      <c r="E421" s="221" t="s">
        <v>20</v>
      </c>
      <c r="F421" s="222" t="s">
        <v>538</v>
      </c>
      <c r="G421" s="220"/>
      <c r="H421" s="223">
        <v>12.003</v>
      </c>
      <c r="I421" s="224"/>
      <c r="J421" s="220"/>
      <c r="K421" s="220"/>
      <c r="L421" s="225"/>
      <c r="M421" s="226"/>
      <c r="N421" s="227"/>
      <c r="O421" s="227"/>
      <c r="P421" s="227"/>
      <c r="Q421" s="227"/>
      <c r="R421" s="227"/>
      <c r="S421" s="227"/>
      <c r="T421" s="228"/>
      <c r="AT421" s="229" t="s">
        <v>149</v>
      </c>
      <c r="AU421" s="229" t="s">
        <v>78</v>
      </c>
      <c r="AV421" s="13" t="s">
        <v>78</v>
      </c>
      <c r="AW421" s="13" t="s">
        <v>34</v>
      </c>
      <c r="AX421" s="13" t="s">
        <v>71</v>
      </c>
      <c r="AY421" s="229" t="s">
        <v>140</v>
      </c>
    </row>
    <row r="422" spans="2:51" s="15" customFormat="1" ht="13.5">
      <c r="B422" s="242"/>
      <c r="C422" s="243"/>
      <c r="D422" s="209" t="s">
        <v>149</v>
      </c>
      <c r="E422" s="244" t="s">
        <v>20</v>
      </c>
      <c r="F422" s="245" t="s">
        <v>360</v>
      </c>
      <c r="G422" s="243"/>
      <c r="H422" s="246">
        <v>174.813</v>
      </c>
      <c r="I422" s="247"/>
      <c r="J422" s="243"/>
      <c r="K422" s="243"/>
      <c r="L422" s="248"/>
      <c r="M422" s="249"/>
      <c r="N422" s="250"/>
      <c r="O422" s="250"/>
      <c r="P422" s="250"/>
      <c r="Q422" s="250"/>
      <c r="R422" s="250"/>
      <c r="S422" s="250"/>
      <c r="T422" s="251"/>
      <c r="AT422" s="252" t="s">
        <v>149</v>
      </c>
      <c r="AU422" s="252" t="s">
        <v>78</v>
      </c>
      <c r="AV422" s="15" t="s">
        <v>159</v>
      </c>
      <c r="AW422" s="15" t="s">
        <v>34</v>
      </c>
      <c r="AX422" s="15" t="s">
        <v>71</v>
      </c>
      <c r="AY422" s="252" t="s">
        <v>140</v>
      </c>
    </row>
    <row r="423" spans="2:51" s="13" customFormat="1" ht="13.5">
      <c r="B423" s="219"/>
      <c r="C423" s="220"/>
      <c r="D423" s="209" t="s">
        <v>149</v>
      </c>
      <c r="E423" s="221" t="s">
        <v>20</v>
      </c>
      <c r="F423" s="222" t="s">
        <v>539</v>
      </c>
      <c r="G423" s="220"/>
      <c r="H423" s="223">
        <v>33.374</v>
      </c>
      <c r="I423" s="224"/>
      <c r="J423" s="220"/>
      <c r="K423" s="220"/>
      <c r="L423" s="225"/>
      <c r="M423" s="226"/>
      <c r="N423" s="227"/>
      <c r="O423" s="227"/>
      <c r="P423" s="227"/>
      <c r="Q423" s="227"/>
      <c r="R423" s="227"/>
      <c r="S423" s="227"/>
      <c r="T423" s="228"/>
      <c r="AT423" s="229" t="s">
        <v>149</v>
      </c>
      <c r="AU423" s="229" t="s">
        <v>78</v>
      </c>
      <c r="AV423" s="13" t="s">
        <v>78</v>
      </c>
      <c r="AW423" s="13" t="s">
        <v>34</v>
      </c>
      <c r="AX423" s="13" t="s">
        <v>71</v>
      </c>
      <c r="AY423" s="229" t="s">
        <v>140</v>
      </c>
    </row>
    <row r="424" spans="2:51" s="13" customFormat="1" ht="13.5">
      <c r="B424" s="219"/>
      <c r="C424" s="220"/>
      <c r="D424" s="209" t="s">
        <v>149</v>
      </c>
      <c r="E424" s="221" t="s">
        <v>20</v>
      </c>
      <c r="F424" s="222" t="s">
        <v>540</v>
      </c>
      <c r="G424" s="220"/>
      <c r="H424" s="223">
        <v>74.409</v>
      </c>
      <c r="I424" s="224"/>
      <c r="J424" s="220"/>
      <c r="K424" s="220"/>
      <c r="L424" s="225"/>
      <c r="M424" s="226"/>
      <c r="N424" s="227"/>
      <c r="O424" s="227"/>
      <c r="P424" s="227"/>
      <c r="Q424" s="227"/>
      <c r="R424" s="227"/>
      <c r="S424" s="227"/>
      <c r="T424" s="228"/>
      <c r="AT424" s="229" t="s">
        <v>149</v>
      </c>
      <c r="AU424" s="229" t="s">
        <v>78</v>
      </c>
      <c r="AV424" s="13" t="s">
        <v>78</v>
      </c>
      <c r="AW424" s="13" t="s">
        <v>34</v>
      </c>
      <c r="AX424" s="13" t="s">
        <v>71</v>
      </c>
      <c r="AY424" s="229" t="s">
        <v>140</v>
      </c>
    </row>
    <row r="425" spans="2:51" s="13" customFormat="1" ht="13.5">
      <c r="B425" s="219"/>
      <c r="C425" s="220"/>
      <c r="D425" s="209" t="s">
        <v>149</v>
      </c>
      <c r="E425" s="221" t="s">
        <v>20</v>
      </c>
      <c r="F425" s="222" t="s">
        <v>541</v>
      </c>
      <c r="G425" s="220"/>
      <c r="H425" s="223">
        <v>32.805</v>
      </c>
      <c r="I425" s="224"/>
      <c r="J425" s="220"/>
      <c r="K425" s="220"/>
      <c r="L425" s="225"/>
      <c r="M425" s="226"/>
      <c r="N425" s="227"/>
      <c r="O425" s="227"/>
      <c r="P425" s="227"/>
      <c r="Q425" s="227"/>
      <c r="R425" s="227"/>
      <c r="S425" s="227"/>
      <c r="T425" s="228"/>
      <c r="AT425" s="229" t="s">
        <v>149</v>
      </c>
      <c r="AU425" s="229" t="s">
        <v>78</v>
      </c>
      <c r="AV425" s="13" t="s">
        <v>78</v>
      </c>
      <c r="AW425" s="13" t="s">
        <v>34</v>
      </c>
      <c r="AX425" s="13" t="s">
        <v>71</v>
      </c>
      <c r="AY425" s="229" t="s">
        <v>140</v>
      </c>
    </row>
    <row r="426" spans="2:51" s="13" customFormat="1" ht="13.5">
      <c r="B426" s="219"/>
      <c r="C426" s="220"/>
      <c r="D426" s="209" t="s">
        <v>149</v>
      </c>
      <c r="E426" s="221" t="s">
        <v>20</v>
      </c>
      <c r="F426" s="222" t="s">
        <v>542</v>
      </c>
      <c r="G426" s="220"/>
      <c r="H426" s="223">
        <v>22.815</v>
      </c>
      <c r="I426" s="224"/>
      <c r="J426" s="220"/>
      <c r="K426" s="220"/>
      <c r="L426" s="225"/>
      <c r="M426" s="226"/>
      <c r="N426" s="227"/>
      <c r="O426" s="227"/>
      <c r="P426" s="227"/>
      <c r="Q426" s="227"/>
      <c r="R426" s="227"/>
      <c r="S426" s="227"/>
      <c r="T426" s="228"/>
      <c r="AT426" s="229" t="s">
        <v>149</v>
      </c>
      <c r="AU426" s="229" t="s">
        <v>78</v>
      </c>
      <c r="AV426" s="13" t="s">
        <v>78</v>
      </c>
      <c r="AW426" s="13" t="s">
        <v>34</v>
      </c>
      <c r="AX426" s="13" t="s">
        <v>71</v>
      </c>
      <c r="AY426" s="229" t="s">
        <v>140</v>
      </c>
    </row>
    <row r="427" spans="2:51" s="15" customFormat="1" ht="13.5">
      <c r="B427" s="242"/>
      <c r="C427" s="243"/>
      <c r="D427" s="209" t="s">
        <v>149</v>
      </c>
      <c r="E427" s="244" t="s">
        <v>20</v>
      </c>
      <c r="F427" s="245" t="s">
        <v>380</v>
      </c>
      <c r="G427" s="243"/>
      <c r="H427" s="246">
        <v>163.403</v>
      </c>
      <c r="I427" s="247"/>
      <c r="J427" s="243"/>
      <c r="K427" s="243"/>
      <c r="L427" s="248"/>
      <c r="M427" s="249"/>
      <c r="N427" s="250"/>
      <c r="O427" s="250"/>
      <c r="P427" s="250"/>
      <c r="Q427" s="250"/>
      <c r="R427" s="250"/>
      <c r="S427" s="250"/>
      <c r="T427" s="251"/>
      <c r="AT427" s="252" t="s">
        <v>149</v>
      </c>
      <c r="AU427" s="252" t="s">
        <v>78</v>
      </c>
      <c r="AV427" s="15" t="s">
        <v>159</v>
      </c>
      <c r="AW427" s="15" t="s">
        <v>34</v>
      </c>
      <c r="AX427" s="15" t="s">
        <v>71</v>
      </c>
      <c r="AY427" s="252" t="s">
        <v>140</v>
      </c>
    </row>
    <row r="428" spans="2:51" s="14" customFormat="1" ht="13.5">
      <c r="B428" s="230"/>
      <c r="C428" s="231"/>
      <c r="D428" s="232" t="s">
        <v>149</v>
      </c>
      <c r="E428" s="233" t="s">
        <v>20</v>
      </c>
      <c r="F428" s="234" t="s">
        <v>152</v>
      </c>
      <c r="G428" s="231"/>
      <c r="H428" s="235">
        <v>425.691</v>
      </c>
      <c r="I428" s="236"/>
      <c r="J428" s="231"/>
      <c r="K428" s="231"/>
      <c r="L428" s="237"/>
      <c r="M428" s="238"/>
      <c r="N428" s="239"/>
      <c r="O428" s="239"/>
      <c r="P428" s="239"/>
      <c r="Q428" s="239"/>
      <c r="R428" s="239"/>
      <c r="S428" s="239"/>
      <c r="T428" s="240"/>
      <c r="AT428" s="241" t="s">
        <v>149</v>
      </c>
      <c r="AU428" s="241" t="s">
        <v>78</v>
      </c>
      <c r="AV428" s="14" t="s">
        <v>147</v>
      </c>
      <c r="AW428" s="14" t="s">
        <v>34</v>
      </c>
      <c r="AX428" s="14" t="s">
        <v>35</v>
      </c>
      <c r="AY428" s="241" t="s">
        <v>140</v>
      </c>
    </row>
    <row r="429" spans="2:65" s="1" customFormat="1" ht="31.5" customHeight="1">
      <c r="B429" s="36"/>
      <c r="C429" s="195" t="s">
        <v>543</v>
      </c>
      <c r="D429" s="195" t="s">
        <v>142</v>
      </c>
      <c r="E429" s="196" t="s">
        <v>544</v>
      </c>
      <c r="F429" s="197" t="s">
        <v>545</v>
      </c>
      <c r="G429" s="198" t="s">
        <v>145</v>
      </c>
      <c r="H429" s="199">
        <v>3474.063</v>
      </c>
      <c r="I429" s="200"/>
      <c r="J429" s="201">
        <f>ROUND(I429*H429,2)</f>
        <v>0</v>
      </c>
      <c r="K429" s="197" t="s">
        <v>146</v>
      </c>
      <c r="L429" s="56"/>
      <c r="M429" s="202" t="s">
        <v>20</v>
      </c>
      <c r="N429" s="203" t="s">
        <v>42</v>
      </c>
      <c r="O429" s="37"/>
      <c r="P429" s="204">
        <f>O429*H429</f>
        <v>0</v>
      </c>
      <c r="Q429" s="204">
        <v>0.01146</v>
      </c>
      <c r="R429" s="204">
        <f>Q429*H429</f>
        <v>39.81276198</v>
      </c>
      <c r="S429" s="204">
        <v>0</v>
      </c>
      <c r="T429" s="205">
        <f>S429*H429</f>
        <v>0</v>
      </c>
      <c r="AR429" s="19" t="s">
        <v>147</v>
      </c>
      <c r="AT429" s="19" t="s">
        <v>142</v>
      </c>
      <c r="AU429" s="19" t="s">
        <v>78</v>
      </c>
      <c r="AY429" s="19" t="s">
        <v>140</v>
      </c>
      <c r="BE429" s="206">
        <f>IF(N429="základní",J429,0)</f>
        <v>0</v>
      </c>
      <c r="BF429" s="206">
        <f>IF(N429="snížená",J429,0)</f>
        <v>0</v>
      </c>
      <c r="BG429" s="206">
        <f>IF(N429="zákl. přenesená",J429,0)</f>
        <v>0</v>
      </c>
      <c r="BH429" s="206">
        <f>IF(N429="sníž. přenesená",J429,0)</f>
        <v>0</v>
      </c>
      <c r="BI429" s="206">
        <f>IF(N429="nulová",J429,0)</f>
        <v>0</v>
      </c>
      <c r="BJ429" s="19" t="s">
        <v>35</v>
      </c>
      <c r="BK429" s="206">
        <f>ROUND(I429*H429,2)</f>
        <v>0</v>
      </c>
      <c r="BL429" s="19" t="s">
        <v>147</v>
      </c>
      <c r="BM429" s="19" t="s">
        <v>546</v>
      </c>
    </row>
    <row r="430" spans="2:51" s="13" customFormat="1" ht="13.5">
      <c r="B430" s="219"/>
      <c r="C430" s="220"/>
      <c r="D430" s="209" t="s">
        <v>149</v>
      </c>
      <c r="E430" s="221" t="s">
        <v>20</v>
      </c>
      <c r="F430" s="222" t="s">
        <v>392</v>
      </c>
      <c r="G430" s="220"/>
      <c r="H430" s="223">
        <v>426.252</v>
      </c>
      <c r="I430" s="224"/>
      <c r="J430" s="220"/>
      <c r="K430" s="220"/>
      <c r="L430" s="225"/>
      <c r="M430" s="226"/>
      <c r="N430" s="227"/>
      <c r="O430" s="227"/>
      <c r="P430" s="227"/>
      <c r="Q430" s="227"/>
      <c r="R430" s="227"/>
      <c r="S430" s="227"/>
      <c r="T430" s="228"/>
      <c r="AT430" s="229" t="s">
        <v>149</v>
      </c>
      <c r="AU430" s="229" t="s">
        <v>78</v>
      </c>
      <c r="AV430" s="13" t="s">
        <v>78</v>
      </c>
      <c r="AW430" s="13" t="s">
        <v>34</v>
      </c>
      <c r="AX430" s="13" t="s">
        <v>71</v>
      </c>
      <c r="AY430" s="229" t="s">
        <v>140</v>
      </c>
    </row>
    <row r="431" spans="2:51" s="13" customFormat="1" ht="13.5">
      <c r="B431" s="219"/>
      <c r="C431" s="220"/>
      <c r="D431" s="209" t="s">
        <v>149</v>
      </c>
      <c r="E431" s="221" t="s">
        <v>20</v>
      </c>
      <c r="F431" s="222" t="s">
        <v>393</v>
      </c>
      <c r="G431" s="220"/>
      <c r="H431" s="223">
        <v>62.383</v>
      </c>
      <c r="I431" s="224"/>
      <c r="J431" s="220"/>
      <c r="K431" s="220"/>
      <c r="L431" s="225"/>
      <c r="M431" s="226"/>
      <c r="N431" s="227"/>
      <c r="O431" s="227"/>
      <c r="P431" s="227"/>
      <c r="Q431" s="227"/>
      <c r="R431" s="227"/>
      <c r="S431" s="227"/>
      <c r="T431" s="228"/>
      <c r="AT431" s="229" t="s">
        <v>149</v>
      </c>
      <c r="AU431" s="229" t="s">
        <v>78</v>
      </c>
      <c r="AV431" s="13" t="s">
        <v>78</v>
      </c>
      <c r="AW431" s="13" t="s">
        <v>34</v>
      </c>
      <c r="AX431" s="13" t="s">
        <v>71</v>
      </c>
      <c r="AY431" s="229" t="s">
        <v>140</v>
      </c>
    </row>
    <row r="432" spans="2:51" s="13" customFormat="1" ht="13.5">
      <c r="B432" s="219"/>
      <c r="C432" s="220"/>
      <c r="D432" s="209" t="s">
        <v>149</v>
      </c>
      <c r="E432" s="221" t="s">
        <v>20</v>
      </c>
      <c r="F432" s="222" t="s">
        <v>394</v>
      </c>
      <c r="G432" s="220"/>
      <c r="H432" s="223">
        <v>-5.76</v>
      </c>
      <c r="I432" s="224"/>
      <c r="J432" s="220"/>
      <c r="K432" s="220"/>
      <c r="L432" s="225"/>
      <c r="M432" s="226"/>
      <c r="N432" s="227"/>
      <c r="O432" s="227"/>
      <c r="P432" s="227"/>
      <c r="Q432" s="227"/>
      <c r="R432" s="227"/>
      <c r="S432" s="227"/>
      <c r="T432" s="228"/>
      <c r="AT432" s="229" t="s">
        <v>149</v>
      </c>
      <c r="AU432" s="229" t="s">
        <v>78</v>
      </c>
      <c r="AV432" s="13" t="s">
        <v>78</v>
      </c>
      <c r="AW432" s="13" t="s">
        <v>34</v>
      </c>
      <c r="AX432" s="13" t="s">
        <v>71</v>
      </c>
      <c r="AY432" s="229" t="s">
        <v>140</v>
      </c>
    </row>
    <row r="433" spans="2:51" s="13" customFormat="1" ht="13.5">
      <c r="B433" s="219"/>
      <c r="C433" s="220"/>
      <c r="D433" s="209" t="s">
        <v>149</v>
      </c>
      <c r="E433" s="221" t="s">
        <v>20</v>
      </c>
      <c r="F433" s="222" t="s">
        <v>395</v>
      </c>
      <c r="G433" s="220"/>
      <c r="H433" s="223">
        <v>-49.92</v>
      </c>
      <c r="I433" s="224"/>
      <c r="J433" s="220"/>
      <c r="K433" s="220"/>
      <c r="L433" s="225"/>
      <c r="M433" s="226"/>
      <c r="N433" s="227"/>
      <c r="O433" s="227"/>
      <c r="P433" s="227"/>
      <c r="Q433" s="227"/>
      <c r="R433" s="227"/>
      <c r="S433" s="227"/>
      <c r="T433" s="228"/>
      <c r="AT433" s="229" t="s">
        <v>149</v>
      </c>
      <c r="AU433" s="229" t="s">
        <v>78</v>
      </c>
      <c r="AV433" s="13" t="s">
        <v>78</v>
      </c>
      <c r="AW433" s="13" t="s">
        <v>34</v>
      </c>
      <c r="AX433" s="13" t="s">
        <v>71</v>
      </c>
      <c r="AY433" s="229" t="s">
        <v>140</v>
      </c>
    </row>
    <row r="434" spans="2:51" s="13" customFormat="1" ht="13.5">
      <c r="B434" s="219"/>
      <c r="C434" s="220"/>
      <c r="D434" s="209" t="s">
        <v>149</v>
      </c>
      <c r="E434" s="221" t="s">
        <v>20</v>
      </c>
      <c r="F434" s="222" t="s">
        <v>396</v>
      </c>
      <c r="G434" s="220"/>
      <c r="H434" s="223">
        <v>-3.255</v>
      </c>
      <c r="I434" s="224"/>
      <c r="J434" s="220"/>
      <c r="K434" s="220"/>
      <c r="L434" s="225"/>
      <c r="M434" s="226"/>
      <c r="N434" s="227"/>
      <c r="O434" s="227"/>
      <c r="P434" s="227"/>
      <c r="Q434" s="227"/>
      <c r="R434" s="227"/>
      <c r="S434" s="227"/>
      <c r="T434" s="228"/>
      <c r="AT434" s="229" t="s">
        <v>149</v>
      </c>
      <c r="AU434" s="229" t="s">
        <v>78</v>
      </c>
      <c r="AV434" s="13" t="s">
        <v>78</v>
      </c>
      <c r="AW434" s="13" t="s">
        <v>34</v>
      </c>
      <c r="AX434" s="13" t="s">
        <v>71</v>
      </c>
      <c r="AY434" s="229" t="s">
        <v>140</v>
      </c>
    </row>
    <row r="435" spans="2:51" s="13" customFormat="1" ht="13.5">
      <c r="B435" s="219"/>
      <c r="C435" s="220"/>
      <c r="D435" s="209" t="s">
        <v>149</v>
      </c>
      <c r="E435" s="221" t="s">
        <v>20</v>
      </c>
      <c r="F435" s="222" t="s">
        <v>397</v>
      </c>
      <c r="G435" s="220"/>
      <c r="H435" s="223">
        <v>-2.94</v>
      </c>
      <c r="I435" s="224"/>
      <c r="J435" s="220"/>
      <c r="K435" s="220"/>
      <c r="L435" s="225"/>
      <c r="M435" s="226"/>
      <c r="N435" s="227"/>
      <c r="O435" s="227"/>
      <c r="P435" s="227"/>
      <c r="Q435" s="227"/>
      <c r="R435" s="227"/>
      <c r="S435" s="227"/>
      <c r="T435" s="228"/>
      <c r="AT435" s="229" t="s">
        <v>149</v>
      </c>
      <c r="AU435" s="229" t="s">
        <v>78</v>
      </c>
      <c r="AV435" s="13" t="s">
        <v>78</v>
      </c>
      <c r="AW435" s="13" t="s">
        <v>34</v>
      </c>
      <c r="AX435" s="13" t="s">
        <v>71</v>
      </c>
      <c r="AY435" s="229" t="s">
        <v>140</v>
      </c>
    </row>
    <row r="436" spans="2:51" s="13" customFormat="1" ht="13.5">
      <c r="B436" s="219"/>
      <c r="C436" s="220"/>
      <c r="D436" s="209" t="s">
        <v>149</v>
      </c>
      <c r="E436" s="221" t="s">
        <v>20</v>
      </c>
      <c r="F436" s="222" t="s">
        <v>398</v>
      </c>
      <c r="G436" s="220"/>
      <c r="H436" s="223">
        <v>-3.57</v>
      </c>
      <c r="I436" s="224"/>
      <c r="J436" s="220"/>
      <c r="K436" s="220"/>
      <c r="L436" s="225"/>
      <c r="M436" s="226"/>
      <c r="N436" s="227"/>
      <c r="O436" s="227"/>
      <c r="P436" s="227"/>
      <c r="Q436" s="227"/>
      <c r="R436" s="227"/>
      <c r="S436" s="227"/>
      <c r="T436" s="228"/>
      <c r="AT436" s="229" t="s">
        <v>149</v>
      </c>
      <c r="AU436" s="229" t="s">
        <v>78</v>
      </c>
      <c r="AV436" s="13" t="s">
        <v>78</v>
      </c>
      <c r="AW436" s="13" t="s">
        <v>34</v>
      </c>
      <c r="AX436" s="13" t="s">
        <v>71</v>
      </c>
      <c r="AY436" s="229" t="s">
        <v>140</v>
      </c>
    </row>
    <row r="437" spans="2:51" s="15" customFormat="1" ht="13.5">
      <c r="B437" s="242"/>
      <c r="C437" s="243"/>
      <c r="D437" s="209" t="s">
        <v>149</v>
      </c>
      <c r="E437" s="244" t="s">
        <v>20</v>
      </c>
      <c r="F437" s="245" t="s">
        <v>337</v>
      </c>
      <c r="G437" s="243"/>
      <c r="H437" s="246">
        <v>423.19</v>
      </c>
      <c r="I437" s="247"/>
      <c r="J437" s="243"/>
      <c r="K437" s="243"/>
      <c r="L437" s="248"/>
      <c r="M437" s="249"/>
      <c r="N437" s="250"/>
      <c r="O437" s="250"/>
      <c r="P437" s="250"/>
      <c r="Q437" s="250"/>
      <c r="R437" s="250"/>
      <c r="S437" s="250"/>
      <c r="T437" s="251"/>
      <c r="AT437" s="252" t="s">
        <v>149</v>
      </c>
      <c r="AU437" s="252" t="s">
        <v>78</v>
      </c>
      <c r="AV437" s="15" t="s">
        <v>159</v>
      </c>
      <c r="AW437" s="15" t="s">
        <v>34</v>
      </c>
      <c r="AX437" s="15" t="s">
        <v>71</v>
      </c>
      <c r="AY437" s="252" t="s">
        <v>140</v>
      </c>
    </row>
    <row r="438" spans="2:51" s="13" customFormat="1" ht="13.5">
      <c r="B438" s="219"/>
      <c r="C438" s="220"/>
      <c r="D438" s="209" t="s">
        <v>149</v>
      </c>
      <c r="E438" s="221" t="s">
        <v>20</v>
      </c>
      <c r="F438" s="222" t="s">
        <v>399</v>
      </c>
      <c r="G438" s="220"/>
      <c r="H438" s="223">
        <v>374.4</v>
      </c>
      <c r="I438" s="224"/>
      <c r="J438" s="220"/>
      <c r="K438" s="220"/>
      <c r="L438" s="225"/>
      <c r="M438" s="226"/>
      <c r="N438" s="227"/>
      <c r="O438" s="227"/>
      <c r="P438" s="227"/>
      <c r="Q438" s="227"/>
      <c r="R438" s="227"/>
      <c r="S438" s="227"/>
      <c r="T438" s="228"/>
      <c r="AT438" s="229" t="s">
        <v>149</v>
      </c>
      <c r="AU438" s="229" t="s">
        <v>78</v>
      </c>
      <c r="AV438" s="13" t="s">
        <v>78</v>
      </c>
      <c r="AW438" s="13" t="s">
        <v>34</v>
      </c>
      <c r="AX438" s="13" t="s">
        <v>71</v>
      </c>
      <c r="AY438" s="229" t="s">
        <v>140</v>
      </c>
    </row>
    <row r="439" spans="2:51" s="13" customFormat="1" ht="13.5">
      <c r="B439" s="219"/>
      <c r="C439" s="220"/>
      <c r="D439" s="209" t="s">
        <v>149</v>
      </c>
      <c r="E439" s="221" t="s">
        <v>20</v>
      </c>
      <c r="F439" s="222" t="s">
        <v>400</v>
      </c>
      <c r="G439" s="220"/>
      <c r="H439" s="223">
        <v>-89.1</v>
      </c>
      <c r="I439" s="224"/>
      <c r="J439" s="220"/>
      <c r="K439" s="220"/>
      <c r="L439" s="225"/>
      <c r="M439" s="226"/>
      <c r="N439" s="227"/>
      <c r="O439" s="227"/>
      <c r="P439" s="227"/>
      <c r="Q439" s="227"/>
      <c r="R439" s="227"/>
      <c r="S439" s="227"/>
      <c r="T439" s="228"/>
      <c r="AT439" s="229" t="s">
        <v>149</v>
      </c>
      <c r="AU439" s="229" t="s">
        <v>78</v>
      </c>
      <c r="AV439" s="13" t="s">
        <v>78</v>
      </c>
      <c r="AW439" s="13" t="s">
        <v>34</v>
      </c>
      <c r="AX439" s="13" t="s">
        <v>71</v>
      </c>
      <c r="AY439" s="229" t="s">
        <v>140</v>
      </c>
    </row>
    <row r="440" spans="2:51" s="13" customFormat="1" ht="13.5">
      <c r="B440" s="219"/>
      <c r="C440" s="220"/>
      <c r="D440" s="209" t="s">
        <v>149</v>
      </c>
      <c r="E440" s="221" t="s">
        <v>20</v>
      </c>
      <c r="F440" s="222" t="s">
        <v>401</v>
      </c>
      <c r="G440" s="220"/>
      <c r="H440" s="223">
        <v>-22.14</v>
      </c>
      <c r="I440" s="224"/>
      <c r="J440" s="220"/>
      <c r="K440" s="220"/>
      <c r="L440" s="225"/>
      <c r="M440" s="226"/>
      <c r="N440" s="227"/>
      <c r="O440" s="227"/>
      <c r="P440" s="227"/>
      <c r="Q440" s="227"/>
      <c r="R440" s="227"/>
      <c r="S440" s="227"/>
      <c r="T440" s="228"/>
      <c r="AT440" s="229" t="s">
        <v>149</v>
      </c>
      <c r="AU440" s="229" t="s">
        <v>78</v>
      </c>
      <c r="AV440" s="13" t="s">
        <v>78</v>
      </c>
      <c r="AW440" s="13" t="s">
        <v>34</v>
      </c>
      <c r="AX440" s="13" t="s">
        <v>71</v>
      </c>
      <c r="AY440" s="229" t="s">
        <v>140</v>
      </c>
    </row>
    <row r="441" spans="2:51" s="13" customFormat="1" ht="13.5">
      <c r="B441" s="219"/>
      <c r="C441" s="220"/>
      <c r="D441" s="209" t="s">
        <v>149</v>
      </c>
      <c r="E441" s="221" t="s">
        <v>20</v>
      </c>
      <c r="F441" s="222" t="s">
        <v>402</v>
      </c>
      <c r="G441" s="220"/>
      <c r="H441" s="223">
        <v>-15.66</v>
      </c>
      <c r="I441" s="224"/>
      <c r="J441" s="220"/>
      <c r="K441" s="220"/>
      <c r="L441" s="225"/>
      <c r="M441" s="226"/>
      <c r="N441" s="227"/>
      <c r="O441" s="227"/>
      <c r="P441" s="227"/>
      <c r="Q441" s="227"/>
      <c r="R441" s="227"/>
      <c r="S441" s="227"/>
      <c r="T441" s="228"/>
      <c r="AT441" s="229" t="s">
        <v>149</v>
      </c>
      <c r="AU441" s="229" t="s">
        <v>78</v>
      </c>
      <c r="AV441" s="13" t="s">
        <v>78</v>
      </c>
      <c r="AW441" s="13" t="s">
        <v>34</v>
      </c>
      <c r="AX441" s="13" t="s">
        <v>71</v>
      </c>
      <c r="AY441" s="229" t="s">
        <v>140</v>
      </c>
    </row>
    <row r="442" spans="2:51" s="13" customFormat="1" ht="13.5">
      <c r="B442" s="219"/>
      <c r="C442" s="220"/>
      <c r="D442" s="209" t="s">
        <v>149</v>
      </c>
      <c r="E442" s="221" t="s">
        <v>20</v>
      </c>
      <c r="F442" s="222" t="s">
        <v>403</v>
      </c>
      <c r="G442" s="220"/>
      <c r="H442" s="223">
        <v>-9.075</v>
      </c>
      <c r="I442" s="224"/>
      <c r="J442" s="220"/>
      <c r="K442" s="220"/>
      <c r="L442" s="225"/>
      <c r="M442" s="226"/>
      <c r="N442" s="227"/>
      <c r="O442" s="227"/>
      <c r="P442" s="227"/>
      <c r="Q442" s="227"/>
      <c r="R442" s="227"/>
      <c r="S442" s="227"/>
      <c r="T442" s="228"/>
      <c r="AT442" s="229" t="s">
        <v>149</v>
      </c>
      <c r="AU442" s="229" t="s">
        <v>78</v>
      </c>
      <c r="AV442" s="13" t="s">
        <v>78</v>
      </c>
      <c r="AW442" s="13" t="s">
        <v>34</v>
      </c>
      <c r="AX442" s="13" t="s">
        <v>71</v>
      </c>
      <c r="AY442" s="229" t="s">
        <v>140</v>
      </c>
    </row>
    <row r="443" spans="2:51" s="15" customFormat="1" ht="13.5">
      <c r="B443" s="242"/>
      <c r="C443" s="243"/>
      <c r="D443" s="209" t="s">
        <v>149</v>
      </c>
      <c r="E443" s="244" t="s">
        <v>20</v>
      </c>
      <c r="F443" s="245" t="s">
        <v>342</v>
      </c>
      <c r="G443" s="243"/>
      <c r="H443" s="246">
        <v>238.425</v>
      </c>
      <c r="I443" s="247"/>
      <c r="J443" s="243"/>
      <c r="K443" s="243"/>
      <c r="L443" s="248"/>
      <c r="M443" s="249"/>
      <c r="N443" s="250"/>
      <c r="O443" s="250"/>
      <c r="P443" s="250"/>
      <c r="Q443" s="250"/>
      <c r="R443" s="250"/>
      <c r="S443" s="250"/>
      <c r="T443" s="251"/>
      <c r="AT443" s="252" t="s">
        <v>149</v>
      </c>
      <c r="AU443" s="252" t="s">
        <v>78</v>
      </c>
      <c r="AV443" s="15" t="s">
        <v>159</v>
      </c>
      <c r="AW443" s="15" t="s">
        <v>34</v>
      </c>
      <c r="AX443" s="15" t="s">
        <v>71</v>
      </c>
      <c r="AY443" s="252" t="s">
        <v>140</v>
      </c>
    </row>
    <row r="444" spans="2:51" s="13" customFormat="1" ht="13.5">
      <c r="B444" s="219"/>
      <c r="C444" s="220"/>
      <c r="D444" s="209" t="s">
        <v>149</v>
      </c>
      <c r="E444" s="221" t="s">
        <v>20</v>
      </c>
      <c r="F444" s="222" t="s">
        <v>404</v>
      </c>
      <c r="G444" s="220"/>
      <c r="H444" s="223">
        <v>28.8</v>
      </c>
      <c r="I444" s="224"/>
      <c r="J444" s="220"/>
      <c r="K444" s="220"/>
      <c r="L444" s="225"/>
      <c r="M444" s="226"/>
      <c r="N444" s="227"/>
      <c r="O444" s="227"/>
      <c r="P444" s="227"/>
      <c r="Q444" s="227"/>
      <c r="R444" s="227"/>
      <c r="S444" s="227"/>
      <c r="T444" s="228"/>
      <c r="AT444" s="229" t="s">
        <v>149</v>
      </c>
      <c r="AU444" s="229" t="s">
        <v>78</v>
      </c>
      <c r="AV444" s="13" t="s">
        <v>78</v>
      </c>
      <c r="AW444" s="13" t="s">
        <v>34</v>
      </c>
      <c r="AX444" s="13" t="s">
        <v>71</v>
      </c>
      <c r="AY444" s="229" t="s">
        <v>140</v>
      </c>
    </row>
    <row r="445" spans="2:51" s="13" customFormat="1" ht="13.5">
      <c r="B445" s="219"/>
      <c r="C445" s="220"/>
      <c r="D445" s="209" t="s">
        <v>149</v>
      </c>
      <c r="E445" s="221" t="s">
        <v>20</v>
      </c>
      <c r="F445" s="222" t="s">
        <v>405</v>
      </c>
      <c r="G445" s="220"/>
      <c r="H445" s="223">
        <v>-11.52</v>
      </c>
      <c r="I445" s="224"/>
      <c r="J445" s="220"/>
      <c r="K445" s="220"/>
      <c r="L445" s="225"/>
      <c r="M445" s="226"/>
      <c r="N445" s="227"/>
      <c r="O445" s="227"/>
      <c r="P445" s="227"/>
      <c r="Q445" s="227"/>
      <c r="R445" s="227"/>
      <c r="S445" s="227"/>
      <c r="T445" s="228"/>
      <c r="AT445" s="229" t="s">
        <v>149</v>
      </c>
      <c r="AU445" s="229" t="s">
        <v>78</v>
      </c>
      <c r="AV445" s="13" t="s">
        <v>78</v>
      </c>
      <c r="AW445" s="13" t="s">
        <v>34</v>
      </c>
      <c r="AX445" s="13" t="s">
        <v>71</v>
      </c>
      <c r="AY445" s="229" t="s">
        <v>140</v>
      </c>
    </row>
    <row r="446" spans="2:51" s="15" customFormat="1" ht="13.5">
      <c r="B446" s="242"/>
      <c r="C446" s="243"/>
      <c r="D446" s="209" t="s">
        <v>149</v>
      </c>
      <c r="E446" s="244" t="s">
        <v>20</v>
      </c>
      <c r="F446" s="245" t="s">
        <v>344</v>
      </c>
      <c r="G446" s="243"/>
      <c r="H446" s="246">
        <v>17.28</v>
      </c>
      <c r="I446" s="247"/>
      <c r="J446" s="243"/>
      <c r="K446" s="243"/>
      <c r="L446" s="248"/>
      <c r="M446" s="249"/>
      <c r="N446" s="250"/>
      <c r="O446" s="250"/>
      <c r="P446" s="250"/>
      <c r="Q446" s="250"/>
      <c r="R446" s="250"/>
      <c r="S446" s="250"/>
      <c r="T446" s="251"/>
      <c r="AT446" s="252" t="s">
        <v>149</v>
      </c>
      <c r="AU446" s="252" t="s">
        <v>78</v>
      </c>
      <c r="AV446" s="15" t="s">
        <v>159</v>
      </c>
      <c r="AW446" s="15" t="s">
        <v>34</v>
      </c>
      <c r="AX446" s="15" t="s">
        <v>71</v>
      </c>
      <c r="AY446" s="252" t="s">
        <v>140</v>
      </c>
    </row>
    <row r="447" spans="2:51" s="13" customFormat="1" ht="13.5">
      <c r="B447" s="219"/>
      <c r="C447" s="220"/>
      <c r="D447" s="209" t="s">
        <v>149</v>
      </c>
      <c r="E447" s="221" t="s">
        <v>20</v>
      </c>
      <c r="F447" s="222" t="s">
        <v>406</v>
      </c>
      <c r="G447" s="220"/>
      <c r="H447" s="223">
        <v>793.12</v>
      </c>
      <c r="I447" s="224"/>
      <c r="J447" s="220"/>
      <c r="K447" s="220"/>
      <c r="L447" s="225"/>
      <c r="M447" s="226"/>
      <c r="N447" s="227"/>
      <c r="O447" s="227"/>
      <c r="P447" s="227"/>
      <c r="Q447" s="227"/>
      <c r="R447" s="227"/>
      <c r="S447" s="227"/>
      <c r="T447" s="228"/>
      <c r="AT447" s="229" t="s">
        <v>149</v>
      </c>
      <c r="AU447" s="229" t="s">
        <v>78</v>
      </c>
      <c r="AV447" s="13" t="s">
        <v>78</v>
      </c>
      <c r="AW447" s="13" t="s">
        <v>34</v>
      </c>
      <c r="AX447" s="13" t="s">
        <v>71</v>
      </c>
      <c r="AY447" s="229" t="s">
        <v>140</v>
      </c>
    </row>
    <row r="448" spans="2:51" s="13" customFormat="1" ht="13.5">
      <c r="B448" s="219"/>
      <c r="C448" s="220"/>
      <c r="D448" s="209" t="s">
        <v>149</v>
      </c>
      <c r="E448" s="221" t="s">
        <v>20</v>
      </c>
      <c r="F448" s="222" t="s">
        <v>407</v>
      </c>
      <c r="G448" s="220"/>
      <c r="H448" s="223">
        <v>48.743</v>
      </c>
      <c r="I448" s="224"/>
      <c r="J448" s="220"/>
      <c r="K448" s="220"/>
      <c r="L448" s="225"/>
      <c r="M448" s="226"/>
      <c r="N448" s="227"/>
      <c r="O448" s="227"/>
      <c r="P448" s="227"/>
      <c r="Q448" s="227"/>
      <c r="R448" s="227"/>
      <c r="S448" s="227"/>
      <c r="T448" s="228"/>
      <c r="AT448" s="229" t="s">
        <v>149</v>
      </c>
      <c r="AU448" s="229" t="s">
        <v>78</v>
      </c>
      <c r="AV448" s="13" t="s">
        <v>78</v>
      </c>
      <c r="AW448" s="13" t="s">
        <v>34</v>
      </c>
      <c r="AX448" s="13" t="s">
        <v>71</v>
      </c>
      <c r="AY448" s="229" t="s">
        <v>140</v>
      </c>
    </row>
    <row r="449" spans="2:51" s="13" customFormat="1" ht="13.5">
      <c r="B449" s="219"/>
      <c r="C449" s="220"/>
      <c r="D449" s="209" t="s">
        <v>149</v>
      </c>
      <c r="E449" s="221" t="s">
        <v>20</v>
      </c>
      <c r="F449" s="222" t="s">
        <v>408</v>
      </c>
      <c r="G449" s="220"/>
      <c r="H449" s="223">
        <v>233.936</v>
      </c>
      <c r="I449" s="224"/>
      <c r="J449" s="220"/>
      <c r="K449" s="220"/>
      <c r="L449" s="225"/>
      <c r="M449" s="226"/>
      <c r="N449" s="227"/>
      <c r="O449" s="227"/>
      <c r="P449" s="227"/>
      <c r="Q449" s="227"/>
      <c r="R449" s="227"/>
      <c r="S449" s="227"/>
      <c r="T449" s="228"/>
      <c r="AT449" s="229" t="s">
        <v>149</v>
      </c>
      <c r="AU449" s="229" t="s">
        <v>78</v>
      </c>
      <c r="AV449" s="13" t="s">
        <v>78</v>
      </c>
      <c r="AW449" s="13" t="s">
        <v>34</v>
      </c>
      <c r="AX449" s="13" t="s">
        <v>71</v>
      </c>
      <c r="AY449" s="229" t="s">
        <v>140</v>
      </c>
    </row>
    <row r="450" spans="2:51" s="13" customFormat="1" ht="13.5">
      <c r="B450" s="219"/>
      <c r="C450" s="220"/>
      <c r="D450" s="209" t="s">
        <v>149</v>
      </c>
      <c r="E450" s="221" t="s">
        <v>20</v>
      </c>
      <c r="F450" s="222" t="s">
        <v>409</v>
      </c>
      <c r="G450" s="220"/>
      <c r="H450" s="223">
        <v>106.65</v>
      </c>
      <c r="I450" s="224"/>
      <c r="J450" s="220"/>
      <c r="K450" s="220"/>
      <c r="L450" s="225"/>
      <c r="M450" s="226"/>
      <c r="N450" s="227"/>
      <c r="O450" s="227"/>
      <c r="P450" s="227"/>
      <c r="Q450" s="227"/>
      <c r="R450" s="227"/>
      <c r="S450" s="227"/>
      <c r="T450" s="228"/>
      <c r="AT450" s="229" t="s">
        <v>149</v>
      </c>
      <c r="AU450" s="229" t="s">
        <v>78</v>
      </c>
      <c r="AV450" s="13" t="s">
        <v>78</v>
      </c>
      <c r="AW450" s="13" t="s">
        <v>34</v>
      </c>
      <c r="AX450" s="13" t="s">
        <v>71</v>
      </c>
      <c r="AY450" s="229" t="s">
        <v>140</v>
      </c>
    </row>
    <row r="451" spans="2:51" s="13" customFormat="1" ht="13.5">
      <c r="B451" s="219"/>
      <c r="C451" s="220"/>
      <c r="D451" s="209" t="s">
        <v>149</v>
      </c>
      <c r="E451" s="221" t="s">
        <v>20</v>
      </c>
      <c r="F451" s="222" t="s">
        <v>410</v>
      </c>
      <c r="G451" s="220"/>
      <c r="H451" s="223">
        <v>120</v>
      </c>
      <c r="I451" s="224"/>
      <c r="J451" s="220"/>
      <c r="K451" s="220"/>
      <c r="L451" s="225"/>
      <c r="M451" s="226"/>
      <c r="N451" s="227"/>
      <c r="O451" s="227"/>
      <c r="P451" s="227"/>
      <c r="Q451" s="227"/>
      <c r="R451" s="227"/>
      <c r="S451" s="227"/>
      <c r="T451" s="228"/>
      <c r="AT451" s="229" t="s">
        <v>149</v>
      </c>
      <c r="AU451" s="229" t="s">
        <v>78</v>
      </c>
      <c r="AV451" s="13" t="s">
        <v>78</v>
      </c>
      <c r="AW451" s="13" t="s">
        <v>34</v>
      </c>
      <c r="AX451" s="13" t="s">
        <v>71</v>
      </c>
      <c r="AY451" s="229" t="s">
        <v>140</v>
      </c>
    </row>
    <row r="452" spans="2:51" s="13" customFormat="1" ht="13.5">
      <c r="B452" s="219"/>
      <c r="C452" s="220"/>
      <c r="D452" s="209" t="s">
        <v>149</v>
      </c>
      <c r="E452" s="221" t="s">
        <v>20</v>
      </c>
      <c r="F452" s="222" t="s">
        <v>411</v>
      </c>
      <c r="G452" s="220"/>
      <c r="H452" s="223">
        <v>-1.8</v>
      </c>
      <c r="I452" s="224"/>
      <c r="J452" s="220"/>
      <c r="K452" s="220"/>
      <c r="L452" s="225"/>
      <c r="M452" s="226"/>
      <c r="N452" s="227"/>
      <c r="O452" s="227"/>
      <c r="P452" s="227"/>
      <c r="Q452" s="227"/>
      <c r="R452" s="227"/>
      <c r="S452" s="227"/>
      <c r="T452" s="228"/>
      <c r="AT452" s="229" t="s">
        <v>149</v>
      </c>
      <c r="AU452" s="229" t="s">
        <v>78</v>
      </c>
      <c r="AV452" s="13" t="s">
        <v>78</v>
      </c>
      <c r="AW452" s="13" t="s">
        <v>34</v>
      </c>
      <c r="AX452" s="13" t="s">
        <v>71</v>
      </c>
      <c r="AY452" s="229" t="s">
        <v>140</v>
      </c>
    </row>
    <row r="453" spans="2:51" s="13" customFormat="1" ht="13.5">
      <c r="B453" s="219"/>
      <c r="C453" s="220"/>
      <c r="D453" s="209" t="s">
        <v>149</v>
      </c>
      <c r="E453" s="221" t="s">
        <v>20</v>
      </c>
      <c r="F453" s="222" t="s">
        <v>412</v>
      </c>
      <c r="G453" s="220"/>
      <c r="H453" s="223">
        <v>-7.56</v>
      </c>
      <c r="I453" s="224"/>
      <c r="J453" s="220"/>
      <c r="K453" s="220"/>
      <c r="L453" s="225"/>
      <c r="M453" s="226"/>
      <c r="N453" s="227"/>
      <c r="O453" s="227"/>
      <c r="P453" s="227"/>
      <c r="Q453" s="227"/>
      <c r="R453" s="227"/>
      <c r="S453" s="227"/>
      <c r="T453" s="228"/>
      <c r="AT453" s="229" t="s">
        <v>149</v>
      </c>
      <c r="AU453" s="229" t="s">
        <v>78</v>
      </c>
      <c r="AV453" s="13" t="s">
        <v>78</v>
      </c>
      <c r="AW453" s="13" t="s">
        <v>34</v>
      </c>
      <c r="AX453" s="13" t="s">
        <v>71</v>
      </c>
      <c r="AY453" s="229" t="s">
        <v>140</v>
      </c>
    </row>
    <row r="454" spans="2:51" s="13" customFormat="1" ht="13.5">
      <c r="B454" s="219"/>
      <c r="C454" s="220"/>
      <c r="D454" s="209" t="s">
        <v>149</v>
      </c>
      <c r="E454" s="221" t="s">
        <v>20</v>
      </c>
      <c r="F454" s="222" t="s">
        <v>413</v>
      </c>
      <c r="G454" s="220"/>
      <c r="H454" s="223">
        <v>-9.9</v>
      </c>
      <c r="I454" s="224"/>
      <c r="J454" s="220"/>
      <c r="K454" s="220"/>
      <c r="L454" s="225"/>
      <c r="M454" s="226"/>
      <c r="N454" s="227"/>
      <c r="O454" s="227"/>
      <c r="P454" s="227"/>
      <c r="Q454" s="227"/>
      <c r="R454" s="227"/>
      <c r="S454" s="227"/>
      <c r="T454" s="228"/>
      <c r="AT454" s="229" t="s">
        <v>149</v>
      </c>
      <c r="AU454" s="229" t="s">
        <v>78</v>
      </c>
      <c r="AV454" s="13" t="s">
        <v>78</v>
      </c>
      <c r="AW454" s="13" t="s">
        <v>34</v>
      </c>
      <c r="AX454" s="13" t="s">
        <v>71</v>
      </c>
      <c r="AY454" s="229" t="s">
        <v>140</v>
      </c>
    </row>
    <row r="455" spans="2:51" s="13" customFormat="1" ht="13.5">
      <c r="B455" s="219"/>
      <c r="C455" s="220"/>
      <c r="D455" s="209" t="s">
        <v>149</v>
      </c>
      <c r="E455" s="221" t="s">
        <v>20</v>
      </c>
      <c r="F455" s="222" t="s">
        <v>414</v>
      </c>
      <c r="G455" s="220"/>
      <c r="H455" s="223">
        <v>-3.4</v>
      </c>
      <c r="I455" s="224"/>
      <c r="J455" s="220"/>
      <c r="K455" s="220"/>
      <c r="L455" s="225"/>
      <c r="M455" s="226"/>
      <c r="N455" s="227"/>
      <c r="O455" s="227"/>
      <c r="P455" s="227"/>
      <c r="Q455" s="227"/>
      <c r="R455" s="227"/>
      <c r="S455" s="227"/>
      <c r="T455" s="228"/>
      <c r="AT455" s="229" t="s">
        <v>149</v>
      </c>
      <c r="AU455" s="229" t="s">
        <v>78</v>
      </c>
      <c r="AV455" s="13" t="s">
        <v>78</v>
      </c>
      <c r="AW455" s="13" t="s">
        <v>34</v>
      </c>
      <c r="AX455" s="13" t="s">
        <v>71</v>
      </c>
      <c r="AY455" s="229" t="s">
        <v>140</v>
      </c>
    </row>
    <row r="456" spans="2:51" s="13" customFormat="1" ht="13.5">
      <c r="B456" s="219"/>
      <c r="C456" s="220"/>
      <c r="D456" s="209" t="s">
        <v>149</v>
      </c>
      <c r="E456" s="221" t="s">
        <v>20</v>
      </c>
      <c r="F456" s="222" t="s">
        <v>415</v>
      </c>
      <c r="G456" s="220"/>
      <c r="H456" s="223">
        <v>-44.28</v>
      </c>
      <c r="I456" s="224"/>
      <c r="J456" s="220"/>
      <c r="K456" s="220"/>
      <c r="L456" s="225"/>
      <c r="M456" s="226"/>
      <c r="N456" s="227"/>
      <c r="O456" s="227"/>
      <c r="P456" s="227"/>
      <c r="Q456" s="227"/>
      <c r="R456" s="227"/>
      <c r="S456" s="227"/>
      <c r="T456" s="228"/>
      <c r="AT456" s="229" t="s">
        <v>149</v>
      </c>
      <c r="AU456" s="229" t="s">
        <v>78</v>
      </c>
      <c r="AV456" s="13" t="s">
        <v>78</v>
      </c>
      <c r="AW456" s="13" t="s">
        <v>34</v>
      </c>
      <c r="AX456" s="13" t="s">
        <v>71</v>
      </c>
      <c r="AY456" s="229" t="s">
        <v>140</v>
      </c>
    </row>
    <row r="457" spans="2:51" s="13" customFormat="1" ht="13.5">
      <c r="B457" s="219"/>
      <c r="C457" s="220"/>
      <c r="D457" s="209" t="s">
        <v>149</v>
      </c>
      <c r="E457" s="221" t="s">
        <v>20</v>
      </c>
      <c r="F457" s="222" t="s">
        <v>416</v>
      </c>
      <c r="G457" s="220"/>
      <c r="H457" s="223">
        <v>-247.5</v>
      </c>
      <c r="I457" s="224"/>
      <c r="J457" s="220"/>
      <c r="K457" s="220"/>
      <c r="L457" s="225"/>
      <c r="M457" s="226"/>
      <c r="N457" s="227"/>
      <c r="O457" s="227"/>
      <c r="P457" s="227"/>
      <c r="Q457" s="227"/>
      <c r="R457" s="227"/>
      <c r="S457" s="227"/>
      <c r="T457" s="228"/>
      <c r="AT457" s="229" t="s">
        <v>149</v>
      </c>
      <c r="AU457" s="229" t="s">
        <v>78</v>
      </c>
      <c r="AV457" s="13" t="s">
        <v>78</v>
      </c>
      <c r="AW457" s="13" t="s">
        <v>34</v>
      </c>
      <c r="AX457" s="13" t="s">
        <v>71</v>
      </c>
      <c r="AY457" s="229" t="s">
        <v>140</v>
      </c>
    </row>
    <row r="458" spans="2:51" s="13" customFormat="1" ht="13.5">
      <c r="B458" s="219"/>
      <c r="C458" s="220"/>
      <c r="D458" s="209" t="s">
        <v>149</v>
      </c>
      <c r="E458" s="221" t="s">
        <v>20</v>
      </c>
      <c r="F458" s="222" t="s">
        <v>417</v>
      </c>
      <c r="G458" s="220"/>
      <c r="H458" s="223">
        <v>-31.32</v>
      </c>
      <c r="I458" s="224"/>
      <c r="J458" s="220"/>
      <c r="K458" s="220"/>
      <c r="L458" s="225"/>
      <c r="M458" s="226"/>
      <c r="N458" s="227"/>
      <c r="O458" s="227"/>
      <c r="P458" s="227"/>
      <c r="Q458" s="227"/>
      <c r="R458" s="227"/>
      <c r="S458" s="227"/>
      <c r="T458" s="228"/>
      <c r="AT458" s="229" t="s">
        <v>149</v>
      </c>
      <c r="AU458" s="229" t="s">
        <v>78</v>
      </c>
      <c r="AV458" s="13" t="s">
        <v>78</v>
      </c>
      <c r="AW458" s="13" t="s">
        <v>34</v>
      </c>
      <c r="AX458" s="13" t="s">
        <v>71</v>
      </c>
      <c r="AY458" s="229" t="s">
        <v>140</v>
      </c>
    </row>
    <row r="459" spans="2:51" s="13" customFormat="1" ht="13.5">
      <c r="B459" s="219"/>
      <c r="C459" s="220"/>
      <c r="D459" s="209" t="s">
        <v>149</v>
      </c>
      <c r="E459" s="221" t="s">
        <v>20</v>
      </c>
      <c r="F459" s="222" t="s">
        <v>418</v>
      </c>
      <c r="G459" s="220"/>
      <c r="H459" s="223">
        <v>-3.24</v>
      </c>
      <c r="I459" s="224"/>
      <c r="J459" s="220"/>
      <c r="K459" s="220"/>
      <c r="L459" s="225"/>
      <c r="M459" s="226"/>
      <c r="N459" s="227"/>
      <c r="O459" s="227"/>
      <c r="P459" s="227"/>
      <c r="Q459" s="227"/>
      <c r="R459" s="227"/>
      <c r="S459" s="227"/>
      <c r="T459" s="228"/>
      <c r="AT459" s="229" t="s">
        <v>149</v>
      </c>
      <c r="AU459" s="229" t="s">
        <v>78</v>
      </c>
      <c r="AV459" s="13" t="s">
        <v>78</v>
      </c>
      <c r="AW459" s="13" t="s">
        <v>34</v>
      </c>
      <c r="AX459" s="13" t="s">
        <v>71</v>
      </c>
      <c r="AY459" s="229" t="s">
        <v>140</v>
      </c>
    </row>
    <row r="460" spans="2:51" s="13" customFormat="1" ht="13.5">
      <c r="B460" s="219"/>
      <c r="C460" s="220"/>
      <c r="D460" s="209" t="s">
        <v>149</v>
      </c>
      <c r="E460" s="221" t="s">
        <v>20</v>
      </c>
      <c r="F460" s="222" t="s">
        <v>419</v>
      </c>
      <c r="G460" s="220"/>
      <c r="H460" s="223">
        <v>-5.1</v>
      </c>
      <c r="I460" s="224"/>
      <c r="J460" s="220"/>
      <c r="K460" s="220"/>
      <c r="L460" s="225"/>
      <c r="M460" s="226"/>
      <c r="N460" s="227"/>
      <c r="O460" s="227"/>
      <c r="P460" s="227"/>
      <c r="Q460" s="227"/>
      <c r="R460" s="227"/>
      <c r="S460" s="227"/>
      <c r="T460" s="228"/>
      <c r="AT460" s="229" t="s">
        <v>149</v>
      </c>
      <c r="AU460" s="229" t="s">
        <v>78</v>
      </c>
      <c r="AV460" s="13" t="s">
        <v>78</v>
      </c>
      <c r="AW460" s="13" t="s">
        <v>34</v>
      </c>
      <c r="AX460" s="13" t="s">
        <v>71</v>
      </c>
      <c r="AY460" s="229" t="s">
        <v>140</v>
      </c>
    </row>
    <row r="461" spans="2:51" s="13" customFormat="1" ht="13.5">
      <c r="B461" s="219"/>
      <c r="C461" s="220"/>
      <c r="D461" s="209" t="s">
        <v>149</v>
      </c>
      <c r="E461" s="221" t="s">
        <v>20</v>
      </c>
      <c r="F461" s="222" t="s">
        <v>420</v>
      </c>
      <c r="G461" s="220"/>
      <c r="H461" s="223">
        <v>-2</v>
      </c>
      <c r="I461" s="224"/>
      <c r="J461" s="220"/>
      <c r="K461" s="220"/>
      <c r="L461" s="225"/>
      <c r="M461" s="226"/>
      <c r="N461" s="227"/>
      <c r="O461" s="227"/>
      <c r="P461" s="227"/>
      <c r="Q461" s="227"/>
      <c r="R461" s="227"/>
      <c r="S461" s="227"/>
      <c r="T461" s="228"/>
      <c r="AT461" s="229" t="s">
        <v>149</v>
      </c>
      <c r="AU461" s="229" t="s">
        <v>78</v>
      </c>
      <c r="AV461" s="13" t="s">
        <v>78</v>
      </c>
      <c r="AW461" s="13" t="s">
        <v>34</v>
      </c>
      <c r="AX461" s="13" t="s">
        <v>71</v>
      </c>
      <c r="AY461" s="229" t="s">
        <v>140</v>
      </c>
    </row>
    <row r="462" spans="2:51" s="13" customFormat="1" ht="13.5">
      <c r="B462" s="219"/>
      <c r="C462" s="220"/>
      <c r="D462" s="209" t="s">
        <v>149</v>
      </c>
      <c r="E462" s="221" t="s">
        <v>20</v>
      </c>
      <c r="F462" s="222" t="s">
        <v>421</v>
      </c>
      <c r="G462" s="220"/>
      <c r="H462" s="223">
        <v>-3.763</v>
      </c>
      <c r="I462" s="224"/>
      <c r="J462" s="220"/>
      <c r="K462" s="220"/>
      <c r="L462" s="225"/>
      <c r="M462" s="226"/>
      <c r="N462" s="227"/>
      <c r="O462" s="227"/>
      <c r="P462" s="227"/>
      <c r="Q462" s="227"/>
      <c r="R462" s="227"/>
      <c r="S462" s="227"/>
      <c r="T462" s="228"/>
      <c r="AT462" s="229" t="s">
        <v>149</v>
      </c>
      <c r="AU462" s="229" t="s">
        <v>78</v>
      </c>
      <c r="AV462" s="13" t="s">
        <v>78</v>
      </c>
      <c r="AW462" s="13" t="s">
        <v>34</v>
      </c>
      <c r="AX462" s="13" t="s">
        <v>71</v>
      </c>
      <c r="AY462" s="229" t="s">
        <v>140</v>
      </c>
    </row>
    <row r="463" spans="2:51" s="13" customFormat="1" ht="13.5">
      <c r="B463" s="219"/>
      <c r="C463" s="220"/>
      <c r="D463" s="209" t="s">
        <v>149</v>
      </c>
      <c r="E463" s="221" t="s">
        <v>20</v>
      </c>
      <c r="F463" s="222" t="s">
        <v>422</v>
      </c>
      <c r="G463" s="220"/>
      <c r="H463" s="223">
        <v>-3.528</v>
      </c>
      <c r="I463" s="224"/>
      <c r="J463" s="220"/>
      <c r="K463" s="220"/>
      <c r="L463" s="225"/>
      <c r="M463" s="226"/>
      <c r="N463" s="227"/>
      <c r="O463" s="227"/>
      <c r="P463" s="227"/>
      <c r="Q463" s="227"/>
      <c r="R463" s="227"/>
      <c r="S463" s="227"/>
      <c r="T463" s="228"/>
      <c r="AT463" s="229" t="s">
        <v>149</v>
      </c>
      <c r="AU463" s="229" t="s">
        <v>78</v>
      </c>
      <c r="AV463" s="13" t="s">
        <v>78</v>
      </c>
      <c r="AW463" s="13" t="s">
        <v>34</v>
      </c>
      <c r="AX463" s="13" t="s">
        <v>71</v>
      </c>
      <c r="AY463" s="229" t="s">
        <v>140</v>
      </c>
    </row>
    <row r="464" spans="2:51" s="13" customFormat="1" ht="13.5">
      <c r="B464" s="219"/>
      <c r="C464" s="220"/>
      <c r="D464" s="209" t="s">
        <v>149</v>
      </c>
      <c r="E464" s="221" t="s">
        <v>20</v>
      </c>
      <c r="F464" s="222" t="s">
        <v>423</v>
      </c>
      <c r="G464" s="220"/>
      <c r="H464" s="223">
        <v>-3.087</v>
      </c>
      <c r="I464" s="224"/>
      <c r="J464" s="220"/>
      <c r="K464" s="220"/>
      <c r="L464" s="225"/>
      <c r="M464" s="226"/>
      <c r="N464" s="227"/>
      <c r="O464" s="227"/>
      <c r="P464" s="227"/>
      <c r="Q464" s="227"/>
      <c r="R464" s="227"/>
      <c r="S464" s="227"/>
      <c r="T464" s="228"/>
      <c r="AT464" s="229" t="s">
        <v>149</v>
      </c>
      <c r="AU464" s="229" t="s">
        <v>78</v>
      </c>
      <c r="AV464" s="13" t="s">
        <v>78</v>
      </c>
      <c r="AW464" s="13" t="s">
        <v>34</v>
      </c>
      <c r="AX464" s="13" t="s">
        <v>71</v>
      </c>
      <c r="AY464" s="229" t="s">
        <v>140</v>
      </c>
    </row>
    <row r="465" spans="2:51" s="13" customFormat="1" ht="13.5">
      <c r="B465" s="219"/>
      <c r="C465" s="220"/>
      <c r="D465" s="209" t="s">
        <v>149</v>
      </c>
      <c r="E465" s="221" t="s">
        <v>20</v>
      </c>
      <c r="F465" s="222" t="s">
        <v>424</v>
      </c>
      <c r="G465" s="220"/>
      <c r="H465" s="223">
        <v>-7.035</v>
      </c>
      <c r="I465" s="224"/>
      <c r="J465" s="220"/>
      <c r="K465" s="220"/>
      <c r="L465" s="225"/>
      <c r="M465" s="226"/>
      <c r="N465" s="227"/>
      <c r="O465" s="227"/>
      <c r="P465" s="227"/>
      <c r="Q465" s="227"/>
      <c r="R465" s="227"/>
      <c r="S465" s="227"/>
      <c r="T465" s="228"/>
      <c r="AT465" s="229" t="s">
        <v>149</v>
      </c>
      <c r="AU465" s="229" t="s">
        <v>78</v>
      </c>
      <c r="AV465" s="13" t="s">
        <v>78</v>
      </c>
      <c r="AW465" s="13" t="s">
        <v>34</v>
      </c>
      <c r="AX465" s="13" t="s">
        <v>71</v>
      </c>
      <c r="AY465" s="229" t="s">
        <v>140</v>
      </c>
    </row>
    <row r="466" spans="2:51" s="13" customFormat="1" ht="13.5">
      <c r="B466" s="219"/>
      <c r="C466" s="220"/>
      <c r="D466" s="209" t="s">
        <v>149</v>
      </c>
      <c r="E466" s="221" t="s">
        <v>20</v>
      </c>
      <c r="F466" s="222" t="s">
        <v>425</v>
      </c>
      <c r="G466" s="220"/>
      <c r="H466" s="223">
        <v>-2.07</v>
      </c>
      <c r="I466" s="224"/>
      <c r="J466" s="220"/>
      <c r="K466" s="220"/>
      <c r="L466" s="225"/>
      <c r="M466" s="226"/>
      <c r="N466" s="227"/>
      <c r="O466" s="227"/>
      <c r="P466" s="227"/>
      <c r="Q466" s="227"/>
      <c r="R466" s="227"/>
      <c r="S466" s="227"/>
      <c r="T466" s="228"/>
      <c r="AT466" s="229" t="s">
        <v>149</v>
      </c>
      <c r="AU466" s="229" t="s">
        <v>78</v>
      </c>
      <c r="AV466" s="13" t="s">
        <v>78</v>
      </c>
      <c r="AW466" s="13" t="s">
        <v>34</v>
      </c>
      <c r="AX466" s="13" t="s">
        <v>71</v>
      </c>
      <c r="AY466" s="229" t="s">
        <v>140</v>
      </c>
    </row>
    <row r="467" spans="2:51" s="15" customFormat="1" ht="13.5">
      <c r="B467" s="242"/>
      <c r="C467" s="243"/>
      <c r="D467" s="209" t="s">
        <v>149</v>
      </c>
      <c r="E467" s="244" t="s">
        <v>20</v>
      </c>
      <c r="F467" s="245" t="s">
        <v>360</v>
      </c>
      <c r="G467" s="243"/>
      <c r="H467" s="246">
        <v>926.866</v>
      </c>
      <c r="I467" s="247"/>
      <c r="J467" s="243"/>
      <c r="K467" s="243"/>
      <c r="L467" s="248"/>
      <c r="M467" s="249"/>
      <c r="N467" s="250"/>
      <c r="O467" s="250"/>
      <c r="P467" s="250"/>
      <c r="Q467" s="250"/>
      <c r="R467" s="250"/>
      <c r="S467" s="250"/>
      <c r="T467" s="251"/>
      <c r="AT467" s="252" t="s">
        <v>149</v>
      </c>
      <c r="AU467" s="252" t="s">
        <v>78</v>
      </c>
      <c r="AV467" s="15" t="s">
        <v>159</v>
      </c>
      <c r="AW467" s="15" t="s">
        <v>34</v>
      </c>
      <c r="AX467" s="15" t="s">
        <v>71</v>
      </c>
      <c r="AY467" s="252" t="s">
        <v>140</v>
      </c>
    </row>
    <row r="468" spans="2:51" s="13" customFormat="1" ht="13.5">
      <c r="B468" s="219"/>
      <c r="C468" s="220"/>
      <c r="D468" s="209" t="s">
        <v>149</v>
      </c>
      <c r="E468" s="221" t="s">
        <v>20</v>
      </c>
      <c r="F468" s="222" t="s">
        <v>426</v>
      </c>
      <c r="G468" s="220"/>
      <c r="H468" s="223">
        <v>985.642</v>
      </c>
      <c r="I468" s="224"/>
      <c r="J468" s="220"/>
      <c r="K468" s="220"/>
      <c r="L468" s="225"/>
      <c r="M468" s="226"/>
      <c r="N468" s="227"/>
      <c r="O468" s="227"/>
      <c r="P468" s="227"/>
      <c r="Q468" s="227"/>
      <c r="R468" s="227"/>
      <c r="S468" s="227"/>
      <c r="T468" s="228"/>
      <c r="AT468" s="229" t="s">
        <v>149</v>
      </c>
      <c r="AU468" s="229" t="s">
        <v>78</v>
      </c>
      <c r="AV468" s="13" t="s">
        <v>78</v>
      </c>
      <c r="AW468" s="13" t="s">
        <v>34</v>
      </c>
      <c r="AX468" s="13" t="s">
        <v>71</v>
      </c>
      <c r="AY468" s="229" t="s">
        <v>140</v>
      </c>
    </row>
    <row r="469" spans="2:51" s="13" customFormat="1" ht="13.5">
      <c r="B469" s="219"/>
      <c r="C469" s="220"/>
      <c r="D469" s="209" t="s">
        <v>149</v>
      </c>
      <c r="E469" s="221" t="s">
        <v>20</v>
      </c>
      <c r="F469" s="222" t="s">
        <v>427</v>
      </c>
      <c r="G469" s="220"/>
      <c r="H469" s="223">
        <v>337.879</v>
      </c>
      <c r="I469" s="224"/>
      <c r="J469" s="220"/>
      <c r="K469" s="220"/>
      <c r="L469" s="225"/>
      <c r="M469" s="226"/>
      <c r="N469" s="227"/>
      <c r="O469" s="227"/>
      <c r="P469" s="227"/>
      <c r="Q469" s="227"/>
      <c r="R469" s="227"/>
      <c r="S469" s="227"/>
      <c r="T469" s="228"/>
      <c r="AT469" s="229" t="s">
        <v>149</v>
      </c>
      <c r="AU469" s="229" t="s">
        <v>78</v>
      </c>
      <c r="AV469" s="13" t="s">
        <v>78</v>
      </c>
      <c r="AW469" s="13" t="s">
        <v>34</v>
      </c>
      <c r="AX469" s="13" t="s">
        <v>71</v>
      </c>
      <c r="AY469" s="229" t="s">
        <v>140</v>
      </c>
    </row>
    <row r="470" spans="2:51" s="13" customFormat="1" ht="13.5">
      <c r="B470" s="219"/>
      <c r="C470" s="220"/>
      <c r="D470" s="209" t="s">
        <v>149</v>
      </c>
      <c r="E470" s="221" t="s">
        <v>20</v>
      </c>
      <c r="F470" s="222" t="s">
        <v>428</v>
      </c>
      <c r="G470" s="220"/>
      <c r="H470" s="223">
        <v>276.25</v>
      </c>
      <c r="I470" s="224"/>
      <c r="J470" s="220"/>
      <c r="K470" s="220"/>
      <c r="L470" s="225"/>
      <c r="M470" s="226"/>
      <c r="N470" s="227"/>
      <c r="O470" s="227"/>
      <c r="P470" s="227"/>
      <c r="Q470" s="227"/>
      <c r="R470" s="227"/>
      <c r="S470" s="227"/>
      <c r="T470" s="228"/>
      <c r="AT470" s="229" t="s">
        <v>149</v>
      </c>
      <c r="AU470" s="229" t="s">
        <v>78</v>
      </c>
      <c r="AV470" s="13" t="s">
        <v>78</v>
      </c>
      <c r="AW470" s="13" t="s">
        <v>34</v>
      </c>
      <c r="AX470" s="13" t="s">
        <v>71</v>
      </c>
      <c r="AY470" s="229" t="s">
        <v>140</v>
      </c>
    </row>
    <row r="471" spans="2:51" s="13" customFormat="1" ht="13.5">
      <c r="B471" s="219"/>
      <c r="C471" s="220"/>
      <c r="D471" s="209" t="s">
        <v>149</v>
      </c>
      <c r="E471" s="221" t="s">
        <v>20</v>
      </c>
      <c r="F471" s="222" t="s">
        <v>429</v>
      </c>
      <c r="G471" s="220"/>
      <c r="H471" s="223">
        <v>239.963</v>
      </c>
      <c r="I471" s="224"/>
      <c r="J471" s="220"/>
      <c r="K471" s="220"/>
      <c r="L471" s="225"/>
      <c r="M471" s="226"/>
      <c r="N471" s="227"/>
      <c r="O471" s="227"/>
      <c r="P471" s="227"/>
      <c r="Q471" s="227"/>
      <c r="R471" s="227"/>
      <c r="S471" s="227"/>
      <c r="T471" s="228"/>
      <c r="AT471" s="229" t="s">
        <v>149</v>
      </c>
      <c r="AU471" s="229" t="s">
        <v>78</v>
      </c>
      <c r="AV471" s="13" t="s">
        <v>78</v>
      </c>
      <c r="AW471" s="13" t="s">
        <v>34</v>
      </c>
      <c r="AX471" s="13" t="s">
        <v>71</v>
      </c>
      <c r="AY471" s="229" t="s">
        <v>140</v>
      </c>
    </row>
    <row r="472" spans="2:51" s="13" customFormat="1" ht="13.5">
      <c r="B472" s="219"/>
      <c r="C472" s="220"/>
      <c r="D472" s="209" t="s">
        <v>149</v>
      </c>
      <c r="E472" s="221" t="s">
        <v>20</v>
      </c>
      <c r="F472" s="222" t="s">
        <v>430</v>
      </c>
      <c r="G472" s="220"/>
      <c r="H472" s="223">
        <v>-58.14</v>
      </c>
      <c r="I472" s="224"/>
      <c r="J472" s="220"/>
      <c r="K472" s="220"/>
      <c r="L472" s="225"/>
      <c r="M472" s="226"/>
      <c r="N472" s="227"/>
      <c r="O472" s="227"/>
      <c r="P472" s="227"/>
      <c r="Q472" s="227"/>
      <c r="R472" s="227"/>
      <c r="S472" s="227"/>
      <c r="T472" s="228"/>
      <c r="AT472" s="229" t="s">
        <v>149</v>
      </c>
      <c r="AU472" s="229" t="s">
        <v>78</v>
      </c>
      <c r="AV472" s="13" t="s">
        <v>78</v>
      </c>
      <c r="AW472" s="13" t="s">
        <v>34</v>
      </c>
      <c r="AX472" s="13" t="s">
        <v>71</v>
      </c>
      <c r="AY472" s="229" t="s">
        <v>140</v>
      </c>
    </row>
    <row r="473" spans="2:51" s="13" customFormat="1" ht="13.5">
      <c r="B473" s="219"/>
      <c r="C473" s="220"/>
      <c r="D473" s="209" t="s">
        <v>149</v>
      </c>
      <c r="E473" s="221" t="s">
        <v>20</v>
      </c>
      <c r="F473" s="222" t="s">
        <v>431</v>
      </c>
      <c r="G473" s="220"/>
      <c r="H473" s="223">
        <v>-2.43</v>
      </c>
      <c r="I473" s="224"/>
      <c r="J473" s="220"/>
      <c r="K473" s="220"/>
      <c r="L473" s="225"/>
      <c r="M473" s="226"/>
      <c r="N473" s="227"/>
      <c r="O473" s="227"/>
      <c r="P473" s="227"/>
      <c r="Q473" s="227"/>
      <c r="R473" s="227"/>
      <c r="S473" s="227"/>
      <c r="T473" s="228"/>
      <c r="AT473" s="229" t="s">
        <v>149</v>
      </c>
      <c r="AU473" s="229" t="s">
        <v>78</v>
      </c>
      <c r="AV473" s="13" t="s">
        <v>78</v>
      </c>
      <c r="AW473" s="13" t="s">
        <v>34</v>
      </c>
      <c r="AX473" s="13" t="s">
        <v>71</v>
      </c>
      <c r="AY473" s="229" t="s">
        <v>140</v>
      </c>
    </row>
    <row r="474" spans="2:51" s="13" customFormat="1" ht="13.5">
      <c r="B474" s="219"/>
      <c r="C474" s="220"/>
      <c r="D474" s="209" t="s">
        <v>149</v>
      </c>
      <c r="E474" s="221" t="s">
        <v>20</v>
      </c>
      <c r="F474" s="222" t="s">
        <v>432</v>
      </c>
      <c r="G474" s="220"/>
      <c r="H474" s="223">
        <v>-3.6</v>
      </c>
      <c r="I474" s="224"/>
      <c r="J474" s="220"/>
      <c r="K474" s="220"/>
      <c r="L474" s="225"/>
      <c r="M474" s="226"/>
      <c r="N474" s="227"/>
      <c r="O474" s="227"/>
      <c r="P474" s="227"/>
      <c r="Q474" s="227"/>
      <c r="R474" s="227"/>
      <c r="S474" s="227"/>
      <c r="T474" s="228"/>
      <c r="AT474" s="229" t="s">
        <v>149</v>
      </c>
      <c r="AU474" s="229" t="s">
        <v>78</v>
      </c>
      <c r="AV474" s="13" t="s">
        <v>78</v>
      </c>
      <c r="AW474" s="13" t="s">
        <v>34</v>
      </c>
      <c r="AX474" s="13" t="s">
        <v>71</v>
      </c>
      <c r="AY474" s="229" t="s">
        <v>140</v>
      </c>
    </row>
    <row r="475" spans="2:51" s="13" customFormat="1" ht="13.5">
      <c r="B475" s="219"/>
      <c r="C475" s="220"/>
      <c r="D475" s="209" t="s">
        <v>149</v>
      </c>
      <c r="E475" s="221" t="s">
        <v>20</v>
      </c>
      <c r="F475" s="222" t="s">
        <v>433</v>
      </c>
      <c r="G475" s="220"/>
      <c r="H475" s="223">
        <v>-18.7</v>
      </c>
      <c r="I475" s="224"/>
      <c r="J475" s="220"/>
      <c r="K475" s="220"/>
      <c r="L475" s="225"/>
      <c r="M475" s="226"/>
      <c r="N475" s="227"/>
      <c r="O475" s="227"/>
      <c r="P475" s="227"/>
      <c r="Q475" s="227"/>
      <c r="R475" s="227"/>
      <c r="S475" s="227"/>
      <c r="T475" s="228"/>
      <c r="AT475" s="229" t="s">
        <v>149</v>
      </c>
      <c r="AU475" s="229" t="s">
        <v>78</v>
      </c>
      <c r="AV475" s="13" t="s">
        <v>78</v>
      </c>
      <c r="AW475" s="13" t="s">
        <v>34</v>
      </c>
      <c r="AX475" s="13" t="s">
        <v>71</v>
      </c>
      <c r="AY475" s="229" t="s">
        <v>140</v>
      </c>
    </row>
    <row r="476" spans="2:51" s="13" customFormat="1" ht="13.5">
      <c r="B476" s="219"/>
      <c r="C476" s="220"/>
      <c r="D476" s="209" t="s">
        <v>149</v>
      </c>
      <c r="E476" s="221" t="s">
        <v>20</v>
      </c>
      <c r="F476" s="222" t="s">
        <v>434</v>
      </c>
      <c r="G476" s="220"/>
      <c r="H476" s="223">
        <v>-9.52</v>
      </c>
      <c r="I476" s="224"/>
      <c r="J476" s="220"/>
      <c r="K476" s="220"/>
      <c r="L476" s="225"/>
      <c r="M476" s="226"/>
      <c r="N476" s="227"/>
      <c r="O476" s="227"/>
      <c r="P476" s="227"/>
      <c r="Q476" s="227"/>
      <c r="R476" s="227"/>
      <c r="S476" s="227"/>
      <c r="T476" s="228"/>
      <c r="AT476" s="229" t="s">
        <v>149</v>
      </c>
      <c r="AU476" s="229" t="s">
        <v>78</v>
      </c>
      <c r="AV476" s="13" t="s">
        <v>78</v>
      </c>
      <c r="AW476" s="13" t="s">
        <v>34</v>
      </c>
      <c r="AX476" s="13" t="s">
        <v>71</v>
      </c>
      <c r="AY476" s="229" t="s">
        <v>140</v>
      </c>
    </row>
    <row r="477" spans="2:51" s="13" customFormat="1" ht="13.5">
      <c r="B477" s="219"/>
      <c r="C477" s="220"/>
      <c r="D477" s="209" t="s">
        <v>149</v>
      </c>
      <c r="E477" s="221" t="s">
        <v>20</v>
      </c>
      <c r="F477" s="222" t="s">
        <v>435</v>
      </c>
      <c r="G477" s="220"/>
      <c r="H477" s="223">
        <v>-16.66</v>
      </c>
      <c r="I477" s="224"/>
      <c r="J477" s="220"/>
      <c r="K477" s="220"/>
      <c r="L477" s="225"/>
      <c r="M477" s="226"/>
      <c r="N477" s="227"/>
      <c r="O477" s="227"/>
      <c r="P477" s="227"/>
      <c r="Q477" s="227"/>
      <c r="R477" s="227"/>
      <c r="S477" s="227"/>
      <c r="T477" s="228"/>
      <c r="AT477" s="229" t="s">
        <v>149</v>
      </c>
      <c r="AU477" s="229" t="s">
        <v>78</v>
      </c>
      <c r="AV477" s="13" t="s">
        <v>78</v>
      </c>
      <c r="AW477" s="13" t="s">
        <v>34</v>
      </c>
      <c r="AX477" s="13" t="s">
        <v>71</v>
      </c>
      <c r="AY477" s="229" t="s">
        <v>140</v>
      </c>
    </row>
    <row r="478" spans="2:51" s="13" customFormat="1" ht="13.5">
      <c r="B478" s="219"/>
      <c r="C478" s="220"/>
      <c r="D478" s="209" t="s">
        <v>149</v>
      </c>
      <c r="E478" s="221" t="s">
        <v>20</v>
      </c>
      <c r="F478" s="222" t="s">
        <v>436</v>
      </c>
      <c r="G478" s="220"/>
      <c r="H478" s="223">
        <v>-28.56</v>
      </c>
      <c r="I478" s="224"/>
      <c r="J478" s="220"/>
      <c r="K478" s="220"/>
      <c r="L478" s="225"/>
      <c r="M478" s="226"/>
      <c r="N478" s="227"/>
      <c r="O478" s="227"/>
      <c r="P478" s="227"/>
      <c r="Q478" s="227"/>
      <c r="R478" s="227"/>
      <c r="S478" s="227"/>
      <c r="T478" s="228"/>
      <c r="AT478" s="229" t="s">
        <v>149</v>
      </c>
      <c r="AU478" s="229" t="s">
        <v>78</v>
      </c>
      <c r="AV478" s="13" t="s">
        <v>78</v>
      </c>
      <c r="AW478" s="13" t="s">
        <v>34</v>
      </c>
      <c r="AX478" s="13" t="s">
        <v>71</v>
      </c>
      <c r="AY478" s="229" t="s">
        <v>140</v>
      </c>
    </row>
    <row r="479" spans="2:51" s="13" customFormat="1" ht="13.5">
      <c r="B479" s="219"/>
      <c r="C479" s="220"/>
      <c r="D479" s="209" t="s">
        <v>149</v>
      </c>
      <c r="E479" s="221" t="s">
        <v>20</v>
      </c>
      <c r="F479" s="222" t="s">
        <v>437</v>
      </c>
      <c r="G479" s="220"/>
      <c r="H479" s="223">
        <v>-4.08</v>
      </c>
      <c r="I479" s="224"/>
      <c r="J479" s="220"/>
      <c r="K479" s="220"/>
      <c r="L479" s="225"/>
      <c r="M479" s="226"/>
      <c r="N479" s="227"/>
      <c r="O479" s="227"/>
      <c r="P479" s="227"/>
      <c r="Q479" s="227"/>
      <c r="R479" s="227"/>
      <c r="S479" s="227"/>
      <c r="T479" s="228"/>
      <c r="AT479" s="229" t="s">
        <v>149</v>
      </c>
      <c r="AU479" s="229" t="s">
        <v>78</v>
      </c>
      <c r="AV479" s="13" t="s">
        <v>78</v>
      </c>
      <c r="AW479" s="13" t="s">
        <v>34</v>
      </c>
      <c r="AX479" s="13" t="s">
        <v>71</v>
      </c>
      <c r="AY479" s="229" t="s">
        <v>140</v>
      </c>
    </row>
    <row r="480" spans="2:51" s="13" customFormat="1" ht="13.5">
      <c r="B480" s="219"/>
      <c r="C480" s="220"/>
      <c r="D480" s="209" t="s">
        <v>149</v>
      </c>
      <c r="E480" s="221" t="s">
        <v>20</v>
      </c>
      <c r="F480" s="222" t="s">
        <v>438</v>
      </c>
      <c r="G480" s="220"/>
      <c r="H480" s="223">
        <v>-20.4</v>
      </c>
      <c r="I480" s="224"/>
      <c r="J480" s="220"/>
      <c r="K480" s="220"/>
      <c r="L480" s="225"/>
      <c r="M480" s="226"/>
      <c r="N480" s="227"/>
      <c r="O480" s="227"/>
      <c r="P480" s="227"/>
      <c r="Q480" s="227"/>
      <c r="R480" s="227"/>
      <c r="S480" s="227"/>
      <c r="T480" s="228"/>
      <c r="AT480" s="229" t="s">
        <v>149</v>
      </c>
      <c r="AU480" s="229" t="s">
        <v>78</v>
      </c>
      <c r="AV480" s="13" t="s">
        <v>78</v>
      </c>
      <c r="AW480" s="13" t="s">
        <v>34</v>
      </c>
      <c r="AX480" s="13" t="s">
        <v>71</v>
      </c>
      <c r="AY480" s="229" t="s">
        <v>140</v>
      </c>
    </row>
    <row r="481" spans="2:51" s="13" customFormat="1" ht="13.5">
      <c r="B481" s="219"/>
      <c r="C481" s="220"/>
      <c r="D481" s="209" t="s">
        <v>149</v>
      </c>
      <c r="E481" s="221" t="s">
        <v>20</v>
      </c>
      <c r="F481" s="222" t="s">
        <v>439</v>
      </c>
      <c r="G481" s="220"/>
      <c r="H481" s="223">
        <v>-24</v>
      </c>
      <c r="I481" s="224"/>
      <c r="J481" s="220"/>
      <c r="K481" s="220"/>
      <c r="L481" s="225"/>
      <c r="M481" s="226"/>
      <c r="N481" s="227"/>
      <c r="O481" s="227"/>
      <c r="P481" s="227"/>
      <c r="Q481" s="227"/>
      <c r="R481" s="227"/>
      <c r="S481" s="227"/>
      <c r="T481" s="228"/>
      <c r="AT481" s="229" t="s">
        <v>149</v>
      </c>
      <c r="AU481" s="229" t="s">
        <v>78</v>
      </c>
      <c r="AV481" s="13" t="s">
        <v>78</v>
      </c>
      <c r="AW481" s="13" t="s">
        <v>34</v>
      </c>
      <c r="AX481" s="13" t="s">
        <v>71</v>
      </c>
      <c r="AY481" s="229" t="s">
        <v>140</v>
      </c>
    </row>
    <row r="482" spans="2:51" s="13" customFormat="1" ht="13.5">
      <c r="B482" s="219"/>
      <c r="C482" s="220"/>
      <c r="D482" s="209" t="s">
        <v>149</v>
      </c>
      <c r="E482" s="221" t="s">
        <v>20</v>
      </c>
      <c r="F482" s="222" t="s">
        <v>440</v>
      </c>
      <c r="G482" s="220"/>
      <c r="H482" s="223">
        <v>-4.8</v>
      </c>
      <c r="I482" s="224"/>
      <c r="J482" s="220"/>
      <c r="K482" s="220"/>
      <c r="L482" s="225"/>
      <c r="M482" s="226"/>
      <c r="N482" s="227"/>
      <c r="O482" s="227"/>
      <c r="P482" s="227"/>
      <c r="Q482" s="227"/>
      <c r="R482" s="227"/>
      <c r="S482" s="227"/>
      <c r="T482" s="228"/>
      <c r="AT482" s="229" t="s">
        <v>149</v>
      </c>
      <c r="AU482" s="229" t="s">
        <v>78</v>
      </c>
      <c r="AV482" s="13" t="s">
        <v>78</v>
      </c>
      <c r="AW482" s="13" t="s">
        <v>34</v>
      </c>
      <c r="AX482" s="13" t="s">
        <v>71</v>
      </c>
      <c r="AY482" s="229" t="s">
        <v>140</v>
      </c>
    </row>
    <row r="483" spans="2:51" s="13" customFormat="1" ht="13.5">
      <c r="B483" s="219"/>
      <c r="C483" s="220"/>
      <c r="D483" s="209" t="s">
        <v>149</v>
      </c>
      <c r="E483" s="221" t="s">
        <v>20</v>
      </c>
      <c r="F483" s="222" t="s">
        <v>441</v>
      </c>
      <c r="G483" s="220"/>
      <c r="H483" s="223">
        <v>-2.4</v>
      </c>
      <c r="I483" s="224"/>
      <c r="J483" s="220"/>
      <c r="K483" s="220"/>
      <c r="L483" s="225"/>
      <c r="M483" s="226"/>
      <c r="N483" s="227"/>
      <c r="O483" s="227"/>
      <c r="P483" s="227"/>
      <c r="Q483" s="227"/>
      <c r="R483" s="227"/>
      <c r="S483" s="227"/>
      <c r="T483" s="228"/>
      <c r="AT483" s="229" t="s">
        <v>149</v>
      </c>
      <c r="AU483" s="229" t="s">
        <v>78</v>
      </c>
      <c r="AV483" s="13" t="s">
        <v>78</v>
      </c>
      <c r="AW483" s="13" t="s">
        <v>34</v>
      </c>
      <c r="AX483" s="13" t="s">
        <v>71</v>
      </c>
      <c r="AY483" s="229" t="s">
        <v>140</v>
      </c>
    </row>
    <row r="484" spans="2:51" s="13" customFormat="1" ht="13.5">
      <c r="B484" s="219"/>
      <c r="C484" s="220"/>
      <c r="D484" s="209" t="s">
        <v>149</v>
      </c>
      <c r="E484" s="221" t="s">
        <v>20</v>
      </c>
      <c r="F484" s="222" t="s">
        <v>441</v>
      </c>
      <c r="G484" s="220"/>
      <c r="H484" s="223">
        <v>-2.4</v>
      </c>
      <c r="I484" s="224"/>
      <c r="J484" s="220"/>
      <c r="K484" s="220"/>
      <c r="L484" s="225"/>
      <c r="M484" s="226"/>
      <c r="N484" s="227"/>
      <c r="O484" s="227"/>
      <c r="P484" s="227"/>
      <c r="Q484" s="227"/>
      <c r="R484" s="227"/>
      <c r="S484" s="227"/>
      <c r="T484" s="228"/>
      <c r="AT484" s="229" t="s">
        <v>149</v>
      </c>
      <c r="AU484" s="229" t="s">
        <v>78</v>
      </c>
      <c r="AV484" s="13" t="s">
        <v>78</v>
      </c>
      <c r="AW484" s="13" t="s">
        <v>34</v>
      </c>
      <c r="AX484" s="13" t="s">
        <v>71</v>
      </c>
      <c r="AY484" s="229" t="s">
        <v>140</v>
      </c>
    </row>
    <row r="485" spans="2:51" s="13" customFormat="1" ht="13.5">
      <c r="B485" s="219"/>
      <c r="C485" s="220"/>
      <c r="D485" s="209" t="s">
        <v>149</v>
      </c>
      <c r="E485" s="221" t="s">
        <v>20</v>
      </c>
      <c r="F485" s="222" t="s">
        <v>442</v>
      </c>
      <c r="G485" s="220"/>
      <c r="H485" s="223">
        <v>-17.6</v>
      </c>
      <c r="I485" s="224"/>
      <c r="J485" s="220"/>
      <c r="K485" s="220"/>
      <c r="L485" s="225"/>
      <c r="M485" s="226"/>
      <c r="N485" s="227"/>
      <c r="O485" s="227"/>
      <c r="P485" s="227"/>
      <c r="Q485" s="227"/>
      <c r="R485" s="227"/>
      <c r="S485" s="227"/>
      <c r="T485" s="228"/>
      <c r="AT485" s="229" t="s">
        <v>149</v>
      </c>
      <c r="AU485" s="229" t="s">
        <v>78</v>
      </c>
      <c r="AV485" s="13" t="s">
        <v>78</v>
      </c>
      <c r="AW485" s="13" t="s">
        <v>34</v>
      </c>
      <c r="AX485" s="13" t="s">
        <v>71</v>
      </c>
      <c r="AY485" s="229" t="s">
        <v>140</v>
      </c>
    </row>
    <row r="486" spans="2:51" s="13" customFormat="1" ht="13.5">
      <c r="B486" s="219"/>
      <c r="C486" s="220"/>
      <c r="D486" s="209" t="s">
        <v>149</v>
      </c>
      <c r="E486" s="221" t="s">
        <v>20</v>
      </c>
      <c r="F486" s="222" t="s">
        <v>443</v>
      </c>
      <c r="G486" s="220"/>
      <c r="H486" s="223">
        <v>-8</v>
      </c>
      <c r="I486" s="224"/>
      <c r="J486" s="220"/>
      <c r="K486" s="220"/>
      <c r="L486" s="225"/>
      <c r="M486" s="226"/>
      <c r="N486" s="227"/>
      <c r="O486" s="227"/>
      <c r="P486" s="227"/>
      <c r="Q486" s="227"/>
      <c r="R486" s="227"/>
      <c r="S486" s="227"/>
      <c r="T486" s="228"/>
      <c r="AT486" s="229" t="s">
        <v>149</v>
      </c>
      <c r="AU486" s="229" t="s">
        <v>78</v>
      </c>
      <c r="AV486" s="13" t="s">
        <v>78</v>
      </c>
      <c r="AW486" s="13" t="s">
        <v>34</v>
      </c>
      <c r="AX486" s="13" t="s">
        <v>71</v>
      </c>
      <c r="AY486" s="229" t="s">
        <v>140</v>
      </c>
    </row>
    <row r="487" spans="2:51" s="13" customFormat="1" ht="13.5">
      <c r="B487" s="219"/>
      <c r="C487" s="220"/>
      <c r="D487" s="209" t="s">
        <v>149</v>
      </c>
      <c r="E487" s="221" t="s">
        <v>20</v>
      </c>
      <c r="F487" s="222" t="s">
        <v>444</v>
      </c>
      <c r="G487" s="220"/>
      <c r="H487" s="223">
        <v>-3.2</v>
      </c>
      <c r="I487" s="224"/>
      <c r="J487" s="220"/>
      <c r="K487" s="220"/>
      <c r="L487" s="225"/>
      <c r="M487" s="226"/>
      <c r="N487" s="227"/>
      <c r="O487" s="227"/>
      <c r="P487" s="227"/>
      <c r="Q487" s="227"/>
      <c r="R487" s="227"/>
      <c r="S487" s="227"/>
      <c r="T487" s="228"/>
      <c r="AT487" s="229" t="s">
        <v>149</v>
      </c>
      <c r="AU487" s="229" t="s">
        <v>78</v>
      </c>
      <c r="AV487" s="13" t="s">
        <v>78</v>
      </c>
      <c r="AW487" s="13" t="s">
        <v>34</v>
      </c>
      <c r="AX487" s="13" t="s">
        <v>71</v>
      </c>
      <c r="AY487" s="229" t="s">
        <v>140</v>
      </c>
    </row>
    <row r="488" spans="2:51" s="13" customFormat="1" ht="13.5">
      <c r="B488" s="219"/>
      <c r="C488" s="220"/>
      <c r="D488" s="209" t="s">
        <v>149</v>
      </c>
      <c r="E488" s="221" t="s">
        <v>20</v>
      </c>
      <c r="F488" s="222" t="s">
        <v>445</v>
      </c>
      <c r="G488" s="220"/>
      <c r="H488" s="223">
        <v>-3.78</v>
      </c>
      <c r="I488" s="224"/>
      <c r="J488" s="220"/>
      <c r="K488" s="220"/>
      <c r="L488" s="225"/>
      <c r="M488" s="226"/>
      <c r="N488" s="227"/>
      <c r="O488" s="227"/>
      <c r="P488" s="227"/>
      <c r="Q488" s="227"/>
      <c r="R488" s="227"/>
      <c r="S488" s="227"/>
      <c r="T488" s="228"/>
      <c r="AT488" s="229" t="s">
        <v>149</v>
      </c>
      <c r="AU488" s="229" t="s">
        <v>78</v>
      </c>
      <c r="AV488" s="13" t="s">
        <v>78</v>
      </c>
      <c r="AW488" s="13" t="s">
        <v>34</v>
      </c>
      <c r="AX488" s="13" t="s">
        <v>71</v>
      </c>
      <c r="AY488" s="229" t="s">
        <v>140</v>
      </c>
    </row>
    <row r="489" spans="2:51" s="13" customFormat="1" ht="13.5">
      <c r="B489" s="219"/>
      <c r="C489" s="220"/>
      <c r="D489" s="209" t="s">
        <v>149</v>
      </c>
      <c r="E489" s="221" t="s">
        <v>20</v>
      </c>
      <c r="F489" s="222" t="s">
        <v>446</v>
      </c>
      <c r="G489" s="220"/>
      <c r="H489" s="223">
        <v>-3.45</v>
      </c>
      <c r="I489" s="224"/>
      <c r="J489" s="220"/>
      <c r="K489" s="220"/>
      <c r="L489" s="225"/>
      <c r="M489" s="226"/>
      <c r="N489" s="227"/>
      <c r="O489" s="227"/>
      <c r="P489" s="227"/>
      <c r="Q489" s="227"/>
      <c r="R489" s="227"/>
      <c r="S489" s="227"/>
      <c r="T489" s="228"/>
      <c r="AT489" s="229" t="s">
        <v>149</v>
      </c>
      <c r="AU489" s="229" t="s">
        <v>78</v>
      </c>
      <c r="AV489" s="13" t="s">
        <v>78</v>
      </c>
      <c r="AW489" s="13" t="s">
        <v>34</v>
      </c>
      <c r="AX489" s="13" t="s">
        <v>71</v>
      </c>
      <c r="AY489" s="229" t="s">
        <v>140</v>
      </c>
    </row>
    <row r="490" spans="2:51" s="13" customFormat="1" ht="13.5">
      <c r="B490" s="219"/>
      <c r="C490" s="220"/>
      <c r="D490" s="209" t="s">
        <v>149</v>
      </c>
      <c r="E490" s="221" t="s">
        <v>20</v>
      </c>
      <c r="F490" s="222" t="s">
        <v>447</v>
      </c>
      <c r="G490" s="220"/>
      <c r="H490" s="223">
        <v>-1.38</v>
      </c>
      <c r="I490" s="224"/>
      <c r="J490" s="220"/>
      <c r="K490" s="220"/>
      <c r="L490" s="225"/>
      <c r="M490" s="226"/>
      <c r="N490" s="227"/>
      <c r="O490" s="227"/>
      <c r="P490" s="227"/>
      <c r="Q490" s="227"/>
      <c r="R490" s="227"/>
      <c r="S490" s="227"/>
      <c r="T490" s="228"/>
      <c r="AT490" s="229" t="s">
        <v>149</v>
      </c>
      <c r="AU490" s="229" t="s">
        <v>78</v>
      </c>
      <c r="AV490" s="13" t="s">
        <v>78</v>
      </c>
      <c r="AW490" s="13" t="s">
        <v>34</v>
      </c>
      <c r="AX490" s="13" t="s">
        <v>71</v>
      </c>
      <c r="AY490" s="229" t="s">
        <v>140</v>
      </c>
    </row>
    <row r="491" spans="2:51" s="13" customFormat="1" ht="13.5">
      <c r="B491" s="219"/>
      <c r="C491" s="220"/>
      <c r="D491" s="209" t="s">
        <v>149</v>
      </c>
      <c r="E491" s="221" t="s">
        <v>20</v>
      </c>
      <c r="F491" s="222" t="s">
        <v>448</v>
      </c>
      <c r="G491" s="220"/>
      <c r="H491" s="223">
        <v>-1.84</v>
      </c>
      <c r="I491" s="224"/>
      <c r="J491" s="220"/>
      <c r="K491" s="220"/>
      <c r="L491" s="225"/>
      <c r="M491" s="226"/>
      <c r="N491" s="227"/>
      <c r="O491" s="227"/>
      <c r="P491" s="227"/>
      <c r="Q491" s="227"/>
      <c r="R491" s="227"/>
      <c r="S491" s="227"/>
      <c r="T491" s="228"/>
      <c r="AT491" s="229" t="s">
        <v>149</v>
      </c>
      <c r="AU491" s="229" t="s">
        <v>78</v>
      </c>
      <c r="AV491" s="13" t="s">
        <v>78</v>
      </c>
      <c r="AW491" s="13" t="s">
        <v>34</v>
      </c>
      <c r="AX491" s="13" t="s">
        <v>71</v>
      </c>
      <c r="AY491" s="229" t="s">
        <v>140</v>
      </c>
    </row>
    <row r="492" spans="2:51" s="15" customFormat="1" ht="13.5">
      <c r="B492" s="242"/>
      <c r="C492" s="243"/>
      <c r="D492" s="209" t="s">
        <v>149</v>
      </c>
      <c r="E492" s="244" t="s">
        <v>20</v>
      </c>
      <c r="F492" s="245" t="s">
        <v>380</v>
      </c>
      <c r="G492" s="243"/>
      <c r="H492" s="246">
        <v>1604.794</v>
      </c>
      <c r="I492" s="247"/>
      <c r="J492" s="243"/>
      <c r="K492" s="243"/>
      <c r="L492" s="248"/>
      <c r="M492" s="249"/>
      <c r="N492" s="250"/>
      <c r="O492" s="250"/>
      <c r="P492" s="250"/>
      <c r="Q492" s="250"/>
      <c r="R492" s="250"/>
      <c r="S492" s="250"/>
      <c r="T492" s="251"/>
      <c r="AT492" s="252" t="s">
        <v>149</v>
      </c>
      <c r="AU492" s="252" t="s">
        <v>78</v>
      </c>
      <c r="AV492" s="15" t="s">
        <v>159</v>
      </c>
      <c r="AW492" s="15" t="s">
        <v>34</v>
      </c>
      <c r="AX492" s="15" t="s">
        <v>71</v>
      </c>
      <c r="AY492" s="252" t="s">
        <v>140</v>
      </c>
    </row>
    <row r="493" spans="2:51" s="13" customFormat="1" ht="13.5">
      <c r="B493" s="219"/>
      <c r="C493" s="220"/>
      <c r="D493" s="209" t="s">
        <v>149</v>
      </c>
      <c r="E493" s="221" t="s">
        <v>20</v>
      </c>
      <c r="F493" s="222" t="s">
        <v>547</v>
      </c>
      <c r="G493" s="220"/>
      <c r="H493" s="223">
        <v>263.508</v>
      </c>
      <c r="I493" s="224"/>
      <c r="J493" s="220"/>
      <c r="K493" s="220"/>
      <c r="L493" s="225"/>
      <c r="M493" s="226"/>
      <c r="N493" s="227"/>
      <c r="O493" s="227"/>
      <c r="P493" s="227"/>
      <c r="Q493" s="227"/>
      <c r="R493" s="227"/>
      <c r="S493" s="227"/>
      <c r="T493" s="228"/>
      <c r="AT493" s="229" t="s">
        <v>149</v>
      </c>
      <c r="AU493" s="229" t="s">
        <v>78</v>
      </c>
      <c r="AV493" s="13" t="s">
        <v>78</v>
      </c>
      <c r="AW493" s="13" t="s">
        <v>34</v>
      </c>
      <c r="AX493" s="13" t="s">
        <v>71</v>
      </c>
      <c r="AY493" s="229" t="s">
        <v>140</v>
      </c>
    </row>
    <row r="494" spans="2:51" s="15" customFormat="1" ht="13.5">
      <c r="B494" s="242"/>
      <c r="C494" s="243"/>
      <c r="D494" s="209" t="s">
        <v>149</v>
      </c>
      <c r="E494" s="244" t="s">
        <v>20</v>
      </c>
      <c r="F494" s="245" t="s">
        <v>548</v>
      </c>
      <c r="G494" s="243"/>
      <c r="H494" s="246">
        <v>263.508</v>
      </c>
      <c r="I494" s="247"/>
      <c r="J494" s="243"/>
      <c r="K494" s="243"/>
      <c r="L494" s="248"/>
      <c r="M494" s="249"/>
      <c r="N494" s="250"/>
      <c r="O494" s="250"/>
      <c r="P494" s="250"/>
      <c r="Q494" s="250"/>
      <c r="R494" s="250"/>
      <c r="S494" s="250"/>
      <c r="T494" s="251"/>
      <c r="AT494" s="252" t="s">
        <v>149</v>
      </c>
      <c r="AU494" s="252" t="s">
        <v>78</v>
      </c>
      <c r="AV494" s="15" t="s">
        <v>159</v>
      </c>
      <c r="AW494" s="15" t="s">
        <v>34</v>
      </c>
      <c r="AX494" s="15" t="s">
        <v>71</v>
      </c>
      <c r="AY494" s="252" t="s">
        <v>140</v>
      </c>
    </row>
    <row r="495" spans="2:51" s="14" customFormat="1" ht="13.5">
      <c r="B495" s="230"/>
      <c r="C495" s="231"/>
      <c r="D495" s="232" t="s">
        <v>149</v>
      </c>
      <c r="E495" s="233" t="s">
        <v>20</v>
      </c>
      <c r="F495" s="234" t="s">
        <v>152</v>
      </c>
      <c r="G495" s="231"/>
      <c r="H495" s="235">
        <v>3474.063</v>
      </c>
      <c r="I495" s="236"/>
      <c r="J495" s="231"/>
      <c r="K495" s="231"/>
      <c r="L495" s="237"/>
      <c r="M495" s="238"/>
      <c r="N495" s="239"/>
      <c r="O495" s="239"/>
      <c r="P495" s="239"/>
      <c r="Q495" s="239"/>
      <c r="R495" s="239"/>
      <c r="S495" s="239"/>
      <c r="T495" s="240"/>
      <c r="AT495" s="241" t="s">
        <v>149</v>
      </c>
      <c r="AU495" s="241" t="s">
        <v>78</v>
      </c>
      <c r="AV495" s="14" t="s">
        <v>147</v>
      </c>
      <c r="AW495" s="14" t="s">
        <v>34</v>
      </c>
      <c r="AX495" s="14" t="s">
        <v>35</v>
      </c>
      <c r="AY495" s="241" t="s">
        <v>140</v>
      </c>
    </row>
    <row r="496" spans="2:65" s="1" customFormat="1" ht="31.5" customHeight="1">
      <c r="B496" s="36"/>
      <c r="C496" s="195" t="s">
        <v>549</v>
      </c>
      <c r="D496" s="195" t="s">
        <v>142</v>
      </c>
      <c r="E496" s="196" t="s">
        <v>550</v>
      </c>
      <c r="F496" s="197" t="s">
        <v>551</v>
      </c>
      <c r="G496" s="198" t="s">
        <v>145</v>
      </c>
      <c r="H496" s="199">
        <v>3048.372</v>
      </c>
      <c r="I496" s="200"/>
      <c r="J496" s="201">
        <f>ROUND(I496*H496,2)</f>
        <v>0</v>
      </c>
      <c r="K496" s="197" t="s">
        <v>146</v>
      </c>
      <c r="L496" s="56"/>
      <c r="M496" s="202" t="s">
        <v>20</v>
      </c>
      <c r="N496" s="203" t="s">
        <v>42</v>
      </c>
      <c r="O496" s="37"/>
      <c r="P496" s="204">
        <f>O496*H496</f>
        <v>0</v>
      </c>
      <c r="Q496" s="204">
        <v>0.00478</v>
      </c>
      <c r="R496" s="204">
        <f>Q496*H496</f>
        <v>14.57121816</v>
      </c>
      <c r="S496" s="204">
        <v>0</v>
      </c>
      <c r="T496" s="205">
        <f>S496*H496</f>
        <v>0</v>
      </c>
      <c r="AR496" s="19" t="s">
        <v>147</v>
      </c>
      <c r="AT496" s="19" t="s">
        <v>142</v>
      </c>
      <c r="AU496" s="19" t="s">
        <v>78</v>
      </c>
      <c r="AY496" s="19" t="s">
        <v>140</v>
      </c>
      <c r="BE496" s="206">
        <f>IF(N496="základní",J496,0)</f>
        <v>0</v>
      </c>
      <c r="BF496" s="206">
        <f>IF(N496="snížená",J496,0)</f>
        <v>0</v>
      </c>
      <c r="BG496" s="206">
        <f>IF(N496="zákl. přenesená",J496,0)</f>
        <v>0</v>
      </c>
      <c r="BH496" s="206">
        <f>IF(N496="sníž. přenesená",J496,0)</f>
        <v>0</v>
      </c>
      <c r="BI496" s="206">
        <f>IF(N496="nulová",J496,0)</f>
        <v>0</v>
      </c>
      <c r="BJ496" s="19" t="s">
        <v>35</v>
      </c>
      <c r="BK496" s="206">
        <f>ROUND(I496*H496,2)</f>
        <v>0</v>
      </c>
      <c r="BL496" s="19" t="s">
        <v>147</v>
      </c>
      <c r="BM496" s="19" t="s">
        <v>552</v>
      </c>
    </row>
    <row r="497" spans="2:51" s="13" customFormat="1" ht="13.5">
      <c r="B497" s="219"/>
      <c r="C497" s="220"/>
      <c r="D497" s="232" t="s">
        <v>149</v>
      </c>
      <c r="E497" s="255" t="s">
        <v>20</v>
      </c>
      <c r="F497" s="253" t="s">
        <v>553</v>
      </c>
      <c r="G497" s="220"/>
      <c r="H497" s="254">
        <v>3048.372</v>
      </c>
      <c r="I497" s="224"/>
      <c r="J497" s="220"/>
      <c r="K497" s="220"/>
      <c r="L497" s="225"/>
      <c r="M497" s="226"/>
      <c r="N497" s="227"/>
      <c r="O497" s="227"/>
      <c r="P497" s="227"/>
      <c r="Q497" s="227"/>
      <c r="R497" s="227"/>
      <c r="S497" s="227"/>
      <c r="T497" s="228"/>
      <c r="AT497" s="229" t="s">
        <v>149</v>
      </c>
      <c r="AU497" s="229" t="s">
        <v>78</v>
      </c>
      <c r="AV497" s="13" t="s">
        <v>78</v>
      </c>
      <c r="AW497" s="13" t="s">
        <v>34</v>
      </c>
      <c r="AX497" s="13" t="s">
        <v>35</v>
      </c>
      <c r="AY497" s="229" t="s">
        <v>140</v>
      </c>
    </row>
    <row r="498" spans="2:65" s="1" customFormat="1" ht="44.25" customHeight="1">
      <c r="B498" s="36"/>
      <c r="C498" s="195" t="s">
        <v>554</v>
      </c>
      <c r="D498" s="195" t="s">
        <v>142</v>
      </c>
      <c r="E498" s="196" t="s">
        <v>555</v>
      </c>
      <c r="F498" s="197" t="s">
        <v>556</v>
      </c>
      <c r="G498" s="198" t="s">
        <v>145</v>
      </c>
      <c r="H498" s="199">
        <v>425.691</v>
      </c>
      <c r="I498" s="200"/>
      <c r="J498" s="201">
        <f>ROUND(I498*H498,2)</f>
        <v>0</v>
      </c>
      <c r="K498" s="197" t="s">
        <v>146</v>
      </c>
      <c r="L498" s="56"/>
      <c r="M498" s="202" t="s">
        <v>20</v>
      </c>
      <c r="N498" s="203" t="s">
        <v>42</v>
      </c>
      <c r="O498" s="37"/>
      <c r="P498" s="204">
        <f>O498*H498</f>
        <v>0</v>
      </c>
      <c r="Q498" s="204">
        <v>0.00478</v>
      </c>
      <c r="R498" s="204">
        <f>Q498*H498</f>
        <v>2.0348029800000003</v>
      </c>
      <c r="S498" s="204">
        <v>0</v>
      </c>
      <c r="T498" s="205">
        <f>S498*H498</f>
        <v>0</v>
      </c>
      <c r="AR498" s="19" t="s">
        <v>147</v>
      </c>
      <c r="AT498" s="19" t="s">
        <v>142</v>
      </c>
      <c r="AU498" s="19" t="s">
        <v>78</v>
      </c>
      <c r="AY498" s="19" t="s">
        <v>140</v>
      </c>
      <c r="BE498" s="206">
        <f>IF(N498="základní",J498,0)</f>
        <v>0</v>
      </c>
      <c r="BF498" s="206">
        <f>IF(N498="snížená",J498,0)</f>
        <v>0</v>
      </c>
      <c r="BG498" s="206">
        <f>IF(N498="zákl. přenesená",J498,0)</f>
        <v>0</v>
      </c>
      <c r="BH498" s="206">
        <f>IF(N498="sníž. přenesená",J498,0)</f>
        <v>0</v>
      </c>
      <c r="BI498" s="206">
        <f>IF(N498="nulová",J498,0)</f>
        <v>0</v>
      </c>
      <c r="BJ498" s="19" t="s">
        <v>35</v>
      </c>
      <c r="BK498" s="206">
        <f>ROUND(I498*H498,2)</f>
        <v>0</v>
      </c>
      <c r="BL498" s="19" t="s">
        <v>147</v>
      </c>
      <c r="BM498" s="19" t="s">
        <v>557</v>
      </c>
    </row>
    <row r="499" spans="2:51" s="13" customFormat="1" ht="13.5">
      <c r="B499" s="219"/>
      <c r="C499" s="220"/>
      <c r="D499" s="209" t="s">
        <v>149</v>
      </c>
      <c r="E499" s="221" t="s">
        <v>20</v>
      </c>
      <c r="F499" s="222" t="s">
        <v>531</v>
      </c>
      <c r="G499" s="220"/>
      <c r="H499" s="223">
        <v>38.862</v>
      </c>
      <c r="I499" s="224"/>
      <c r="J499" s="220"/>
      <c r="K499" s="220"/>
      <c r="L499" s="225"/>
      <c r="M499" s="226"/>
      <c r="N499" s="227"/>
      <c r="O499" s="227"/>
      <c r="P499" s="227"/>
      <c r="Q499" s="227"/>
      <c r="R499" s="227"/>
      <c r="S499" s="227"/>
      <c r="T499" s="228"/>
      <c r="AT499" s="229" t="s">
        <v>149</v>
      </c>
      <c r="AU499" s="229" t="s">
        <v>78</v>
      </c>
      <c r="AV499" s="13" t="s">
        <v>78</v>
      </c>
      <c r="AW499" s="13" t="s">
        <v>34</v>
      </c>
      <c r="AX499" s="13" t="s">
        <v>71</v>
      </c>
      <c r="AY499" s="229" t="s">
        <v>140</v>
      </c>
    </row>
    <row r="500" spans="2:51" s="13" customFormat="1" ht="13.5">
      <c r="B500" s="219"/>
      <c r="C500" s="220"/>
      <c r="D500" s="209" t="s">
        <v>149</v>
      </c>
      <c r="E500" s="221" t="s">
        <v>20</v>
      </c>
      <c r="F500" s="222" t="s">
        <v>532</v>
      </c>
      <c r="G500" s="220"/>
      <c r="H500" s="223">
        <v>7.783</v>
      </c>
      <c r="I500" s="224"/>
      <c r="J500" s="220"/>
      <c r="K500" s="220"/>
      <c r="L500" s="225"/>
      <c r="M500" s="226"/>
      <c r="N500" s="227"/>
      <c r="O500" s="227"/>
      <c r="P500" s="227"/>
      <c r="Q500" s="227"/>
      <c r="R500" s="227"/>
      <c r="S500" s="227"/>
      <c r="T500" s="228"/>
      <c r="AT500" s="229" t="s">
        <v>149</v>
      </c>
      <c r="AU500" s="229" t="s">
        <v>78</v>
      </c>
      <c r="AV500" s="13" t="s">
        <v>78</v>
      </c>
      <c r="AW500" s="13" t="s">
        <v>34</v>
      </c>
      <c r="AX500" s="13" t="s">
        <v>71</v>
      </c>
      <c r="AY500" s="229" t="s">
        <v>140</v>
      </c>
    </row>
    <row r="501" spans="2:51" s="13" customFormat="1" ht="13.5">
      <c r="B501" s="219"/>
      <c r="C501" s="220"/>
      <c r="D501" s="209" t="s">
        <v>149</v>
      </c>
      <c r="E501" s="221" t="s">
        <v>20</v>
      </c>
      <c r="F501" s="222" t="s">
        <v>533</v>
      </c>
      <c r="G501" s="220"/>
      <c r="H501" s="223">
        <v>0.87</v>
      </c>
      <c r="I501" s="224"/>
      <c r="J501" s="220"/>
      <c r="K501" s="220"/>
      <c r="L501" s="225"/>
      <c r="M501" s="226"/>
      <c r="N501" s="227"/>
      <c r="O501" s="227"/>
      <c r="P501" s="227"/>
      <c r="Q501" s="227"/>
      <c r="R501" s="227"/>
      <c r="S501" s="227"/>
      <c r="T501" s="228"/>
      <c r="AT501" s="229" t="s">
        <v>149</v>
      </c>
      <c r="AU501" s="229" t="s">
        <v>78</v>
      </c>
      <c r="AV501" s="13" t="s">
        <v>78</v>
      </c>
      <c r="AW501" s="13" t="s">
        <v>34</v>
      </c>
      <c r="AX501" s="13" t="s">
        <v>71</v>
      </c>
      <c r="AY501" s="229" t="s">
        <v>140</v>
      </c>
    </row>
    <row r="502" spans="2:51" s="15" customFormat="1" ht="13.5">
      <c r="B502" s="242"/>
      <c r="C502" s="243"/>
      <c r="D502" s="209" t="s">
        <v>149</v>
      </c>
      <c r="E502" s="244" t="s">
        <v>20</v>
      </c>
      <c r="F502" s="245" t="s">
        <v>337</v>
      </c>
      <c r="G502" s="243"/>
      <c r="H502" s="246">
        <v>47.515</v>
      </c>
      <c r="I502" s="247"/>
      <c r="J502" s="243"/>
      <c r="K502" s="243"/>
      <c r="L502" s="248"/>
      <c r="M502" s="249"/>
      <c r="N502" s="250"/>
      <c r="O502" s="250"/>
      <c r="P502" s="250"/>
      <c r="Q502" s="250"/>
      <c r="R502" s="250"/>
      <c r="S502" s="250"/>
      <c r="T502" s="251"/>
      <c r="AT502" s="252" t="s">
        <v>149</v>
      </c>
      <c r="AU502" s="252" t="s">
        <v>78</v>
      </c>
      <c r="AV502" s="15" t="s">
        <v>159</v>
      </c>
      <c r="AW502" s="15" t="s">
        <v>34</v>
      </c>
      <c r="AX502" s="15" t="s">
        <v>71</v>
      </c>
      <c r="AY502" s="252" t="s">
        <v>140</v>
      </c>
    </row>
    <row r="503" spans="2:51" s="13" customFormat="1" ht="13.5">
      <c r="B503" s="219"/>
      <c r="C503" s="220"/>
      <c r="D503" s="209" t="s">
        <v>149</v>
      </c>
      <c r="E503" s="221" t="s">
        <v>20</v>
      </c>
      <c r="F503" s="222" t="s">
        <v>534</v>
      </c>
      <c r="G503" s="220"/>
      <c r="H503" s="223">
        <v>37.08</v>
      </c>
      <c r="I503" s="224"/>
      <c r="J503" s="220"/>
      <c r="K503" s="220"/>
      <c r="L503" s="225"/>
      <c r="M503" s="226"/>
      <c r="N503" s="227"/>
      <c r="O503" s="227"/>
      <c r="P503" s="227"/>
      <c r="Q503" s="227"/>
      <c r="R503" s="227"/>
      <c r="S503" s="227"/>
      <c r="T503" s="228"/>
      <c r="AT503" s="229" t="s">
        <v>149</v>
      </c>
      <c r="AU503" s="229" t="s">
        <v>78</v>
      </c>
      <c r="AV503" s="13" t="s">
        <v>78</v>
      </c>
      <c r="AW503" s="13" t="s">
        <v>34</v>
      </c>
      <c r="AX503" s="13" t="s">
        <v>71</v>
      </c>
      <c r="AY503" s="229" t="s">
        <v>140</v>
      </c>
    </row>
    <row r="504" spans="2:51" s="15" customFormat="1" ht="13.5">
      <c r="B504" s="242"/>
      <c r="C504" s="243"/>
      <c r="D504" s="209" t="s">
        <v>149</v>
      </c>
      <c r="E504" s="244" t="s">
        <v>20</v>
      </c>
      <c r="F504" s="245" t="s">
        <v>342</v>
      </c>
      <c r="G504" s="243"/>
      <c r="H504" s="246">
        <v>37.08</v>
      </c>
      <c r="I504" s="247"/>
      <c r="J504" s="243"/>
      <c r="K504" s="243"/>
      <c r="L504" s="248"/>
      <c r="M504" s="249"/>
      <c r="N504" s="250"/>
      <c r="O504" s="250"/>
      <c r="P504" s="250"/>
      <c r="Q504" s="250"/>
      <c r="R504" s="250"/>
      <c r="S504" s="250"/>
      <c r="T504" s="251"/>
      <c r="AT504" s="252" t="s">
        <v>149</v>
      </c>
      <c r="AU504" s="252" t="s">
        <v>78</v>
      </c>
      <c r="AV504" s="15" t="s">
        <v>159</v>
      </c>
      <c r="AW504" s="15" t="s">
        <v>34</v>
      </c>
      <c r="AX504" s="15" t="s">
        <v>71</v>
      </c>
      <c r="AY504" s="252" t="s">
        <v>140</v>
      </c>
    </row>
    <row r="505" spans="2:51" s="13" customFormat="1" ht="13.5">
      <c r="B505" s="219"/>
      <c r="C505" s="220"/>
      <c r="D505" s="209" t="s">
        <v>149</v>
      </c>
      <c r="E505" s="221" t="s">
        <v>20</v>
      </c>
      <c r="F505" s="222" t="s">
        <v>535</v>
      </c>
      <c r="G505" s="220"/>
      <c r="H505" s="223">
        <v>2.88</v>
      </c>
      <c r="I505" s="224"/>
      <c r="J505" s="220"/>
      <c r="K505" s="220"/>
      <c r="L505" s="225"/>
      <c r="M505" s="226"/>
      <c r="N505" s="227"/>
      <c r="O505" s="227"/>
      <c r="P505" s="227"/>
      <c r="Q505" s="227"/>
      <c r="R505" s="227"/>
      <c r="S505" s="227"/>
      <c r="T505" s="228"/>
      <c r="AT505" s="229" t="s">
        <v>149</v>
      </c>
      <c r="AU505" s="229" t="s">
        <v>78</v>
      </c>
      <c r="AV505" s="13" t="s">
        <v>78</v>
      </c>
      <c r="AW505" s="13" t="s">
        <v>34</v>
      </c>
      <c r="AX505" s="13" t="s">
        <v>71</v>
      </c>
      <c r="AY505" s="229" t="s">
        <v>140</v>
      </c>
    </row>
    <row r="506" spans="2:51" s="15" customFormat="1" ht="13.5">
      <c r="B506" s="242"/>
      <c r="C506" s="243"/>
      <c r="D506" s="209" t="s">
        <v>149</v>
      </c>
      <c r="E506" s="244" t="s">
        <v>20</v>
      </c>
      <c r="F506" s="245" t="s">
        <v>344</v>
      </c>
      <c r="G506" s="243"/>
      <c r="H506" s="246">
        <v>2.88</v>
      </c>
      <c r="I506" s="247"/>
      <c r="J506" s="243"/>
      <c r="K506" s="243"/>
      <c r="L506" s="248"/>
      <c r="M506" s="249"/>
      <c r="N506" s="250"/>
      <c r="O506" s="250"/>
      <c r="P506" s="250"/>
      <c r="Q506" s="250"/>
      <c r="R506" s="250"/>
      <c r="S506" s="250"/>
      <c r="T506" s="251"/>
      <c r="AT506" s="252" t="s">
        <v>149</v>
      </c>
      <c r="AU506" s="252" t="s">
        <v>78</v>
      </c>
      <c r="AV506" s="15" t="s">
        <v>159</v>
      </c>
      <c r="AW506" s="15" t="s">
        <v>34</v>
      </c>
      <c r="AX506" s="15" t="s">
        <v>71</v>
      </c>
      <c r="AY506" s="252" t="s">
        <v>140</v>
      </c>
    </row>
    <row r="507" spans="2:51" s="13" customFormat="1" ht="13.5">
      <c r="B507" s="219"/>
      <c r="C507" s="220"/>
      <c r="D507" s="209" t="s">
        <v>149</v>
      </c>
      <c r="E507" s="221" t="s">
        <v>20</v>
      </c>
      <c r="F507" s="222" t="s">
        <v>536</v>
      </c>
      <c r="G507" s="220"/>
      <c r="H507" s="223">
        <v>88.881</v>
      </c>
      <c r="I507" s="224"/>
      <c r="J507" s="220"/>
      <c r="K507" s="220"/>
      <c r="L507" s="225"/>
      <c r="M507" s="226"/>
      <c r="N507" s="227"/>
      <c r="O507" s="227"/>
      <c r="P507" s="227"/>
      <c r="Q507" s="227"/>
      <c r="R507" s="227"/>
      <c r="S507" s="227"/>
      <c r="T507" s="228"/>
      <c r="AT507" s="229" t="s">
        <v>149</v>
      </c>
      <c r="AU507" s="229" t="s">
        <v>78</v>
      </c>
      <c r="AV507" s="13" t="s">
        <v>78</v>
      </c>
      <c r="AW507" s="13" t="s">
        <v>34</v>
      </c>
      <c r="AX507" s="13" t="s">
        <v>71</v>
      </c>
      <c r="AY507" s="229" t="s">
        <v>140</v>
      </c>
    </row>
    <row r="508" spans="2:51" s="13" customFormat="1" ht="13.5">
      <c r="B508" s="219"/>
      <c r="C508" s="220"/>
      <c r="D508" s="209" t="s">
        <v>149</v>
      </c>
      <c r="E508" s="221" t="s">
        <v>20</v>
      </c>
      <c r="F508" s="222" t="s">
        <v>537</v>
      </c>
      <c r="G508" s="220"/>
      <c r="H508" s="223">
        <v>73.929</v>
      </c>
      <c r="I508" s="224"/>
      <c r="J508" s="220"/>
      <c r="K508" s="220"/>
      <c r="L508" s="225"/>
      <c r="M508" s="226"/>
      <c r="N508" s="227"/>
      <c r="O508" s="227"/>
      <c r="P508" s="227"/>
      <c r="Q508" s="227"/>
      <c r="R508" s="227"/>
      <c r="S508" s="227"/>
      <c r="T508" s="228"/>
      <c r="AT508" s="229" t="s">
        <v>149</v>
      </c>
      <c r="AU508" s="229" t="s">
        <v>78</v>
      </c>
      <c r="AV508" s="13" t="s">
        <v>78</v>
      </c>
      <c r="AW508" s="13" t="s">
        <v>34</v>
      </c>
      <c r="AX508" s="13" t="s">
        <v>71</v>
      </c>
      <c r="AY508" s="229" t="s">
        <v>140</v>
      </c>
    </row>
    <row r="509" spans="2:51" s="13" customFormat="1" ht="13.5">
      <c r="B509" s="219"/>
      <c r="C509" s="220"/>
      <c r="D509" s="209" t="s">
        <v>149</v>
      </c>
      <c r="E509" s="221" t="s">
        <v>20</v>
      </c>
      <c r="F509" s="222" t="s">
        <v>538</v>
      </c>
      <c r="G509" s="220"/>
      <c r="H509" s="223">
        <v>12.003</v>
      </c>
      <c r="I509" s="224"/>
      <c r="J509" s="220"/>
      <c r="K509" s="220"/>
      <c r="L509" s="225"/>
      <c r="M509" s="226"/>
      <c r="N509" s="227"/>
      <c r="O509" s="227"/>
      <c r="P509" s="227"/>
      <c r="Q509" s="227"/>
      <c r="R509" s="227"/>
      <c r="S509" s="227"/>
      <c r="T509" s="228"/>
      <c r="AT509" s="229" t="s">
        <v>149</v>
      </c>
      <c r="AU509" s="229" t="s">
        <v>78</v>
      </c>
      <c r="AV509" s="13" t="s">
        <v>78</v>
      </c>
      <c r="AW509" s="13" t="s">
        <v>34</v>
      </c>
      <c r="AX509" s="13" t="s">
        <v>71</v>
      </c>
      <c r="AY509" s="229" t="s">
        <v>140</v>
      </c>
    </row>
    <row r="510" spans="2:51" s="15" customFormat="1" ht="13.5">
      <c r="B510" s="242"/>
      <c r="C510" s="243"/>
      <c r="D510" s="209" t="s">
        <v>149</v>
      </c>
      <c r="E510" s="244" t="s">
        <v>20</v>
      </c>
      <c r="F510" s="245" t="s">
        <v>360</v>
      </c>
      <c r="G510" s="243"/>
      <c r="H510" s="246">
        <v>174.813</v>
      </c>
      <c r="I510" s="247"/>
      <c r="J510" s="243"/>
      <c r="K510" s="243"/>
      <c r="L510" s="248"/>
      <c r="M510" s="249"/>
      <c r="N510" s="250"/>
      <c r="O510" s="250"/>
      <c r="P510" s="250"/>
      <c r="Q510" s="250"/>
      <c r="R510" s="250"/>
      <c r="S510" s="250"/>
      <c r="T510" s="251"/>
      <c r="AT510" s="252" t="s">
        <v>149</v>
      </c>
      <c r="AU510" s="252" t="s">
        <v>78</v>
      </c>
      <c r="AV510" s="15" t="s">
        <v>159</v>
      </c>
      <c r="AW510" s="15" t="s">
        <v>34</v>
      </c>
      <c r="AX510" s="15" t="s">
        <v>71</v>
      </c>
      <c r="AY510" s="252" t="s">
        <v>140</v>
      </c>
    </row>
    <row r="511" spans="2:51" s="13" customFormat="1" ht="13.5">
      <c r="B511" s="219"/>
      <c r="C511" s="220"/>
      <c r="D511" s="209" t="s">
        <v>149</v>
      </c>
      <c r="E511" s="221" t="s">
        <v>20</v>
      </c>
      <c r="F511" s="222" t="s">
        <v>539</v>
      </c>
      <c r="G511" s="220"/>
      <c r="H511" s="223">
        <v>33.374</v>
      </c>
      <c r="I511" s="224"/>
      <c r="J511" s="220"/>
      <c r="K511" s="220"/>
      <c r="L511" s="225"/>
      <c r="M511" s="226"/>
      <c r="N511" s="227"/>
      <c r="O511" s="227"/>
      <c r="P511" s="227"/>
      <c r="Q511" s="227"/>
      <c r="R511" s="227"/>
      <c r="S511" s="227"/>
      <c r="T511" s="228"/>
      <c r="AT511" s="229" t="s">
        <v>149</v>
      </c>
      <c r="AU511" s="229" t="s">
        <v>78</v>
      </c>
      <c r="AV511" s="13" t="s">
        <v>78</v>
      </c>
      <c r="AW511" s="13" t="s">
        <v>34</v>
      </c>
      <c r="AX511" s="13" t="s">
        <v>71</v>
      </c>
      <c r="AY511" s="229" t="s">
        <v>140</v>
      </c>
    </row>
    <row r="512" spans="2:51" s="13" customFormat="1" ht="13.5">
      <c r="B512" s="219"/>
      <c r="C512" s="220"/>
      <c r="D512" s="209" t="s">
        <v>149</v>
      </c>
      <c r="E512" s="221" t="s">
        <v>20</v>
      </c>
      <c r="F512" s="222" t="s">
        <v>540</v>
      </c>
      <c r="G512" s="220"/>
      <c r="H512" s="223">
        <v>74.409</v>
      </c>
      <c r="I512" s="224"/>
      <c r="J512" s="220"/>
      <c r="K512" s="220"/>
      <c r="L512" s="225"/>
      <c r="M512" s="226"/>
      <c r="N512" s="227"/>
      <c r="O512" s="227"/>
      <c r="P512" s="227"/>
      <c r="Q512" s="227"/>
      <c r="R512" s="227"/>
      <c r="S512" s="227"/>
      <c r="T512" s="228"/>
      <c r="AT512" s="229" t="s">
        <v>149</v>
      </c>
      <c r="AU512" s="229" t="s">
        <v>78</v>
      </c>
      <c r="AV512" s="13" t="s">
        <v>78</v>
      </c>
      <c r="AW512" s="13" t="s">
        <v>34</v>
      </c>
      <c r="AX512" s="13" t="s">
        <v>71</v>
      </c>
      <c r="AY512" s="229" t="s">
        <v>140</v>
      </c>
    </row>
    <row r="513" spans="2:51" s="13" customFormat="1" ht="13.5">
      <c r="B513" s="219"/>
      <c r="C513" s="220"/>
      <c r="D513" s="209" t="s">
        <v>149</v>
      </c>
      <c r="E513" s="221" t="s">
        <v>20</v>
      </c>
      <c r="F513" s="222" t="s">
        <v>541</v>
      </c>
      <c r="G513" s="220"/>
      <c r="H513" s="223">
        <v>32.805</v>
      </c>
      <c r="I513" s="224"/>
      <c r="J513" s="220"/>
      <c r="K513" s="220"/>
      <c r="L513" s="225"/>
      <c r="M513" s="226"/>
      <c r="N513" s="227"/>
      <c r="O513" s="227"/>
      <c r="P513" s="227"/>
      <c r="Q513" s="227"/>
      <c r="R513" s="227"/>
      <c r="S513" s="227"/>
      <c r="T513" s="228"/>
      <c r="AT513" s="229" t="s">
        <v>149</v>
      </c>
      <c r="AU513" s="229" t="s">
        <v>78</v>
      </c>
      <c r="AV513" s="13" t="s">
        <v>78</v>
      </c>
      <c r="AW513" s="13" t="s">
        <v>34</v>
      </c>
      <c r="AX513" s="13" t="s">
        <v>71</v>
      </c>
      <c r="AY513" s="229" t="s">
        <v>140</v>
      </c>
    </row>
    <row r="514" spans="2:51" s="13" customFormat="1" ht="13.5">
      <c r="B514" s="219"/>
      <c r="C514" s="220"/>
      <c r="D514" s="209" t="s">
        <v>149</v>
      </c>
      <c r="E514" s="221" t="s">
        <v>20</v>
      </c>
      <c r="F514" s="222" t="s">
        <v>542</v>
      </c>
      <c r="G514" s="220"/>
      <c r="H514" s="223">
        <v>22.815</v>
      </c>
      <c r="I514" s="224"/>
      <c r="J514" s="220"/>
      <c r="K514" s="220"/>
      <c r="L514" s="225"/>
      <c r="M514" s="226"/>
      <c r="N514" s="227"/>
      <c r="O514" s="227"/>
      <c r="P514" s="227"/>
      <c r="Q514" s="227"/>
      <c r="R514" s="227"/>
      <c r="S514" s="227"/>
      <c r="T514" s="228"/>
      <c r="AT514" s="229" t="s">
        <v>149</v>
      </c>
      <c r="AU514" s="229" t="s">
        <v>78</v>
      </c>
      <c r="AV514" s="13" t="s">
        <v>78</v>
      </c>
      <c r="AW514" s="13" t="s">
        <v>34</v>
      </c>
      <c r="AX514" s="13" t="s">
        <v>71</v>
      </c>
      <c r="AY514" s="229" t="s">
        <v>140</v>
      </c>
    </row>
    <row r="515" spans="2:51" s="15" customFormat="1" ht="13.5">
      <c r="B515" s="242"/>
      <c r="C515" s="243"/>
      <c r="D515" s="209" t="s">
        <v>149</v>
      </c>
      <c r="E515" s="244" t="s">
        <v>20</v>
      </c>
      <c r="F515" s="245" t="s">
        <v>380</v>
      </c>
      <c r="G515" s="243"/>
      <c r="H515" s="246">
        <v>163.403</v>
      </c>
      <c r="I515" s="247"/>
      <c r="J515" s="243"/>
      <c r="K515" s="243"/>
      <c r="L515" s="248"/>
      <c r="M515" s="249"/>
      <c r="N515" s="250"/>
      <c r="O515" s="250"/>
      <c r="P515" s="250"/>
      <c r="Q515" s="250"/>
      <c r="R515" s="250"/>
      <c r="S515" s="250"/>
      <c r="T515" s="251"/>
      <c r="AT515" s="252" t="s">
        <v>149</v>
      </c>
      <c r="AU515" s="252" t="s">
        <v>78</v>
      </c>
      <c r="AV515" s="15" t="s">
        <v>159</v>
      </c>
      <c r="AW515" s="15" t="s">
        <v>34</v>
      </c>
      <c r="AX515" s="15" t="s">
        <v>71</v>
      </c>
      <c r="AY515" s="252" t="s">
        <v>140</v>
      </c>
    </row>
    <row r="516" spans="2:51" s="14" customFormat="1" ht="13.5">
      <c r="B516" s="230"/>
      <c r="C516" s="231"/>
      <c r="D516" s="232" t="s">
        <v>149</v>
      </c>
      <c r="E516" s="233" t="s">
        <v>20</v>
      </c>
      <c r="F516" s="234" t="s">
        <v>152</v>
      </c>
      <c r="G516" s="231"/>
      <c r="H516" s="235">
        <v>425.691</v>
      </c>
      <c r="I516" s="236"/>
      <c r="J516" s="231"/>
      <c r="K516" s="231"/>
      <c r="L516" s="237"/>
      <c r="M516" s="238"/>
      <c r="N516" s="239"/>
      <c r="O516" s="239"/>
      <c r="P516" s="239"/>
      <c r="Q516" s="239"/>
      <c r="R516" s="239"/>
      <c r="S516" s="239"/>
      <c r="T516" s="240"/>
      <c r="AT516" s="241" t="s">
        <v>149</v>
      </c>
      <c r="AU516" s="241" t="s">
        <v>78</v>
      </c>
      <c r="AV516" s="14" t="s">
        <v>147</v>
      </c>
      <c r="AW516" s="14" t="s">
        <v>34</v>
      </c>
      <c r="AX516" s="14" t="s">
        <v>35</v>
      </c>
      <c r="AY516" s="241" t="s">
        <v>140</v>
      </c>
    </row>
    <row r="517" spans="2:65" s="1" customFormat="1" ht="31.5" customHeight="1">
      <c r="B517" s="36"/>
      <c r="C517" s="195" t="s">
        <v>558</v>
      </c>
      <c r="D517" s="195" t="s">
        <v>142</v>
      </c>
      <c r="E517" s="196" t="s">
        <v>559</v>
      </c>
      <c r="F517" s="197" t="s">
        <v>560</v>
      </c>
      <c r="G517" s="198" t="s">
        <v>225</v>
      </c>
      <c r="H517" s="199">
        <v>518.1</v>
      </c>
      <c r="I517" s="200"/>
      <c r="J517" s="201">
        <f>ROUND(I517*H517,2)</f>
        <v>0</v>
      </c>
      <c r="K517" s="197" t="s">
        <v>146</v>
      </c>
      <c r="L517" s="56"/>
      <c r="M517" s="202" t="s">
        <v>20</v>
      </c>
      <c r="N517" s="203" t="s">
        <v>42</v>
      </c>
      <c r="O517" s="37"/>
      <c r="P517" s="204">
        <f>O517*H517</f>
        <v>0</v>
      </c>
      <c r="Q517" s="204">
        <v>0.02065</v>
      </c>
      <c r="R517" s="204">
        <f>Q517*H517</f>
        <v>10.698765000000002</v>
      </c>
      <c r="S517" s="204">
        <v>0</v>
      </c>
      <c r="T517" s="205">
        <f>S517*H517</f>
        <v>0</v>
      </c>
      <c r="AR517" s="19" t="s">
        <v>147</v>
      </c>
      <c r="AT517" s="19" t="s">
        <v>142</v>
      </c>
      <c r="AU517" s="19" t="s">
        <v>78</v>
      </c>
      <c r="AY517" s="19" t="s">
        <v>140</v>
      </c>
      <c r="BE517" s="206">
        <f>IF(N517="základní",J517,0)</f>
        <v>0</v>
      </c>
      <c r="BF517" s="206">
        <f>IF(N517="snížená",J517,0)</f>
        <v>0</v>
      </c>
      <c r="BG517" s="206">
        <f>IF(N517="zákl. přenesená",J517,0)</f>
        <v>0</v>
      </c>
      <c r="BH517" s="206">
        <f>IF(N517="sníž. přenesená",J517,0)</f>
        <v>0</v>
      </c>
      <c r="BI517" s="206">
        <f>IF(N517="nulová",J517,0)</f>
        <v>0</v>
      </c>
      <c r="BJ517" s="19" t="s">
        <v>35</v>
      </c>
      <c r="BK517" s="206">
        <f>ROUND(I517*H517,2)</f>
        <v>0</v>
      </c>
      <c r="BL517" s="19" t="s">
        <v>147</v>
      </c>
      <c r="BM517" s="19" t="s">
        <v>561</v>
      </c>
    </row>
    <row r="518" spans="2:51" s="13" customFormat="1" ht="13.5">
      <c r="B518" s="219"/>
      <c r="C518" s="220"/>
      <c r="D518" s="209" t="s">
        <v>149</v>
      </c>
      <c r="E518" s="221" t="s">
        <v>20</v>
      </c>
      <c r="F518" s="222" t="s">
        <v>562</v>
      </c>
      <c r="G518" s="220"/>
      <c r="H518" s="223">
        <v>518.1</v>
      </c>
      <c r="I518" s="224"/>
      <c r="J518" s="220"/>
      <c r="K518" s="220"/>
      <c r="L518" s="225"/>
      <c r="M518" s="226"/>
      <c r="N518" s="227"/>
      <c r="O518" s="227"/>
      <c r="P518" s="227"/>
      <c r="Q518" s="227"/>
      <c r="R518" s="227"/>
      <c r="S518" s="227"/>
      <c r="T518" s="228"/>
      <c r="AT518" s="229" t="s">
        <v>149</v>
      </c>
      <c r="AU518" s="229" t="s">
        <v>78</v>
      </c>
      <c r="AV518" s="13" t="s">
        <v>78</v>
      </c>
      <c r="AW518" s="13" t="s">
        <v>34</v>
      </c>
      <c r="AX518" s="13" t="s">
        <v>71</v>
      </c>
      <c r="AY518" s="229" t="s">
        <v>140</v>
      </c>
    </row>
    <row r="519" spans="2:51" s="14" customFormat="1" ht="13.5">
      <c r="B519" s="230"/>
      <c r="C519" s="231"/>
      <c r="D519" s="232" t="s">
        <v>149</v>
      </c>
      <c r="E519" s="233" t="s">
        <v>20</v>
      </c>
      <c r="F519" s="234" t="s">
        <v>152</v>
      </c>
      <c r="G519" s="231"/>
      <c r="H519" s="235">
        <v>518.1</v>
      </c>
      <c r="I519" s="236"/>
      <c r="J519" s="231"/>
      <c r="K519" s="231"/>
      <c r="L519" s="237"/>
      <c r="M519" s="238"/>
      <c r="N519" s="239"/>
      <c r="O519" s="239"/>
      <c r="P519" s="239"/>
      <c r="Q519" s="239"/>
      <c r="R519" s="239"/>
      <c r="S519" s="239"/>
      <c r="T519" s="240"/>
      <c r="AT519" s="241" t="s">
        <v>149</v>
      </c>
      <c r="AU519" s="241" t="s">
        <v>78</v>
      </c>
      <c r="AV519" s="14" t="s">
        <v>147</v>
      </c>
      <c r="AW519" s="14" t="s">
        <v>34</v>
      </c>
      <c r="AX519" s="14" t="s">
        <v>35</v>
      </c>
      <c r="AY519" s="241" t="s">
        <v>140</v>
      </c>
    </row>
    <row r="520" spans="2:65" s="1" customFormat="1" ht="31.5" customHeight="1">
      <c r="B520" s="36"/>
      <c r="C520" s="195" t="s">
        <v>563</v>
      </c>
      <c r="D520" s="195" t="s">
        <v>142</v>
      </c>
      <c r="E520" s="196" t="s">
        <v>564</v>
      </c>
      <c r="F520" s="197" t="s">
        <v>565</v>
      </c>
      <c r="G520" s="198" t="s">
        <v>145</v>
      </c>
      <c r="H520" s="199">
        <v>823.463</v>
      </c>
      <c r="I520" s="200"/>
      <c r="J520" s="201">
        <f>ROUND(I520*H520,2)</f>
        <v>0</v>
      </c>
      <c r="K520" s="197" t="s">
        <v>146</v>
      </c>
      <c r="L520" s="56"/>
      <c r="M520" s="202" t="s">
        <v>20</v>
      </c>
      <c r="N520" s="203" t="s">
        <v>42</v>
      </c>
      <c r="O520" s="37"/>
      <c r="P520" s="204">
        <f>O520*H520</f>
        <v>0</v>
      </c>
      <c r="Q520" s="204">
        <v>0.00012</v>
      </c>
      <c r="R520" s="204">
        <f>Q520*H520</f>
        <v>0.09881556</v>
      </c>
      <c r="S520" s="204">
        <v>0</v>
      </c>
      <c r="T520" s="205">
        <f>S520*H520</f>
        <v>0</v>
      </c>
      <c r="AR520" s="19" t="s">
        <v>147</v>
      </c>
      <c r="AT520" s="19" t="s">
        <v>142</v>
      </c>
      <c r="AU520" s="19" t="s">
        <v>78</v>
      </c>
      <c r="AY520" s="19" t="s">
        <v>140</v>
      </c>
      <c r="BE520" s="206">
        <f>IF(N520="základní",J520,0)</f>
        <v>0</v>
      </c>
      <c r="BF520" s="206">
        <f>IF(N520="snížená",J520,0)</f>
        <v>0</v>
      </c>
      <c r="BG520" s="206">
        <f>IF(N520="zákl. přenesená",J520,0)</f>
        <v>0</v>
      </c>
      <c r="BH520" s="206">
        <f>IF(N520="sníž. přenesená",J520,0)</f>
        <v>0</v>
      </c>
      <c r="BI520" s="206">
        <f>IF(N520="nulová",J520,0)</f>
        <v>0</v>
      </c>
      <c r="BJ520" s="19" t="s">
        <v>35</v>
      </c>
      <c r="BK520" s="206">
        <f>ROUND(I520*H520,2)</f>
        <v>0</v>
      </c>
      <c r="BL520" s="19" t="s">
        <v>147</v>
      </c>
      <c r="BM520" s="19" t="s">
        <v>566</v>
      </c>
    </row>
    <row r="521" spans="2:51" s="13" customFormat="1" ht="13.5">
      <c r="B521" s="219"/>
      <c r="C521" s="220"/>
      <c r="D521" s="209" t="s">
        <v>149</v>
      </c>
      <c r="E521" s="221" t="s">
        <v>20</v>
      </c>
      <c r="F521" s="222" t="s">
        <v>567</v>
      </c>
      <c r="G521" s="220"/>
      <c r="H521" s="223">
        <v>5.76</v>
      </c>
      <c r="I521" s="224"/>
      <c r="J521" s="220"/>
      <c r="K521" s="220"/>
      <c r="L521" s="225"/>
      <c r="M521" s="226"/>
      <c r="N521" s="227"/>
      <c r="O521" s="227"/>
      <c r="P521" s="227"/>
      <c r="Q521" s="227"/>
      <c r="R521" s="227"/>
      <c r="S521" s="227"/>
      <c r="T521" s="228"/>
      <c r="AT521" s="229" t="s">
        <v>149</v>
      </c>
      <c r="AU521" s="229" t="s">
        <v>78</v>
      </c>
      <c r="AV521" s="13" t="s">
        <v>78</v>
      </c>
      <c r="AW521" s="13" t="s">
        <v>34</v>
      </c>
      <c r="AX521" s="13" t="s">
        <v>71</v>
      </c>
      <c r="AY521" s="229" t="s">
        <v>140</v>
      </c>
    </row>
    <row r="522" spans="2:51" s="13" customFormat="1" ht="13.5">
      <c r="B522" s="219"/>
      <c r="C522" s="220"/>
      <c r="D522" s="209" t="s">
        <v>149</v>
      </c>
      <c r="E522" s="221" t="s">
        <v>20</v>
      </c>
      <c r="F522" s="222" t="s">
        <v>568</v>
      </c>
      <c r="G522" s="220"/>
      <c r="H522" s="223">
        <v>49.92</v>
      </c>
      <c r="I522" s="224"/>
      <c r="J522" s="220"/>
      <c r="K522" s="220"/>
      <c r="L522" s="225"/>
      <c r="M522" s="226"/>
      <c r="N522" s="227"/>
      <c r="O522" s="227"/>
      <c r="P522" s="227"/>
      <c r="Q522" s="227"/>
      <c r="R522" s="227"/>
      <c r="S522" s="227"/>
      <c r="T522" s="228"/>
      <c r="AT522" s="229" t="s">
        <v>149</v>
      </c>
      <c r="AU522" s="229" t="s">
        <v>78</v>
      </c>
      <c r="AV522" s="13" t="s">
        <v>78</v>
      </c>
      <c r="AW522" s="13" t="s">
        <v>34</v>
      </c>
      <c r="AX522" s="13" t="s">
        <v>71</v>
      </c>
      <c r="AY522" s="229" t="s">
        <v>140</v>
      </c>
    </row>
    <row r="523" spans="2:51" s="13" customFormat="1" ht="13.5">
      <c r="B523" s="219"/>
      <c r="C523" s="220"/>
      <c r="D523" s="209" t="s">
        <v>149</v>
      </c>
      <c r="E523" s="221" t="s">
        <v>20</v>
      </c>
      <c r="F523" s="222" t="s">
        <v>569</v>
      </c>
      <c r="G523" s="220"/>
      <c r="H523" s="223">
        <v>3.255</v>
      </c>
      <c r="I523" s="224"/>
      <c r="J523" s="220"/>
      <c r="K523" s="220"/>
      <c r="L523" s="225"/>
      <c r="M523" s="226"/>
      <c r="N523" s="227"/>
      <c r="O523" s="227"/>
      <c r="P523" s="227"/>
      <c r="Q523" s="227"/>
      <c r="R523" s="227"/>
      <c r="S523" s="227"/>
      <c r="T523" s="228"/>
      <c r="AT523" s="229" t="s">
        <v>149</v>
      </c>
      <c r="AU523" s="229" t="s">
        <v>78</v>
      </c>
      <c r="AV523" s="13" t="s">
        <v>78</v>
      </c>
      <c r="AW523" s="13" t="s">
        <v>34</v>
      </c>
      <c r="AX523" s="13" t="s">
        <v>71</v>
      </c>
      <c r="AY523" s="229" t="s">
        <v>140</v>
      </c>
    </row>
    <row r="524" spans="2:51" s="13" customFormat="1" ht="13.5">
      <c r="B524" s="219"/>
      <c r="C524" s="220"/>
      <c r="D524" s="209" t="s">
        <v>149</v>
      </c>
      <c r="E524" s="221" t="s">
        <v>20</v>
      </c>
      <c r="F524" s="222" t="s">
        <v>570</v>
      </c>
      <c r="G524" s="220"/>
      <c r="H524" s="223">
        <v>2.94</v>
      </c>
      <c r="I524" s="224"/>
      <c r="J524" s="220"/>
      <c r="K524" s="220"/>
      <c r="L524" s="225"/>
      <c r="M524" s="226"/>
      <c r="N524" s="227"/>
      <c r="O524" s="227"/>
      <c r="P524" s="227"/>
      <c r="Q524" s="227"/>
      <c r="R524" s="227"/>
      <c r="S524" s="227"/>
      <c r="T524" s="228"/>
      <c r="AT524" s="229" t="s">
        <v>149</v>
      </c>
      <c r="AU524" s="229" t="s">
        <v>78</v>
      </c>
      <c r="AV524" s="13" t="s">
        <v>78</v>
      </c>
      <c r="AW524" s="13" t="s">
        <v>34</v>
      </c>
      <c r="AX524" s="13" t="s">
        <v>71</v>
      </c>
      <c r="AY524" s="229" t="s">
        <v>140</v>
      </c>
    </row>
    <row r="525" spans="2:51" s="13" customFormat="1" ht="13.5">
      <c r="B525" s="219"/>
      <c r="C525" s="220"/>
      <c r="D525" s="209" t="s">
        <v>149</v>
      </c>
      <c r="E525" s="221" t="s">
        <v>20</v>
      </c>
      <c r="F525" s="222" t="s">
        <v>571</v>
      </c>
      <c r="G525" s="220"/>
      <c r="H525" s="223">
        <v>3.57</v>
      </c>
      <c r="I525" s="224"/>
      <c r="J525" s="220"/>
      <c r="K525" s="220"/>
      <c r="L525" s="225"/>
      <c r="M525" s="226"/>
      <c r="N525" s="227"/>
      <c r="O525" s="227"/>
      <c r="P525" s="227"/>
      <c r="Q525" s="227"/>
      <c r="R525" s="227"/>
      <c r="S525" s="227"/>
      <c r="T525" s="228"/>
      <c r="AT525" s="229" t="s">
        <v>149</v>
      </c>
      <c r="AU525" s="229" t="s">
        <v>78</v>
      </c>
      <c r="AV525" s="13" t="s">
        <v>78</v>
      </c>
      <c r="AW525" s="13" t="s">
        <v>34</v>
      </c>
      <c r="AX525" s="13" t="s">
        <v>71</v>
      </c>
      <c r="AY525" s="229" t="s">
        <v>140</v>
      </c>
    </row>
    <row r="526" spans="2:51" s="15" customFormat="1" ht="13.5">
      <c r="B526" s="242"/>
      <c r="C526" s="243"/>
      <c r="D526" s="209" t="s">
        <v>149</v>
      </c>
      <c r="E526" s="244" t="s">
        <v>20</v>
      </c>
      <c r="F526" s="245" t="s">
        <v>337</v>
      </c>
      <c r="G526" s="243"/>
      <c r="H526" s="246">
        <v>65.445</v>
      </c>
      <c r="I526" s="247"/>
      <c r="J526" s="243"/>
      <c r="K526" s="243"/>
      <c r="L526" s="248"/>
      <c r="M526" s="249"/>
      <c r="N526" s="250"/>
      <c r="O526" s="250"/>
      <c r="P526" s="250"/>
      <c r="Q526" s="250"/>
      <c r="R526" s="250"/>
      <c r="S526" s="250"/>
      <c r="T526" s="251"/>
      <c r="AT526" s="252" t="s">
        <v>149</v>
      </c>
      <c r="AU526" s="252" t="s">
        <v>78</v>
      </c>
      <c r="AV526" s="15" t="s">
        <v>159</v>
      </c>
      <c r="AW526" s="15" t="s">
        <v>34</v>
      </c>
      <c r="AX526" s="15" t="s">
        <v>71</v>
      </c>
      <c r="AY526" s="252" t="s">
        <v>140</v>
      </c>
    </row>
    <row r="527" spans="2:51" s="13" customFormat="1" ht="13.5">
      <c r="B527" s="219"/>
      <c r="C527" s="220"/>
      <c r="D527" s="209" t="s">
        <v>149</v>
      </c>
      <c r="E527" s="221" t="s">
        <v>20</v>
      </c>
      <c r="F527" s="222" t="s">
        <v>572</v>
      </c>
      <c r="G527" s="220"/>
      <c r="H527" s="223">
        <v>89.1</v>
      </c>
      <c r="I527" s="224"/>
      <c r="J527" s="220"/>
      <c r="K527" s="220"/>
      <c r="L527" s="225"/>
      <c r="M527" s="226"/>
      <c r="N527" s="227"/>
      <c r="O527" s="227"/>
      <c r="P527" s="227"/>
      <c r="Q527" s="227"/>
      <c r="R527" s="227"/>
      <c r="S527" s="227"/>
      <c r="T527" s="228"/>
      <c r="AT527" s="229" t="s">
        <v>149</v>
      </c>
      <c r="AU527" s="229" t="s">
        <v>78</v>
      </c>
      <c r="AV527" s="13" t="s">
        <v>78</v>
      </c>
      <c r="AW527" s="13" t="s">
        <v>34</v>
      </c>
      <c r="AX527" s="13" t="s">
        <v>71</v>
      </c>
      <c r="AY527" s="229" t="s">
        <v>140</v>
      </c>
    </row>
    <row r="528" spans="2:51" s="13" customFormat="1" ht="13.5">
      <c r="B528" s="219"/>
      <c r="C528" s="220"/>
      <c r="D528" s="209" t="s">
        <v>149</v>
      </c>
      <c r="E528" s="221" t="s">
        <v>20</v>
      </c>
      <c r="F528" s="222" t="s">
        <v>573</v>
      </c>
      <c r="G528" s="220"/>
      <c r="H528" s="223">
        <v>22.14</v>
      </c>
      <c r="I528" s="224"/>
      <c r="J528" s="220"/>
      <c r="K528" s="220"/>
      <c r="L528" s="225"/>
      <c r="M528" s="226"/>
      <c r="N528" s="227"/>
      <c r="O528" s="227"/>
      <c r="P528" s="227"/>
      <c r="Q528" s="227"/>
      <c r="R528" s="227"/>
      <c r="S528" s="227"/>
      <c r="T528" s="228"/>
      <c r="AT528" s="229" t="s">
        <v>149</v>
      </c>
      <c r="AU528" s="229" t="s">
        <v>78</v>
      </c>
      <c r="AV528" s="13" t="s">
        <v>78</v>
      </c>
      <c r="AW528" s="13" t="s">
        <v>34</v>
      </c>
      <c r="AX528" s="13" t="s">
        <v>71</v>
      </c>
      <c r="AY528" s="229" t="s">
        <v>140</v>
      </c>
    </row>
    <row r="529" spans="2:51" s="13" customFormat="1" ht="13.5">
      <c r="B529" s="219"/>
      <c r="C529" s="220"/>
      <c r="D529" s="209" t="s">
        <v>149</v>
      </c>
      <c r="E529" s="221" t="s">
        <v>20</v>
      </c>
      <c r="F529" s="222" t="s">
        <v>574</v>
      </c>
      <c r="G529" s="220"/>
      <c r="H529" s="223">
        <v>15.66</v>
      </c>
      <c r="I529" s="224"/>
      <c r="J529" s="220"/>
      <c r="K529" s="220"/>
      <c r="L529" s="225"/>
      <c r="M529" s="226"/>
      <c r="N529" s="227"/>
      <c r="O529" s="227"/>
      <c r="P529" s="227"/>
      <c r="Q529" s="227"/>
      <c r="R529" s="227"/>
      <c r="S529" s="227"/>
      <c r="T529" s="228"/>
      <c r="AT529" s="229" t="s">
        <v>149</v>
      </c>
      <c r="AU529" s="229" t="s">
        <v>78</v>
      </c>
      <c r="AV529" s="13" t="s">
        <v>78</v>
      </c>
      <c r="AW529" s="13" t="s">
        <v>34</v>
      </c>
      <c r="AX529" s="13" t="s">
        <v>71</v>
      </c>
      <c r="AY529" s="229" t="s">
        <v>140</v>
      </c>
    </row>
    <row r="530" spans="2:51" s="13" customFormat="1" ht="13.5">
      <c r="B530" s="219"/>
      <c r="C530" s="220"/>
      <c r="D530" s="209" t="s">
        <v>149</v>
      </c>
      <c r="E530" s="221" t="s">
        <v>20</v>
      </c>
      <c r="F530" s="222" t="s">
        <v>575</v>
      </c>
      <c r="G530" s="220"/>
      <c r="H530" s="223">
        <v>9.075</v>
      </c>
      <c r="I530" s="224"/>
      <c r="J530" s="220"/>
      <c r="K530" s="220"/>
      <c r="L530" s="225"/>
      <c r="M530" s="226"/>
      <c r="N530" s="227"/>
      <c r="O530" s="227"/>
      <c r="P530" s="227"/>
      <c r="Q530" s="227"/>
      <c r="R530" s="227"/>
      <c r="S530" s="227"/>
      <c r="T530" s="228"/>
      <c r="AT530" s="229" t="s">
        <v>149</v>
      </c>
      <c r="AU530" s="229" t="s">
        <v>78</v>
      </c>
      <c r="AV530" s="13" t="s">
        <v>78</v>
      </c>
      <c r="AW530" s="13" t="s">
        <v>34</v>
      </c>
      <c r="AX530" s="13" t="s">
        <v>71</v>
      </c>
      <c r="AY530" s="229" t="s">
        <v>140</v>
      </c>
    </row>
    <row r="531" spans="2:51" s="15" customFormat="1" ht="13.5">
      <c r="B531" s="242"/>
      <c r="C531" s="243"/>
      <c r="D531" s="209" t="s">
        <v>149</v>
      </c>
      <c r="E531" s="244" t="s">
        <v>20</v>
      </c>
      <c r="F531" s="245" t="s">
        <v>342</v>
      </c>
      <c r="G531" s="243"/>
      <c r="H531" s="246">
        <v>135.975</v>
      </c>
      <c r="I531" s="247"/>
      <c r="J531" s="243"/>
      <c r="K531" s="243"/>
      <c r="L531" s="248"/>
      <c r="M531" s="249"/>
      <c r="N531" s="250"/>
      <c r="O531" s="250"/>
      <c r="P531" s="250"/>
      <c r="Q531" s="250"/>
      <c r="R531" s="250"/>
      <c r="S531" s="250"/>
      <c r="T531" s="251"/>
      <c r="AT531" s="252" t="s">
        <v>149</v>
      </c>
      <c r="AU531" s="252" t="s">
        <v>78</v>
      </c>
      <c r="AV531" s="15" t="s">
        <v>159</v>
      </c>
      <c r="AW531" s="15" t="s">
        <v>34</v>
      </c>
      <c r="AX531" s="15" t="s">
        <v>71</v>
      </c>
      <c r="AY531" s="252" t="s">
        <v>140</v>
      </c>
    </row>
    <row r="532" spans="2:51" s="13" customFormat="1" ht="13.5">
      <c r="B532" s="219"/>
      <c r="C532" s="220"/>
      <c r="D532" s="209" t="s">
        <v>149</v>
      </c>
      <c r="E532" s="221" t="s">
        <v>20</v>
      </c>
      <c r="F532" s="222" t="s">
        <v>576</v>
      </c>
      <c r="G532" s="220"/>
      <c r="H532" s="223">
        <v>11.52</v>
      </c>
      <c r="I532" s="224"/>
      <c r="J532" s="220"/>
      <c r="K532" s="220"/>
      <c r="L532" s="225"/>
      <c r="M532" s="226"/>
      <c r="N532" s="227"/>
      <c r="O532" s="227"/>
      <c r="P532" s="227"/>
      <c r="Q532" s="227"/>
      <c r="R532" s="227"/>
      <c r="S532" s="227"/>
      <c r="T532" s="228"/>
      <c r="AT532" s="229" t="s">
        <v>149</v>
      </c>
      <c r="AU532" s="229" t="s">
        <v>78</v>
      </c>
      <c r="AV532" s="13" t="s">
        <v>78</v>
      </c>
      <c r="AW532" s="13" t="s">
        <v>34</v>
      </c>
      <c r="AX532" s="13" t="s">
        <v>71</v>
      </c>
      <c r="AY532" s="229" t="s">
        <v>140</v>
      </c>
    </row>
    <row r="533" spans="2:51" s="15" customFormat="1" ht="13.5">
      <c r="B533" s="242"/>
      <c r="C533" s="243"/>
      <c r="D533" s="209" t="s">
        <v>149</v>
      </c>
      <c r="E533" s="244" t="s">
        <v>20</v>
      </c>
      <c r="F533" s="245" t="s">
        <v>344</v>
      </c>
      <c r="G533" s="243"/>
      <c r="H533" s="246">
        <v>11.52</v>
      </c>
      <c r="I533" s="247"/>
      <c r="J533" s="243"/>
      <c r="K533" s="243"/>
      <c r="L533" s="248"/>
      <c r="M533" s="249"/>
      <c r="N533" s="250"/>
      <c r="O533" s="250"/>
      <c r="P533" s="250"/>
      <c r="Q533" s="250"/>
      <c r="R533" s="250"/>
      <c r="S533" s="250"/>
      <c r="T533" s="251"/>
      <c r="AT533" s="252" t="s">
        <v>149</v>
      </c>
      <c r="AU533" s="252" t="s">
        <v>78</v>
      </c>
      <c r="AV533" s="15" t="s">
        <v>159</v>
      </c>
      <c r="AW533" s="15" t="s">
        <v>34</v>
      </c>
      <c r="AX533" s="15" t="s">
        <v>71</v>
      </c>
      <c r="AY533" s="252" t="s">
        <v>140</v>
      </c>
    </row>
    <row r="534" spans="2:51" s="13" customFormat="1" ht="13.5">
      <c r="B534" s="219"/>
      <c r="C534" s="220"/>
      <c r="D534" s="209" t="s">
        <v>149</v>
      </c>
      <c r="E534" s="221" t="s">
        <v>20</v>
      </c>
      <c r="F534" s="222" t="s">
        <v>577</v>
      </c>
      <c r="G534" s="220"/>
      <c r="H534" s="223">
        <v>1.8</v>
      </c>
      <c r="I534" s="224"/>
      <c r="J534" s="220"/>
      <c r="K534" s="220"/>
      <c r="L534" s="225"/>
      <c r="M534" s="226"/>
      <c r="N534" s="227"/>
      <c r="O534" s="227"/>
      <c r="P534" s="227"/>
      <c r="Q534" s="227"/>
      <c r="R534" s="227"/>
      <c r="S534" s="227"/>
      <c r="T534" s="228"/>
      <c r="AT534" s="229" t="s">
        <v>149</v>
      </c>
      <c r="AU534" s="229" t="s">
        <v>78</v>
      </c>
      <c r="AV534" s="13" t="s">
        <v>78</v>
      </c>
      <c r="AW534" s="13" t="s">
        <v>34</v>
      </c>
      <c r="AX534" s="13" t="s">
        <v>71</v>
      </c>
      <c r="AY534" s="229" t="s">
        <v>140</v>
      </c>
    </row>
    <row r="535" spans="2:51" s="13" customFormat="1" ht="13.5">
      <c r="B535" s="219"/>
      <c r="C535" s="220"/>
      <c r="D535" s="209" t="s">
        <v>149</v>
      </c>
      <c r="E535" s="221" t="s">
        <v>20</v>
      </c>
      <c r="F535" s="222" t="s">
        <v>578</v>
      </c>
      <c r="G535" s="220"/>
      <c r="H535" s="223">
        <v>7.56</v>
      </c>
      <c r="I535" s="224"/>
      <c r="J535" s="220"/>
      <c r="K535" s="220"/>
      <c r="L535" s="225"/>
      <c r="M535" s="226"/>
      <c r="N535" s="227"/>
      <c r="O535" s="227"/>
      <c r="P535" s="227"/>
      <c r="Q535" s="227"/>
      <c r="R535" s="227"/>
      <c r="S535" s="227"/>
      <c r="T535" s="228"/>
      <c r="AT535" s="229" t="s">
        <v>149</v>
      </c>
      <c r="AU535" s="229" t="s">
        <v>78</v>
      </c>
      <c r="AV535" s="13" t="s">
        <v>78</v>
      </c>
      <c r="AW535" s="13" t="s">
        <v>34</v>
      </c>
      <c r="AX535" s="13" t="s">
        <v>71</v>
      </c>
      <c r="AY535" s="229" t="s">
        <v>140</v>
      </c>
    </row>
    <row r="536" spans="2:51" s="13" customFormat="1" ht="13.5">
      <c r="B536" s="219"/>
      <c r="C536" s="220"/>
      <c r="D536" s="209" t="s">
        <v>149</v>
      </c>
      <c r="E536" s="221" t="s">
        <v>20</v>
      </c>
      <c r="F536" s="222" t="s">
        <v>579</v>
      </c>
      <c r="G536" s="220"/>
      <c r="H536" s="223">
        <v>9.9</v>
      </c>
      <c r="I536" s="224"/>
      <c r="J536" s="220"/>
      <c r="K536" s="220"/>
      <c r="L536" s="225"/>
      <c r="M536" s="226"/>
      <c r="N536" s="227"/>
      <c r="O536" s="227"/>
      <c r="P536" s="227"/>
      <c r="Q536" s="227"/>
      <c r="R536" s="227"/>
      <c r="S536" s="227"/>
      <c r="T536" s="228"/>
      <c r="AT536" s="229" t="s">
        <v>149</v>
      </c>
      <c r="AU536" s="229" t="s">
        <v>78</v>
      </c>
      <c r="AV536" s="13" t="s">
        <v>78</v>
      </c>
      <c r="AW536" s="13" t="s">
        <v>34</v>
      </c>
      <c r="AX536" s="13" t="s">
        <v>71</v>
      </c>
      <c r="AY536" s="229" t="s">
        <v>140</v>
      </c>
    </row>
    <row r="537" spans="2:51" s="13" customFormat="1" ht="13.5">
      <c r="B537" s="219"/>
      <c r="C537" s="220"/>
      <c r="D537" s="209" t="s">
        <v>149</v>
      </c>
      <c r="E537" s="221" t="s">
        <v>20</v>
      </c>
      <c r="F537" s="222" t="s">
        <v>580</v>
      </c>
      <c r="G537" s="220"/>
      <c r="H537" s="223">
        <v>3.4</v>
      </c>
      <c r="I537" s="224"/>
      <c r="J537" s="220"/>
      <c r="K537" s="220"/>
      <c r="L537" s="225"/>
      <c r="M537" s="226"/>
      <c r="N537" s="227"/>
      <c r="O537" s="227"/>
      <c r="P537" s="227"/>
      <c r="Q537" s="227"/>
      <c r="R537" s="227"/>
      <c r="S537" s="227"/>
      <c r="T537" s="228"/>
      <c r="AT537" s="229" t="s">
        <v>149</v>
      </c>
      <c r="AU537" s="229" t="s">
        <v>78</v>
      </c>
      <c r="AV537" s="13" t="s">
        <v>78</v>
      </c>
      <c r="AW537" s="13" t="s">
        <v>34</v>
      </c>
      <c r="AX537" s="13" t="s">
        <v>71</v>
      </c>
      <c r="AY537" s="229" t="s">
        <v>140</v>
      </c>
    </row>
    <row r="538" spans="2:51" s="13" customFormat="1" ht="13.5">
      <c r="B538" s="219"/>
      <c r="C538" s="220"/>
      <c r="D538" s="209" t="s">
        <v>149</v>
      </c>
      <c r="E538" s="221" t="s">
        <v>20</v>
      </c>
      <c r="F538" s="222" t="s">
        <v>581</v>
      </c>
      <c r="G538" s="220"/>
      <c r="H538" s="223">
        <v>44.28</v>
      </c>
      <c r="I538" s="224"/>
      <c r="J538" s="220"/>
      <c r="K538" s="220"/>
      <c r="L538" s="225"/>
      <c r="M538" s="226"/>
      <c r="N538" s="227"/>
      <c r="O538" s="227"/>
      <c r="P538" s="227"/>
      <c r="Q538" s="227"/>
      <c r="R538" s="227"/>
      <c r="S538" s="227"/>
      <c r="T538" s="228"/>
      <c r="AT538" s="229" t="s">
        <v>149</v>
      </c>
      <c r="AU538" s="229" t="s">
        <v>78</v>
      </c>
      <c r="AV538" s="13" t="s">
        <v>78</v>
      </c>
      <c r="AW538" s="13" t="s">
        <v>34</v>
      </c>
      <c r="AX538" s="13" t="s">
        <v>71</v>
      </c>
      <c r="AY538" s="229" t="s">
        <v>140</v>
      </c>
    </row>
    <row r="539" spans="2:51" s="13" customFormat="1" ht="13.5">
      <c r="B539" s="219"/>
      <c r="C539" s="220"/>
      <c r="D539" s="209" t="s">
        <v>149</v>
      </c>
      <c r="E539" s="221" t="s">
        <v>20</v>
      </c>
      <c r="F539" s="222" t="s">
        <v>582</v>
      </c>
      <c r="G539" s="220"/>
      <c r="H539" s="223">
        <v>247.5</v>
      </c>
      <c r="I539" s="224"/>
      <c r="J539" s="220"/>
      <c r="K539" s="220"/>
      <c r="L539" s="225"/>
      <c r="M539" s="226"/>
      <c r="N539" s="227"/>
      <c r="O539" s="227"/>
      <c r="P539" s="227"/>
      <c r="Q539" s="227"/>
      <c r="R539" s="227"/>
      <c r="S539" s="227"/>
      <c r="T539" s="228"/>
      <c r="AT539" s="229" t="s">
        <v>149</v>
      </c>
      <c r="AU539" s="229" t="s">
        <v>78</v>
      </c>
      <c r="AV539" s="13" t="s">
        <v>78</v>
      </c>
      <c r="AW539" s="13" t="s">
        <v>34</v>
      </c>
      <c r="AX539" s="13" t="s">
        <v>71</v>
      </c>
      <c r="AY539" s="229" t="s">
        <v>140</v>
      </c>
    </row>
    <row r="540" spans="2:51" s="13" customFormat="1" ht="13.5">
      <c r="B540" s="219"/>
      <c r="C540" s="220"/>
      <c r="D540" s="209" t="s">
        <v>149</v>
      </c>
      <c r="E540" s="221" t="s">
        <v>20</v>
      </c>
      <c r="F540" s="222" t="s">
        <v>583</v>
      </c>
      <c r="G540" s="220"/>
      <c r="H540" s="223">
        <v>31.32</v>
      </c>
      <c r="I540" s="224"/>
      <c r="J540" s="220"/>
      <c r="K540" s="220"/>
      <c r="L540" s="225"/>
      <c r="M540" s="226"/>
      <c r="N540" s="227"/>
      <c r="O540" s="227"/>
      <c r="P540" s="227"/>
      <c r="Q540" s="227"/>
      <c r="R540" s="227"/>
      <c r="S540" s="227"/>
      <c r="T540" s="228"/>
      <c r="AT540" s="229" t="s">
        <v>149</v>
      </c>
      <c r="AU540" s="229" t="s">
        <v>78</v>
      </c>
      <c r="AV540" s="13" t="s">
        <v>78</v>
      </c>
      <c r="AW540" s="13" t="s">
        <v>34</v>
      </c>
      <c r="AX540" s="13" t="s">
        <v>71</v>
      </c>
      <c r="AY540" s="229" t="s">
        <v>140</v>
      </c>
    </row>
    <row r="541" spans="2:51" s="13" customFormat="1" ht="13.5">
      <c r="B541" s="219"/>
      <c r="C541" s="220"/>
      <c r="D541" s="209" t="s">
        <v>149</v>
      </c>
      <c r="E541" s="221" t="s">
        <v>20</v>
      </c>
      <c r="F541" s="222" t="s">
        <v>584</v>
      </c>
      <c r="G541" s="220"/>
      <c r="H541" s="223">
        <v>3.24</v>
      </c>
      <c r="I541" s="224"/>
      <c r="J541" s="220"/>
      <c r="K541" s="220"/>
      <c r="L541" s="225"/>
      <c r="M541" s="226"/>
      <c r="N541" s="227"/>
      <c r="O541" s="227"/>
      <c r="P541" s="227"/>
      <c r="Q541" s="227"/>
      <c r="R541" s="227"/>
      <c r="S541" s="227"/>
      <c r="T541" s="228"/>
      <c r="AT541" s="229" t="s">
        <v>149</v>
      </c>
      <c r="AU541" s="229" t="s">
        <v>78</v>
      </c>
      <c r="AV541" s="13" t="s">
        <v>78</v>
      </c>
      <c r="AW541" s="13" t="s">
        <v>34</v>
      </c>
      <c r="AX541" s="13" t="s">
        <v>71</v>
      </c>
      <c r="AY541" s="229" t="s">
        <v>140</v>
      </c>
    </row>
    <row r="542" spans="2:51" s="13" customFormat="1" ht="13.5">
      <c r="B542" s="219"/>
      <c r="C542" s="220"/>
      <c r="D542" s="209" t="s">
        <v>149</v>
      </c>
      <c r="E542" s="221" t="s">
        <v>20</v>
      </c>
      <c r="F542" s="222" t="s">
        <v>585</v>
      </c>
      <c r="G542" s="220"/>
      <c r="H542" s="223">
        <v>5.1</v>
      </c>
      <c r="I542" s="224"/>
      <c r="J542" s="220"/>
      <c r="K542" s="220"/>
      <c r="L542" s="225"/>
      <c r="M542" s="226"/>
      <c r="N542" s="227"/>
      <c r="O542" s="227"/>
      <c r="P542" s="227"/>
      <c r="Q542" s="227"/>
      <c r="R542" s="227"/>
      <c r="S542" s="227"/>
      <c r="T542" s="228"/>
      <c r="AT542" s="229" t="s">
        <v>149</v>
      </c>
      <c r="AU542" s="229" t="s">
        <v>78</v>
      </c>
      <c r="AV542" s="13" t="s">
        <v>78</v>
      </c>
      <c r="AW542" s="13" t="s">
        <v>34</v>
      </c>
      <c r="AX542" s="13" t="s">
        <v>71</v>
      </c>
      <c r="AY542" s="229" t="s">
        <v>140</v>
      </c>
    </row>
    <row r="543" spans="2:51" s="13" customFormat="1" ht="13.5">
      <c r="B543" s="219"/>
      <c r="C543" s="220"/>
      <c r="D543" s="209" t="s">
        <v>149</v>
      </c>
      <c r="E543" s="221" t="s">
        <v>20</v>
      </c>
      <c r="F543" s="222" t="s">
        <v>586</v>
      </c>
      <c r="G543" s="220"/>
      <c r="H543" s="223">
        <v>2</v>
      </c>
      <c r="I543" s="224"/>
      <c r="J543" s="220"/>
      <c r="K543" s="220"/>
      <c r="L543" s="225"/>
      <c r="M543" s="226"/>
      <c r="N543" s="227"/>
      <c r="O543" s="227"/>
      <c r="P543" s="227"/>
      <c r="Q543" s="227"/>
      <c r="R543" s="227"/>
      <c r="S543" s="227"/>
      <c r="T543" s="228"/>
      <c r="AT543" s="229" t="s">
        <v>149</v>
      </c>
      <c r="AU543" s="229" t="s">
        <v>78</v>
      </c>
      <c r="AV543" s="13" t="s">
        <v>78</v>
      </c>
      <c r="AW543" s="13" t="s">
        <v>34</v>
      </c>
      <c r="AX543" s="13" t="s">
        <v>71</v>
      </c>
      <c r="AY543" s="229" t="s">
        <v>140</v>
      </c>
    </row>
    <row r="544" spans="2:51" s="13" customFormat="1" ht="13.5">
      <c r="B544" s="219"/>
      <c r="C544" s="220"/>
      <c r="D544" s="209" t="s">
        <v>149</v>
      </c>
      <c r="E544" s="221" t="s">
        <v>20</v>
      </c>
      <c r="F544" s="222" t="s">
        <v>587</v>
      </c>
      <c r="G544" s="220"/>
      <c r="H544" s="223">
        <v>3.763</v>
      </c>
      <c r="I544" s="224"/>
      <c r="J544" s="220"/>
      <c r="K544" s="220"/>
      <c r="L544" s="225"/>
      <c r="M544" s="226"/>
      <c r="N544" s="227"/>
      <c r="O544" s="227"/>
      <c r="P544" s="227"/>
      <c r="Q544" s="227"/>
      <c r="R544" s="227"/>
      <c r="S544" s="227"/>
      <c r="T544" s="228"/>
      <c r="AT544" s="229" t="s">
        <v>149</v>
      </c>
      <c r="AU544" s="229" t="s">
        <v>78</v>
      </c>
      <c r="AV544" s="13" t="s">
        <v>78</v>
      </c>
      <c r="AW544" s="13" t="s">
        <v>34</v>
      </c>
      <c r="AX544" s="13" t="s">
        <v>71</v>
      </c>
      <c r="AY544" s="229" t="s">
        <v>140</v>
      </c>
    </row>
    <row r="545" spans="2:51" s="13" customFormat="1" ht="13.5">
      <c r="B545" s="219"/>
      <c r="C545" s="220"/>
      <c r="D545" s="209" t="s">
        <v>149</v>
      </c>
      <c r="E545" s="221" t="s">
        <v>20</v>
      </c>
      <c r="F545" s="222" t="s">
        <v>588</v>
      </c>
      <c r="G545" s="220"/>
      <c r="H545" s="223">
        <v>3.528</v>
      </c>
      <c r="I545" s="224"/>
      <c r="J545" s="220"/>
      <c r="K545" s="220"/>
      <c r="L545" s="225"/>
      <c r="M545" s="226"/>
      <c r="N545" s="227"/>
      <c r="O545" s="227"/>
      <c r="P545" s="227"/>
      <c r="Q545" s="227"/>
      <c r="R545" s="227"/>
      <c r="S545" s="227"/>
      <c r="T545" s="228"/>
      <c r="AT545" s="229" t="s">
        <v>149</v>
      </c>
      <c r="AU545" s="229" t="s">
        <v>78</v>
      </c>
      <c r="AV545" s="13" t="s">
        <v>78</v>
      </c>
      <c r="AW545" s="13" t="s">
        <v>34</v>
      </c>
      <c r="AX545" s="13" t="s">
        <v>71</v>
      </c>
      <c r="AY545" s="229" t="s">
        <v>140</v>
      </c>
    </row>
    <row r="546" spans="2:51" s="13" customFormat="1" ht="13.5">
      <c r="B546" s="219"/>
      <c r="C546" s="220"/>
      <c r="D546" s="209" t="s">
        <v>149</v>
      </c>
      <c r="E546" s="221" t="s">
        <v>20</v>
      </c>
      <c r="F546" s="222" t="s">
        <v>589</v>
      </c>
      <c r="G546" s="220"/>
      <c r="H546" s="223">
        <v>3.087</v>
      </c>
      <c r="I546" s="224"/>
      <c r="J546" s="220"/>
      <c r="K546" s="220"/>
      <c r="L546" s="225"/>
      <c r="M546" s="226"/>
      <c r="N546" s="227"/>
      <c r="O546" s="227"/>
      <c r="P546" s="227"/>
      <c r="Q546" s="227"/>
      <c r="R546" s="227"/>
      <c r="S546" s="227"/>
      <c r="T546" s="228"/>
      <c r="AT546" s="229" t="s">
        <v>149</v>
      </c>
      <c r="AU546" s="229" t="s">
        <v>78</v>
      </c>
      <c r="AV546" s="13" t="s">
        <v>78</v>
      </c>
      <c r="AW546" s="13" t="s">
        <v>34</v>
      </c>
      <c r="AX546" s="13" t="s">
        <v>71</v>
      </c>
      <c r="AY546" s="229" t="s">
        <v>140</v>
      </c>
    </row>
    <row r="547" spans="2:51" s="13" customFormat="1" ht="13.5">
      <c r="B547" s="219"/>
      <c r="C547" s="220"/>
      <c r="D547" s="209" t="s">
        <v>149</v>
      </c>
      <c r="E547" s="221" t="s">
        <v>20</v>
      </c>
      <c r="F547" s="222" t="s">
        <v>590</v>
      </c>
      <c r="G547" s="220"/>
      <c r="H547" s="223">
        <v>7.035</v>
      </c>
      <c r="I547" s="224"/>
      <c r="J547" s="220"/>
      <c r="K547" s="220"/>
      <c r="L547" s="225"/>
      <c r="M547" s="226"/>
      <c r="N547" s="227"/>
      <c r="O547" s="227"/>
      <c r="P547" s="227"/>
      <c r="Q547" s="227"/>
      <c r="R547" s="227"/>
      <c r="S547" s="227"/>
      <c r="T547" s="228"/>
      <c r="AT547" s="229" t="s">
        <v>149</v>
      </c>
      <c r="AU547" s="229" t="s">
        <v>78</v>
      </c>
      <c r="AV547" s="13" t="s">
        <v>78</v>
      </c>
      <c r="AW547" s="13" t="s">
        <v>34</v>
      </c>
      <c r="AX547" s="13" t="s">
        <v>71</v>
      </c>
      <c r="AY547" s="229" t="s">
        <v>140</v>
      </c>
    </row>
    <row r="548" spans="2:51" s="13" customFormat="1" ht="13.5">
      <c r="B548" s="219"/>
      <c r="C548" s="220"/>
      <c r="D548" s="209" t="s">
        <v>149</v>
      </c>
      <c r="E548" s="221" t="s">
        <v>20</v>
      </c>
      <c r="F548" s="222" t="s">
        <v>591</v>
      </c>
      <c r="G548" s="220"/>
      <c r="H548" s="223">
        <v>2.07</v>
      </c>
      <c r="I548" s="224"/>
      <c r="J548" s="220"/>
      <c r="K548" s="220"/>
      <c r="L548" s="225"/>
      <c r="M548" s="226"/>
      <c r="N548" s="227"/>
      <c r="O548" s="227"/>
      <c r="P548" s="227"/>
      <c r="Q548" s="227"/>
      <c r="R548" s="227"/>
      <c r="S548" s="227"/>
      <c r="T548" s="228"/>
      <c r="AT548" s="229" t="s">
        <v>149</v>
      </c>
      <c r="AU548" s="229" t="s">
        <v>78</v>
      </c>
      <c r="AV548" s="13" t="s">
        <v>78</v>
      </c>
      <c r="AW548" s="13" t="s">
        <v>34</v>
      </c>
      <c r="AX548" s="13" t="s">
        <v>71</v>
      </c>
      <c r="AY548" s="229" t="s">
        <v>140</v>
      </c>
    </row>
    <row r="549" spans="2:51" s="15" customFormat="1" ht="13.5">
      <c r="B549" s="242"/>
      <c r="C549" s="243"/>
      <c r="D549" s="209" t="s">
        <v>149</v>
      </c>
      <c r="E549" s="244" t="s">
        <v>20</v>
      </c>
      <c r="F549" s="245" t="s">
        <v>360</v>
      </c>
      <c r="G549" s="243"/>
      <c r="H549" s="246">
        <v>375.583</v>
      </c>
      <c r="I549" s="247"/>
      <c r="J549" s="243"/>
      <c r="K549" s="243"/>
      <c r="L549" s="248"/>
      <c r="M549" s="249"/>
      <c r="N549" s="250"/>
      <c r="O549" s="250"/>
      <c r="P549" s="250"/>
      <c r="Q549" s="250"/>
      <c r="R549" s="250"/>
      <c r="S549" s="250"/>
      <c r="T549" s="251"/>
      <c r="AT549" s="252" t="s">
        <v>149</v>
      </c>
      <c r="AU549" s="252" t="s">
        <v>78</v>
      </c>
      <c r="AV549" s="15" t="s">
        <v>159</v>
      </c>
      <c r="AW549" s="15" t="s">
        <v>34</v>
      </c>
      <c r="AX549" s="15" t="s">
        <v>71</v>
      </c>
      <c r="AY549" s="252" t="s">
        <v>140</v>
      </c>
    </row>
    <row r="550" spans="2:51" s="13" customFormat="1" ht="13.5">
      <c r="B550" s="219"/>
      <c r="C550" s="220"/>
      <c r="D550" s="209" t="s">
        <v>149</v>
      </c>
      <c r="E550" s="221" t="s">
        <v>20</v>
      </c>
      <c r="F550" s="222" t="s">
        <v>592</v>
      </c>
      <c r="G550" s="220"/>
      <c r="H550" s="223">
        <v>58.14</v>
      </c>
      <c r="I550" s="224"/>
      <c r="J550" s="220"/>
      <c r="K550" s="220"/>
      <c r="L550" s="225"/>
      <c r="M550" s="226"/>
      <c r="N550" s="227"/>
      <c r="O550" s="227"/>
      <c r="P550" s="227"/>
      <c r="Q550" s="227"/>
      <c r="R550" s="227"/>
      <c r="S550" s="227"/>
      <c r="T550" s="228"/>
      <c r="AT550" s="229" t="s">
        <v>149</v>
      </c>
      <c r="AU550" s="229" t="s">
        <v>78</v>
      </c>
      <c r="AV550" s="13" t="s">
        <v>78</v>
      </c>
      <c r="AW550" s="13" t="s">
        <v>34</v>
      </c>
      <c r="AX550" s="13" t="s">
        <v>71</v>
      </c>
      <c r="AY550" s="229" t="s">
        <v>140</v>
      </c>
    </row>
    <row r="551" spans="2:51" s="13" customFormat="1" ht="13.5">
      <c r="B551" s="219"/>
      <c r="C551" s="220"/>
      <c r="D551" s="209" t="s">
        <v>149</v>
      </c>
      <c r="E551" s="221" t="s">
        <v>20</v>
      </c>
      <c r="F551" s="222" t="s">
        <v>593</v>
      </c>
      <c r="G551" s="220"/>
      <c r="H551" s="223">
        <v>2.43</v>
      </c>
      <c r="I551" s="224"/>
      <c r="J551" s="220"/>
      <c r="K551" s="220"/>
      <c r="L551" s="225"/>
      <c r="M551" s="226"/>
      <c r="N551" s="227"/>
      <c r="O551" s="227"/>
      <c r="P551" s="227"/>
      <c r="Q551" s="227"/>
      <c r="R551" s="227"/>
      <c r="S551" s="227"/>
      <c r="T551" s="228"/>
      <c r="AT551" s="229" t="s">
        <v>149</v>
      </c>
      <c r="AU551" s="229" t="s">
        <v>78</v>
      </c>
      <c r="AV551" s="13" t="s">
        <v>78</v>
      </c>
      <c r="AW551" s="13" t="s">
        <v>34</v>
      </c>
      <c r="AX551" s="13" t="s">
        <v>71</v>
      </c>
      <c r="AY551" s="229" t="s">
        <v>140</v>
      </c>
    </row>
    <row r="552" spans="2:51" s="13" customFormat="1" ht="13.5">
      <c r="B552" s="219"/>
      <c r="C552" s="220"/>
      <c r="D552" s="209" t="s">
        <v>149</v>
      </c>
      <c r="E552" s="221" t="s">
        <v>20</v>
      </c>
      <c r="F552" s="222" t="s">
        <v>594</v>
      </c>
      <c r="G552" s="220"/>
      <c r="H552" s="223">
        <v>3.6</v>
      </c>
      <c r="I552" s="224"/>
      <c r="J552" s="220"/>
      <c r="K552" s="220"/>
      <c r="L552" s="225"/>
      <c r="M552" s="226"/>
      <c r="N552" s="227"/>
      <c r="O552" s="227"/>
      <c r="P552" s="227"/>
      <c r="Q552" s="227"/>
      <c r="R552" s="227"/>
      <c r="S552" s="227"/>
      <c r="T552" s="228"/>
      <c r="AT552" s="229" t="s">
        <v>149</v>
      </c>
      <c r="AU552" s="229" t="s">
        <v>78</v>
      </c>
      <c r="AV552" s="13" t="s">
        <v>78</v>
      </c>
      <c r="AW552" s="13" t="s">
        <v>34</v>
      </c>
      <c r="AX552" s="13" t="s">
        <v>71</v>
      </c>
      <c r="AY552" s="229" t="s">
        <v>140</v>
      </c>
    </row>
    <row r="553" spans="2:51" s="13" customFormat="1" ht="13.5">
      <c r="B553" s="219"/>
      <c r="C553" s="220"/>
      <c r="D553" s="209" t="s">
        <v>149</v>
      </c>
      <c r="E553" s="221" t="s">
        <v>20</v>
      </c>
      <c r="F553" s="222" t="s">
        <v>595</v>
      </c>
      <c r="G553" s="220"/>
      <c r="H553" s="223">
        <v>18.7</v>
      </c>
      <c r="I553" s="224"/>
      <c r="J553" s="220"/>
      <c r="K553" s="220"/>
      <c r="L553" s="225"/>
      <c r="M553" s="226"/>
      <c r="N553" s="227"/>
      <c r="O553" s="227"/>
      <c r="P553" s="227"/>
      <c r="Q553" s="227"/>
      <c r="R553" s="227"/>
      <c r="S553" s="227"/>
      <c r="T553" s="228"/>
      <c r="AT553" s="229" t="s">
        <v>149</v>
      </c>
      <c r="AU553" s="229" t="s">
        <v>78</v>
      </c>
      <c r="AV553" s="13" t="s">
        <v>78</v>
      </c>
      <c r="AW553" s="13" t="s">
        <v>34</v>
      </c>
      <c r="AX553" s="13" t="s">
        <v>71</v>
      </c>
      <c r="AY553" s="229" t="s">
        <v>140</v>
      </c>
    </row>
    <row r="554" spans="2:51" s="13" customFormat="1" ht="13.5">
      <c r="B554" s="219"/>
      <c r="C554" s="220"/>
      <c r="D554" s="209" t="s">
        <v>149</v>
      </c>
      <c r="E554" s="221" t="s">
        <v>20</v>
      </c>
      <c r="F554" s="222" t="s">
        <v>596</v>
      </c>
      <c r="G554" s="220"/>
      <c r="H554" s="223">
        <v>9.52</v>
      </c>
      <c r="I554" s="224"/>
      <c r="J554" s="220"/>
      <c r="K554" s="220"/>
      <c r="L554" s="225"/>
      <c r="M554" s="226"/>
      <c r="N554" s="227"/>
      <c r="O554" s="227"/>
      <c r="P554" s="227"/>
      <c r="Q554" s="227"/>
      <c r="R554" s="227"/>
      <c r="S554" s="227"/>
      <c r="T554" s="228"/>
      <c r="AT554" s="229" t="s">
        <v>149</v>
      </c>
      <c r="AU554" s="229" t="s">
        <v>78</v>
      </c>
      <c r="AV554" s="13" t="s">
        <v>78</v>
      </c>
      <c r="AW554" s="13" t="s">
        <v>34</v>
      </c>
      <c r="AX554" s="13" t="s">
        <v>71</v>
      </c>
      <c r="AY554" s="229" t="s">
        <v>140</v>
      </c>
    </row>
    <row r="555" spans="2:51" s="13" customFormat="1" ht="13.5">
      <c r="B555" s="219"/>
      <c r="C555" s="220"/>
      <c r="D555" s="209" t="s">
        <v>149</v>
      </c>
      <c r="E555" s="221" t="s">
        <v>20</v>
      </c>
      <c r="F555" s="222" t="s">
        <v>597</v>
      </c>
      <c r="G555" s="220"/>
      <c r="H555" s="223">
        <v>16.66</v>
      </c>
      <c r="I555" s="224"/>
      <c r="J555" s="220"/>
      <c r="K555" s="220"/>
      <c r="L555" s="225"/>
      <c r="M555" s="226"/>
      <c r="N555" s="227"/>
      <c r="O555" s="227"/>
      <c r="P555" s="227"/>
      <c r="Q555" s="227"/>
      <c r="R555" s="227"/>
      <c r="S555" s="227"/>
      <c r="T555" s="228"/>
      <c r="AT555" s="229" t="s">
        <v>149</v>
      </c>
      <c r="AU555" s="229" t="s">
        <v>78</v>
      </c>
      <c r="AV555" s="13" t="s">
        <v>78</v>
      </c>
      <c r="AW555" s="13" t="s">
        <v>34</v>
      </c>
      <c r="AX555" s="13" t="s">
        <v>71</v>
      </c>
      <c r="AY555" s="229" t="s">
        <v>140</v>
      </c>
    </row>
    <row r="556" spans="2:51" s="13" customFormat="1" ht="13.5">
      <c r="B556" s="219"/>
      <c r="C556" s="220"/>
      <c r="D556" s="209" t="s">
        <v>149</v>
      </c>
      <c r="E556" s="221" t="s">
        <v>20</v>
      </c>
      <c r="F556" s="222" t="s">
        <v>598</v>
      </c>
      <c r="G556" s="220"/>
      <c r="H556" s="223">
        <v>28.56</v>
      </c>
      <c r="I556" s="224"/>
      <c r="J556" s="220"/>
      <c r="K556" s="220"/>
      <c r="L556" s="225"/>
      <c r="M556" s="226"/>
      <c r="N556" s="227"/>
      <c r="O556" s="227"/>
      <c r="P556" s="227"/>
      <c r="Q556" s="227"/>
      <c r="R556" s="227"/>
      <c r="S556" s="227"/>
      <c r="T556" s="228"/>
      <c r="AT556" s="229" t="s">
        <v>149</v>
      </c>
      <c r="AU556" s="229" t="s">
        <v>78</v>
      </c>
      <c r="AV556" s="13" t="s">
        <v>78</v>
      </c>
      <c r="AW556" s="13" t="s">
        <v>34</v>
      </c>
      <c r="AX556" s="13" t="s">
        <v>71</v>
      </c>
      <c r="AY556" s="229" t="s">
        <v>140</v>
      </c>
    </row>
    <row r="557" spans="2:51" s="13" customFormat="1" ht="13.5">
      <c r="B557" s="219"/>
      <c r="C557" s="220"/>
      <c r="D557" s="209" t="s">
        <v>149</v>
      </c>
      <c r="E557" s="221" t="s">
        <v>20</v>
      </c>
      <c r="F557" s="222" t="s">
        <v>599</v>
      </c>
      <c r="G557" s="220"/>
      <c r="H557" s="223">
        <v>4.08</v>
      </c>
      <c r="I557" s="224"/>
      <c r="J557" s="220"/>
      <c r="K557" s="220"/>
      <c r="L557" s="225"/>
      <c r="M557" s="226"/>
      <c r="N557" s="227"/>
      <c r="O557" s="227"/>
      <c r="P557" s="227"/>
      <c r="Q557" s="227"/>
      <c r="R557" s="227"/>
      <c r="S557" s="227"/>
      <c r="T557" s="228"/>
      <c r="AT557" s="229" t="s">
        <v>149</v>
      </c>
      <c r="AU557" s="229" t="s">
        <v>78</v>
      </c>
      <c r="AV557" s="13" t="s">
        <v>78</v>
      </c>
      <c r="AW557" s="13" t="s">
        <v>34</v>
      </c>
      <c r="AX557" s="13" t="s">
        <v>71</v>
      </c>
      <c r="AY557" s="229" t="s">
        <v>140</v>
      </c>
    </row>
    <row r="558" spans="2:51" s="13" customFormat="1" ht="13.5">
      <c r="B558" s="219"/>
      <c r="C558" s="220"/>
      <c r="D558" s="209" t="s">
        <v>149</v>
      </c>
      <c r="E558" s="221" t="s">
        <v>20</v>
      </c>
      <c r="F558" s="222" t="s">
        <v>600</v>
      </c>
      <c r="G558" s="220"/>
      <c r="H558" s="223">
        <v>20.4</v>
      </c>
      <c r="I558" s="224"/>
      <c r="J558" s="220"/>
      <c r="K558" s="220"/>
      <c r="L558" s="225"/>
      <c r="M558" s="226"/>
      <c r="N558" s="227"/>
      <c r="O558" s="227"/>
      <c r="P558" s="227"/>
      <c r="Q558" s="227"/>
      <c r="R558" s="227"/>
      <c r="S558" s="227"/>
      <c r="T558" s="228"/>
      <c r="AT558" s="229" t="s">
        <v>149</v>
      </c>
      <c r="AU558" s="229" t="s">
        <v>78</v>
      </c>
      <c r="AV558" s="13" t="s">
        <v>78</v>
      </c>
      <c r="AW558" s="13" t="s">
        <v>34</v>
      </c>
      <c r="AX558" s="13" t="s">
        <v>71</v>
      </c>
      <c r="AY558" s="229" t="s">
        <v>140</v>
      </c>
    </row>
    <row r="559" spans="2:51" s="13" customFormat="1" ht="13.5">
      <c r="B559" s="219"/>
      <c r="C559" s="220"/>
      <c r="D559" s="209" t="s">
        <v>149</v>
      </c>
      <c r="E559" s="221" t="s">
        <v>20</v>
      </c>
      <c r="F559" s="222" t="s">
        <v>601</v>
      </c>
      <c r="G559" s="220"/>
      <c r="H559" s="223">
        <v>24</v>
      </c>
      <c r="I559" s="224"/>
      <c r="J559" s="220"/>
      <c r="K559" s="220"/>
      <c r="L559" s="225"/>
      <c r="M559" s="226"/>
      <c r="N559" s="227"/>
      <c r="O559" s="227"/>
      <c r="P559" s="227"/>
      <c r="Q559" s="227"/>
      <c r="R559" s="227"/>
      <c r="S559" s="227"/>
      <c r="T559" s="228"/>
      <c r="AT559" s="229" t="s">
        <v>149</v>
      </c>
      <c r="AU559" s="229" t="s">
        <v>78</v>
      </c>
      <c r="AV559" s="13" t="s">
        <v>78</v>
      </c>
      <c r="AW559" s="13" t="s">
        <v>34</v>
      </c>
      <c r="AX559" s="13" t="s">
        <v>71</v>
      </c>
      <c r="AY559" s="229" t="s">
        <v>140</v>
      </c>
    </row>
    <row r="560" spans="2:51" s="13" customFormat="1" ht="13.5">
      <c r="B560" s="219"/>
      <c r="C560" s="220"/>
      <c r="D560" s="209" t="s">
        <v>149</v>
      </c>
      <c r="E560" s="221" t="s">
        <v>20</v>
      </c>
      <c r="F560" s="222" t="s">
        <v>602</v>
      </c>
      <c r="G560" s="220"/>
      <c r="H560" s="223">
        <v>4.8</v>
      </c>
      <c r="I560" s="224"/>
      <c r="J560" s="220"/>
      <c r="K560" s="220"/>
      <c r="L560" s="225"/>
      <c r="M560" s="226"/>
      <c r="N560" s="227"/>
      <c r="O560" s="227"/>
      <c r="P560" s="227"/>
      <c r="Q560" s="227"/>
      <c r="R560" s="227"/>
      <c r="S560" s="227"/>
      <c r="T560" s="228"/>
      <c r="AT560" s="229" t="s">
        <v>149</v>
      </c>
      <c r="AU560" s="229" t="s">
        <v>78</v>
      </c>
      <c r="AV560" s="13" t="s">
        <v>78</v>
      </c>
      <c r="AW560" s="13" t="s">
        <v>34</v>
      </c>
      <c r="AX560" s="13" t="s">
        <v>71</v>
      </c>
      <c r="AY560" s="229" t="s">
        <v>140</v>
      </c>
    </row>
    <row r="561" spans="2:51" s="13" customFormat="1" ht="13.5">
      <c r="B561" s="219"/>
      <c r="C561" s="220"/>
      <c r="D561" s="209" t="s">
        <v>149</v>
      </c>
      <c r="E561" s="221" t="s">
        <v>20</v>
      </c>
      <c r="F561" s="222" t="s">
        <v>603</v>
      </c>
      <c r="G561" s="220"/>
      <c r="H561" s="223">
        <v>2.4</v>
      </c>
      <c r="I561" s="224"/>
      <c r="J561" s="220"/>
      <c r="K561" s="220"/>
      <c r="L561" s="225"/>
      <c r="M561" s="226"/>
      <c r="N561" s="227"/>
      <c r="O561" s="227"/>
      <c r="P561" s="227"/>
      <c r="Q561" s="227"/>
      <c r="R561" s="227"/>
      <c r="S561" s="227"/>
      <c r="T561" s="228"/>
      <c r="AT561" s="229" t="s">
        <v>149</v>
      </c>
      <c r="AU561" s="229" t="s">
        <v>78</v>
      </c>
      <c r="AV561" s="13" t="s">
        <v>78</v>
      </c>
      <c r="AW561" s="13" t="s">
        <v>34</v>
      </c>
      <c r="AX561" s="13" t="s">
        <v>71</v>
      </c>
      <c r="AY561" s="229" t="s">
        <v>140</v>
      </c>
    </row>
    <row r="562" spans="2:51" s="13" customFormat="1" ht="13.5">
      <c r="B562" s="219"/>
      <c r="C562" s="220"/>
      <c r="D562" s="209" t="s">
        <v>149</v>
      </c>
      <c r="E562" s="221" t="s">
        <v>20</v>
      </c>
      <c r="F562" s="222" t="s">
        <v>603</v>
      </c>
      <c r="G562" s="220"/>
      <c r="H562" s="223">
        <v>2.4</v>
      </c>
      <c r="I562" s="224"/>
      <c r="J562" s="220"/>
      <c r="K562" s="220"/>
      <c r="L562" s="225"/>
      <c r="M562" s="226"/>
      <c r="N562" s="227"/>
      <c r="O562" s="227"/>
      <c r="P562" s="227"/>
      <c r="Q562" s="227"/>
      <c r="R562" s="227"/>
      <c r="S562" s="227"/>
      <c r="T562" s="228"/>
      <c r="AT562" s="229" t="s">
        <v>149</v>
      </c>
      <c r="AU562" s="229" t="s">
        <v>78</v>
      </c>
      <c r="AV562" s="13" t="s">
        <v>78</v>
      </c>
      <c r="AW562" s="13" t="s">
        <v>34</v>
      </c>
      <c r="AX562" s="13" t="s">
        <v>71</v>
      </c>
      <c r="AY562" s="229" t="s">
        <v>140</v>
      </c>
    </row>
    <row r="563" spans="2:51" s="13" customFormat="1" ht="13.5">
      <c r="B563" s="219"/>
      <c r="C563" s="220"/>
      <c r="D563" s="209" t="s">
        <v>149</v>
      </c>
      <c r="E563" s="221" t="s">
        <v>20</v>
      </c>
      <c r="F563" s="222" t="s">
        <v>604</v>
      </c>
      <c r="G563" s="220"/>
      <c r="H563" s="223">
        <v>17.6</v>
      </c>
      <c r="I563" s="224"/>
      <c r="J563" s="220"/>
      <c r="K563" s="220"/>
      <c r="L563" s="225"/>
      <c r="M563" s="226"/>
      <c r="N563" s="227"/>
      <c r="O563" s="227"/>
      <c r="P563" s="227"/>
      <c r="Q563" s="227"/>
      <c r="R563" s="227"/>
      <c r="S563" s="227"/>
      <c r="T563" s="228"/>
      <c r="AT563" s="229" t="s">
        <v>149</v>
      </c>
      <c r="AU563" s="229" t="s">
        <v>78</v>
      </c>
      <c r="AV563" s="13" t="s">
        <v>78</v>
      </c>
      <c r="AW563" s="13" t="s">
        <v>34</v>
      </c>
      <c r="AX563" s="13" t="s">
        <v>71</v>
      </c>
      <c r="AY563" s="229" t="s">
        <v>140</v>
      </c>
    </row>
    <row r="564" spans="2:51" s="13" customFormat="1" ht="13.5">
      <c r="B564" s="219"/>
      <c r="C564" s="220"/>
      <c r="D564" s="209" t="s">
        <v>149</v>
      </c>
      <c r="E564" s="221" t="s">
        <v>20</v>
      </c>
      <c r="F564" s="222" t="s">
        <v>605</v>
      </c>
      <c r="G564" s="220"/>
      <c r="H564" s="223">
        <v>8</v>
      </c>
      <c r="I564" s="224"/>
      <c r="J564" s="220"/>
      <c r="K564" s="220"/>
      <c r="L564" s="225"/>
      <c r="M564" s="226"/>
      <c r="N564" s="227"/>
      <c r="O564" s="227"/>
      <c r="P564" s="227"/>
      <c r="Q564" s="227"/>
      <c r="R564" s="227"/>
      <c r="S564" s="227"/>
      <c r="T564" s="228"/>
      <c r="AT564" s="229" t="s">
        <v>149</v>
      </c>
      <c r="AU564" s="229" t="s">
        <v>78</v>
      </c>
      <c r="AV564" s="13" t="s">
        <v>78</v>
      </c>
      <c r="AW564" s="13" t="s">
        <v>34</v>
      </c>
      <c r="AX564" s="13" t="s">
        <v>71</v>
      </c>
      <c r="AY564" s="229" t="s">
        <v>140</v>
      </c>
    </row>
    <row r="565" spans="2:51" s="13" customFormat="1" ht="13.5">
      <c r="B565" s="219"/>
      <c r="C565" s="220"/>
      <c r="D565" s="209" t="s">
        <v>149</v>
      </c>
      <c r="E565" s="221" t="s">
        <v>20</v>
      </c>
      <c r="F565" s="222" t="s">
        <v>606</v>
      </c>
      <c r="G565" s="220"/>
      <c r="H565" s="223">
        <v>3.2</v>
      </c>
      <c r="I565" s="224"/>
      <c r="J565" s="220"/>
      <c r="K565" s="220"/>
      <c r="L565" s="225"/>
      <c r="M565" s="226"/>
      <c r="N565" s="227"/>
      <c r="O565" s="227"/>
      <c r="P565" s="227"/>
      <c r="Q565" s="227"/>
      <c r="R565" s="227"/>
      <c r="S565" s="227"/>
      <c r="T565" s="228"/>
      <c r="AT565" s="229" t="s">
        <v>149</v>
      </c>
      <c r="AU565" s="229" t="s">
        <v>78</v>
      </c>
      <c r="AV565" s="13" t="s">
        <v>78</v>
      </c>
      <c r="AW565" s="13" t="s">
        <v>34</v>
      </c>
      <c r="AX565" s="13" t="s">
        <v>71</v>
      </c>
      <c r="AY565" s="229" t="s">
        <v>140</v>
      </c>
    </row>
    <row r="566" spans="2:51" s="13" customFormat="1" ht="13.5">
      <c r="B566" s="219"/>
      <c r="C566" s="220"/>
      <c r="D566" s="209" t="s">
        <v>149</v>
      </c>
      <c r="E566" s="221" t="s">
        <v>20</v>
      </c>
      <c r="F566" s="222" t="s">
        <v>607</v>
      </c>
      <c r="G566" s="220"/>
      <c r="H566" s="223">
        <v>3.78</v>
      </c>
      <c r="I566" s="224"/>
      <c r="J566" s="220"/>
      <c r="K566" s="220"/>
      <c r="L566" s="225"/>
      <c r="M566" s="226"/>
      <c r="N566" s="227"/>
      <c r="O566" s="227"/>
      <c r="P566" s="227"/>
      <c r="Q566" s="227"/>
      <c r="R566" s="227"/>
      <c r="S566" s="227"/>
      <c r="T566" s="228"/>
      <c r="AT566" s="229" t="s">
        <v>149</v>
      </c>
      <c r="AU566" s="229" t="s">
        <v>78</v>
      </c>
      <c r="AV566" s="13" t="s">
        <v>78</v>
      </c>
      <c r="AW566" s="13" t="s">
        <v>34</v>
      </c>
      <c r="AX566" s="13" t="s">
        <v>71</v>
      </c>
      <c r="AY566" s="229" t="s">
        <v>140</v>
      </c>
    </row>
    <row r="567" spans="2:51" s="13" customFormat="1" ht="13.5">
      <c r="B567" s="219"/>
      <c r="C567" s="220"/>
      <c r="D567" s="209" t="s">
        <v>149</v>
      </c>
      <c r="E567" s="221" t="s">
        <v>20</v>
      </c>
      <c r="F567" s="222" t="s">
        <v>608</v>
      </c>
      <c r="G567" s="220"/>
      <c r="H567" s="223">
        <v>3.45</v>
      </c>
      <c r="I567" s="224"/>
      <c r="J567" s="220"/>
      <c r="K567" s="220"/>
      <c r="L567" s="225"/>
      <c r="M567" s="226"/>
      <c r="N567" s="227"/>
      <c r="O567" s="227"/>
      <c r="P567" s="227"/>
      <c r="Q567" s="227"/>
      <c r="R567" s="227"/>
      <c r="S567" s="227"/>
      <c r="T567" s="228"/>
      <c r="AT567" s="229" t="s">
        <v>149</v>
      </c>
      <c r="AU567" s="229" t="s">
        <v>78</v>
      </c>
      <c r="AV567" s="13" t="s">
        <v>78</v>
      </c>
      <c r="AW567" s="13" t="s">
        <v>34</v>
      </c>
      <c r="AX567" s="13" t="s">
        <v>71</v>
      </c>
      <c r="AY567" s="229" t="s">
        <v>140</v>
      </c>
    </row>
    <row r="568" spans="2:51" s="13" customFormat="1" ht="13.5">
      <c r="B568" s="219"/>
      <c r="C568" s="220"/>
      <c r="D568" s="209" t="s">
        <v>149</v>
      </c>
      <c r="E568" s="221" t="s">
        <v>20</v>
      </c>
      <c r="F568" s="222" t="s">
        <v>609</v>
      </c>
      <c r="G568" s="220"/>
      <c r="H568" s="223">
        <v>1.38</v>
      </c>
      <c r="I568" s="224"/>
      <c r="J568" s="220"/>
      <c r="K568" s="220"/>
      <c r="L568" s="225"/>
      <c r="M568" s="226"/>
      <c r="N568" s="227"/>
      <c r="O568" s="227"/>
      <c r="P568" s="227"/>
      <c r="Q568" s="227"/>
      <c r="R568" s="227"/>
      <c r="S568" s="227"/>
      <c r="T568" s="228"/>
      <c r="AT568" s="229" t="s">
        <v>149</v>
      </c>
      <c r="AU568" s="229" t="s">
        <v>78</v>
      </c>
      <c r="AV568" s="13" t="s">
        <v>78</v>
      </c>
      <c r="AW568" s="13" t="s">
        <v>34</v>
      </c>
      <c r="AX568" s="13" t="s">
        <v>71</v>
      </c>
      <c r="AY568" s="229" t="s">
        <v>140</v>
      </c>
    </row>
    <row r="569" spans="2:51" s="13" customFormat="1" ht="13.5">
      <c r="B569" s="219"/>
      <c r="C569" s="220"/>
      <c r="D569" s="209" t="s">
        <v>149</v>
      </c>
      <c r="E569" s="221" t="s">
        <v>20</v>
      </c>
      <c r="F569" s="222" t="s">
        <v>610</v>
      </c>
      <c r="G569" s="220"/>
      <c r="H569" s="223">
        <v>1.84</v>
      </c>
      <c r="I569" s="224"/>
      <c r="J569" s="220"/>
      <c r="K569" s="220"/>
      <c r="L569" s="225"/>
      <c r="M569" s="226"/>
      <c r="N569" s="227"/>
      <c r="O569" s="227"/>
      <c r="P569" s="227"/>
      <c r="Q569" s="227"/>
      <c r="R569" s="227"/>
      <c r="S569" s="227"/>
      <c r="T569" s="228"/>
      <c r="AT569" s="229" t="s">
        <v>149</v>
      </c>
      <c r="AU569" s="229" t="s">
        <v>78</v>
      </c>
      <c r="AV569" s="13" t="s">
        <v>78</v>
      </c>
      <c r="AW569" s="13" t="s">
        <v>34</v>
      </c>
      <c r="AX569" s="13" t="s">
        <v>71</v>
      </c>
      <c r="AY569" s="229" t="s">
        <v>140</v>
      </c>
    </row>
    <row r="570" spans="2:51" s="15" customFormat="1" ht="13.5">
      <c r="B570" s="242"/>
      <c r="C570" s="243"/>
      <c r="D570" s="209" t="s">
        <v>149</v>
      </c>
      <c r="E570" s="244" t="s">
        <v>20</v>
      </c>
      <c r="F570" s="245" t="s">
        <v>380</v>
      </c>
      <c r="G570" s="243"/>
      <c r="H570" s="246">
        <v>234.94</v>
      </c>
      <c r="I570" s="247"/>
      <c r="J570" s="243"/>
      <c r="K570" s="243"/>
      <c r="L570" s="248"/>
      <c r="M570" s="249"/>
      <c r="N570" s="250"/>
      <c r="O570" s="250"/>
      <c r="P570" s="250"/>
      <c r="Q570" s="250"/>
      <c r="R570" s="250"/>
      <c r="S570" s="250"/>
      <c r="T570" s="251"/>
      <c r="AT570" s="252" t="s">
        <v>149</v>
      </c>
      <c r="AU570" s="252" t="s">
        <v>78</v>
      </c>
      <c r="AV570" s="15" t="s">
        <v>159</v>
      </c>
      <c r="AW570" s="15" t="s">
        <v>34</v>
      </c>
      <c r="AX570" s="15" t="s">
        <v>71</v>
      </c>
      <c r="AY570" s="252" t="s">
        <v>140</v>
      </c>
    </row>
    <row r="571" spans="2:51" s="14" customFormat="1" ht="13.5">
      <c r="B571" s="230"/>
      <c r="C571" s="231"/>
      <c r="D571" s="232" t="s">
        <v>149</v>
      </c>
      <c r="E571" s="233" t="s">
        <v>20</v>
      </c>
      <c r="F571" s="234" t="s">
        <v>152</v>
      </c>
      <c r="G571" s="231"/>
      <c r="H571" s="235">
        <v>823.463</v>
      </c>
      <c r="I571" s="236"/>
      <c r="J571" s="231"/>
      <c r="K571" s="231"/>
      <c r="L571" s="237"/>
      <c r="M571" s="238"/>
      <c r="N571" s="239"/>
      <c r="O571" s="239"/>
      <c r="P571" s="239"/>
      <c r="Q571" s="239"/>
      <c r="R571" s="239"/>
      <c r="S571" s="239"/>
      <c r="T571" s="240"/>
      <c r="AT571" s="241" t="s">
        <v>149</v>
      </c>
      <c r="AU571" s="241" t="s">
        <v>78</v>
      </c>
      <c r="AV571" s="14" t="s">
        <v>147</v>
      </c>
      <c r="AW571" s="14" t="s">
        <v>34</v>
      </c>
      <c r="AX571" s="14" t="s">
        <v>35</v>
      </c>
      <c r="AY571" s="241" t="s">
        <v>140</v>
      </c>
    </row>
    <row r="572" spans="2:65" s="1" customFormat="1" ht="22.5" customHeight="1">
      <c r="B572" s="36"/>
      <c r="C572" s="195" t="s">
        <v>611</v>
      </c>
      <c r="D572" s="195" t="s">
        <v>142</v>
      </c>
      <c r="E572" s="196" t="s">
        <v>612</v>
      </c>
      <c r="F572" s="197" t="s">
        <v>613</v>
      </c>
      <c r="G572" s="198" t="s">
        <v>145</v>
      </c>
      <c r="H572" s="199">
        <v>3574.687</v>
      </c>
      <c r="I572" s="200"/>
      <c r="J572" s="201">
        <f>ROUND(I572*H572,2)</f>
        <v>0</v>
      </c>
      <c r="K572" s="197" t="s">
        <v>146</v>
      </c>
      <c r="L572" s="56"/>
      <c r="M572" s="202" t="s">
        <v>20</v>
      </c>
      <c r="N572" s="203" t="s">
        <v>42</v>
      </c>
      <c r="O572" s="37"/>
      <c r="P572" s="204">
        <f>O572*H572</f>
        <v>0</v>
      </c>
      <c r="Q572" s="204">
        <v>0</v>
      </c>
      <c r="R572" s="204">
        <f>Q572*H572</f>
        <v>0</v>
      </c>
      <c r="S572" s="204">
        <v>0</v>
      </c>
      <c r="T572" s="205">
        <f>S572*H572</f>
        <v>0</v>
      </c>
      <c r="AR572" s="19" t="s">
        <v>147</v>
      </c>
      <c r="AT572" s="19" t="s">
        <v>142</v>
      </c>
      <c r="AU572" s="19" t="s">
        <v>78</v>
      </c>
      <c r="AY572" s="19" t="s">
        <v>140</v>
      </c>
      <c r="BE572" s="206">
        <f>IF(N572="základní",J572,0)</f>
        <v>0</v>
      </c>
      <c r="BF572" s="206">
        <f>IF(N572="snížená",J572,0)</f>
        <v>0</v>
      </c>
      <c r="BG572" s="206">
        <f>IF(N572="zákl. přenesená",J572,0)</f>
        <v>0</v>
      </c>
      <c r="BH572" s="206">
        <f>IF(N572="sníž. přenesená",J572,0)</f>
        <v>0</v>
      </c>
      <c r="BI572" s="206">
        <f>IF(N572="nulová",J572,0)</f>
        <v>0</v>
      </c>
      <c r="BJ572" s="19" t="s">
        <v>35</v>
      </c>
      <c r="BK572" s="206">
        <f>ROUND(I572*H572,2)</f>
        <v>0</v>
      </c>
      <c r="BL572" s="19" t="s">
        <v>147</v>
      </c>
      <c r="BM572" s="19" t="s">
        <v>614</v>
      </c>
    </row>
    <row r="573" spans="2:51" s="13" customFormat="1" ht="13.5">
      <c r="B573" s="219"/>
      <c r="C573" s="220"/>
      <c r="D573" s="209" t="s">
        <v>149</v>
      </c>
      <c r="E573" s="221" t="s">
        <v>20</v>
      </c>
      <c r="F573" s="222" t="s">
        <v>615</v>
      </c>
      <c r="G573" s="220"/>
      <c r="H573" s="223">
        <v>100.624</v>
      </c>
      <c r="I573" s="224"/>
      <c r="J573" s="220"/>
      <c r="K573" s="220"/>
      <c r="L573" s="225"/>
      <c r="M573" s="226"/>
      <c r="N573" s="227"/>
      <c r="O573" s="227"/>
      <c r="P573" s="227"/>
      <c r="Q573" s="227"/>
      <c r="R573" s="227"/>
      <c r="S573" s="227"/>
      <c r="T573" s="228"/>
      <c r="AT573" s="229" t="s">
        <v>149</v>
      </c>
      <c r="AU573" s="229" t="s">
        <v>78</v>
      </c>
      <c r="AV573" s="13" t="s">
        <v>78</v>
      </c>
      <c r="AW573" s="13" t="s">
        <v>34</v>
      </c>
      <c r="AX573" s="13" t="s">
        <v>71</v>
      </c>
      <c r="AY573" s="229" t="s">
        <v>140</v>
      </c>
    </row>
    <row r="574" spans="2:51" s="15" customFormat="1" ht="13.5">
      <c r="B574" s="242"/>
      <c r="C574" s="243"/>
      <c r="D574" s="209" t="s">
        <v>149</v>
      </c>
      <c r="E574" s="244" t="s">
        <v>20</v>
      </c>
      <c r="F574" s="245" t="s">
        <v>616</v>
      </c>
      <c r="G574" s="243"/>
      <c r="H574" s="246">
        <v>100.624</v>
      </c>
      <c r="I574" s="247"/>
      <c r="J574" s="243"/>
      <c r="K574" s="243"/>
      <c r="L574" s="248"/>
      <c r="M574" s="249"/>
      <c r="N574" s="250"/>
      <c r="O574" s="250"/>
      <c r="P574" s="250"/>
      <c r="Q574" s="250"/>
      <c r="R574" s="250"/>
      <c r="S574" s="250"/>
      <c r="T574" s="251"/>
      <c r="AT574" s="252" t="s">
        <v>149</v>
      </c>
      <c r="AU574" s="252" t="s">
        <v>78</v>
      </c>
      <c r="AV574" s="15" t="s">
        <v>159</v>
      </c>
      <c r="AW574" s="15" t="s">
        <v>34</v>
      </c>
      <c r="AX574" s="15" t="s">
        <v>71</v>
      </c>
      <c r="AY574" s="252" t="s">
        <v>140</v>
      </c>
    </row>
    <row r="575" spans="2:51" s="13" customFormat="1" ht="13.5">
      <c r="B575" s="219"/>
      <c r="C575" s="220"/>
      <c r="D575" s="209" t="s">
        <v>149</v>
      </c>
      <c r="E575" s="221" t="s">
        <v>20</v>
      </c>
      <c r="F575" s="222" t="s">
        <v>617</v>
      </c>
      <c r="G575" s="220"/>
      <c r="H575" s="223">
        <v>3474.063</v>
      </c>
      <c r="I575" s="224"/>
      <c r="J575" s="220"/>
      <c r="K575" s="220"/>
      <c r="L575" s="225"/>
      <c r="M575" s="226"/>
      <c r="N575" s="227"/>
      <c r="O575" s="227"/>
      <c r="P575" s="227"/>
      <c r="Q575" s="227"/>
      <c r="R575" s="227"/>
      <c r="S575" s="227"/>
      <c r="T575" s="228"/>
      <c r="AT575" s="229" t="s">
        <v>149</v>
      </c>
      <c r="AU575" s="229" t="s">
        <v>78</v>
      </c>
      <c r="AV575" s="13" t="s">
        <v>78</v>
      </c>
      <c r="AW575" s="13" t="s">
        <v>34</v>
      </c>
      <c r="AX575" s="13" t="s">
        <v>71</v>
      </c>
      <c r="AY575" s="229" t="s">
        <v>140</v>
      </c>
    </row>
    <row r="576" spans="2:51" s="15" customFormat="1" ht="13.5">
      <c r="B576" s="242"/>
      <c r="C576" s="243"/>
      <c r="D576" s="209" t="s">
        <v>149</v>
      </c>
      <c r="E576" s="244" t="s">
        <v>20</v>
      </c>
      <c r="F576" s="245" t="s">
        <v>618</v>
      </c>
      <c r="G576" s="243"/>
      <c r="H576" s="246">
        <v>3474.063</v>
      </c>
      <c r="I576" s="247"/>
      <c r="J576" s="243"/>
      <c r="K576" s="243"/>
      <c r="L576" s="248"/>
      <c r="M576" s="249"/>
      <c r="N576" s="250"/>
      <c r="O576" s="250"/>
      <c r="P576" s="250"/>
      <c r="Q576" s="250"/>
      <c r="R576" s="250"/>
      <c r="S576" s="250"/>
      <c r="T576" s="251"/>
      <c r="AT576" s="252" t="s">
        <v>149</v>
      </c>
      <c r="AU576" s="252" t="s">
        <v>78</v>
      </c>
      <c r="AV576" s="15" t="s">
        <v>159</v>
      </c>
      <c r="AW576" s="15" t="s">
        <v>34</v>
      </c>
      <c r="AX576" s="15" t="s">
        <v>71</v>
      </c>
      <c r="AY576" s="252" t="s">
        <v>140</v>
      </c>
    </row>
    <row r="577" spans="2:51" s="14" customFormat="1" ht="13.5">
      <c r="B577" s="230"/>
      <c r="C577" s="231"/>
      <c r="D577" s="232" t="s">
        <v>149</v>
      </c>
      <c r="E577" s="233" t="s">
        <v>20</v>
      </c>
      <c r="F577" s="234" t="s">
        <v>152</v>
      </c>
      <c r="G577" s="231"/>
      <c r="H577" s="235">
        <v>3574.687</v>
      </c>
      <c r="I577" s="236"/>
      <c r="J577" s="231"/>
      <c r="K577" s="231"/>
      <c r="L577" s="237"/>
      <c r="M577" s="238"/>
      <c r="N577" s="239"/>
      <c r="O577" s="239"/>
      <c r="P577" s="239"/>
      <c r="Q577" s="239"/>
      <c r="R577" s="239"/>
      <c r="S577" s="239"/>
      <c r="T577" s="240"/>
      <c r="AT577" s="241" t="s">
        <v>149</v>
      </c>
      <c r="AU577" s="241" t="s">
        <v>78</v>
      </c>
      <c r="AV577" s="14" t="s">
        <v>147</v>
      </c>
      <c r="AW577" s="14" t="s">
        <v>34</v>
      </c>
      <c r="AX577" s="14" t="s">
        <v>35</v>
      </c>
      <c r="AY577" s="241" t="s">
        <v>140</v>
      </c>
    </row>
    <row r="578" spans="2:65" s="1" customFormat="1" ht="31.5" customHeight="1">
      <c r="B578" s="36"/>
      <c r="C578" s="195" t="s">
        <v>619</v>
      </c>
      <c r="D578" s="195" t="s">
        <v>142</v>
      </c>
      <c r="E578" s="196" t="s">
        <v>620</v>
      </c>
      <c r="F578" s="197" t="s">
        <v>621</v>
      </c>
      <c r="G578" s="198" t="s">
        <v>145</v>
      </c>
      <c r="H578" s="199">
        <v>443.953</v>
      </c>
      <c r="I578" s="200"/>
      <c r="J578" s="201">
        <f>ROUND(I578*H578,2)</f>
        <v>0</v>
      </c>
      <c r="K578" s="197" t="s">
        <v>146</v>
      </c>
      <c r="L578" s="56"/>
      <c r="M578" s="202" t="s">
        <v>20</v>
      </c>
      <c r="N578" s="203" t="s">
        <v>42</v>
      </c>
      <c r="O578" s="37"/>
      <c r="P578" s="204">
        <f>O578*H578</f>
        <v>0</v>
      </c>
      <c r="Q578" s="204">
        <v>0</v>
      </c>
      <c r="R578" s="204">
        <f>Q578*H578</f>
        <v>0</v>
      </c>
      <c r="S578" s="204">
        <v>0</v>
      </c>
      <c r="T578" s="205">
        <f>S578*H578</f>
        <v>0</v>
      </c>
      <c r="AR578" s="19" t="s">
        <v>147</v>
      </c>
      <c r="AT578" s="19" t="s">
        <v>142</v>
      </c>
      <c r="AU578" s="19" t="s">
        <v>78</v>
      </c>
      <c r="AY578" s="19" t="s">
        <v>140</v>
      </c>
      <c r="BE578" s="206">
        <f>IF(N578="základní",J578,0)</f>
        <v>0</v>
      </c>
      <c r="BF578" s="206">
        <f>IF(N578="snížená",J578,0)</f>
        <v>0</v>
      </c>
      <c r="BG578" s="206">
        <f>IF(N578="zákl. přenesená",J578,0)</f>
        <v>0</v>
      </c>
      <c r="BH578" s="206">
        <f>IF(N578="sníž. přenesená",J578,0)</f>
        <v>0</v>
      </c>
      <c r="BI578" s="206">
        <f>IF(N578="nulová",J578,0)</f>
        <v>0</v>
      </c>
      <c r="BJ578" s="19" t="s">
        <v>35</v>
      </c>
      <c r="BK578" s="206">
        <f>ROUND(I578*H578,2)</f>
        <v>0</v>
      </c>
      <c r="BL578" s="19" t="s">
        <v>147</v>
      </c>
      <c r="BM578" s="19" t="s">
        <v>622</v>
      </c>
    </row>
    <row r="579" spans="2:51" s="13" customFormat="1" ht="13.5">
      <c r="B579" s="219"/>
      <c r="C579" s="220"/>
      <c r="D579" s="209" t="s">
        <v>149</v>
      </c>
      <c r="E579" s="221" t="s">
        <v>20</v>
      </c>
      <c r="F579" s="222" t="s">
        <v>409</v>
      </c>
      <c r="G579" s="220"/>
      <c r="H579" s="223">
        <v>106.65</v>
      </c>
      <c r="I579" s="224"/>
      <c r="J579" s="220"/>
      <c r="K579" s="220"/>
      <c r="L579" s="225"/>
      <c r="M579" s="226"/>
      <c r="N579" s="227"/>
      <c r="O579" s="227"/>
      <c r="P579" s="227"/>
      <c r="Q579" s="227"/>
      <c r="R579" s="227"/>
      <c r="S579" s="227"/>
      <c r="T579" s="228"/>
      <c r="AT579" s="229" t="s">
        <v>149</v>
      </c>
      <c r="AU579" s="229" t="s">
        <v>78</v>
      </c>
      <c r="AV579" s="13" t="s">
        <v>78</v>
      </c>
      <c r="AW579" s="13" t="s">
        <v>34</v>
      </c>
      <c r="AX579" s="13" t="s">
        <v>71</v>
      </c>
      <c r="AY579" s="229" t="s">
        <v>140</v>
      </c>
    </row>
    <row r="580" spans="2:51" s="13" customFormat="1" ht="13.5">
      <c r="B580" s="219"/>
      <c r="C580" s="220"/>
      <c r="D580" s="209" t="s">
        <v>149</v>
      </c>
      <c r="E580" s="221" t="s">
        <v>20</v>
      </c>
      <c r="F580" s="222" t="s">
        <v>410</v>
      </c>
      <c r="G580" s="220"/>
      <c r="H580" s="223">
        <v>120</v>
      </c>
      <c r="I580" s="224"/>
      <c r="J580" s="220"/>
      <c r="K580" s="220"/>
      <c r="L580" s="225"/>
      <c r="M580" s="226"/>
      <c r="N580" s="227"/>
      <c r="O580" s="227"/>
      <c r="P580" s="227"/>
      <c r="Q580" s="227"/>
      <c r="R580" s="227"/>
      <c r="S580" s="227"/>
      <c r="T580" s="228"/>
      <c r="AT580" s="229" t="s">
        <v>149</v>
      </c>
      <c r="AU580" s="229" t="s">
        <v>78</v>
      </c>
      <c r="AV580" s="13" t="s">
        <v>78</v>
      </c>
      <c r="AW580" s="13" t="s">
        <v>34</v>
      </c>
      <c r="AX580" s="13" t="s">
        <v>71</v>
      </c>
      <c r="AY580" s="229" t="s">
        <v>140</v>
      </c>
    </row>
    <row r="581" spans="2:51" s="13" customFormat="1" ht="13.5">
      <c r="B581" s="219"/>
      <c r="C581" s="220"/>
      <c r="D581" s="209" t="s">
        <v>149</v>
      </c>
      <c r="E581" s="221" t="s">
        <v>20</v>
      </c>
      <c r="F581" s="222" t="s">
        <v>411</v>
      </c>
      <c r="G581" s="220"/>
      <c r="H581" s="223">
        <v>-1.8</v>
      </c>
      <c r="I581" s="224"/>
      <c r="J581" s="220"/>
      <c r="K581" s="220"/>
      <c r="L581" s="225"/>
      <c r="M581" s="226"/>
      <c r="N581" s="227"/>
      <c r="O581" s="227"/>
      <c r="P581" s="227"/>
      <c r="Q581" s="227"/>
      <c r="R581" s="227"/>
      <c r="S581" s="227"/>
      <c r="T581" s="228"/>
      <c r="AT581" s="229" t="s">
        <v>149</v>
      </c>
      <c r="AU581" s="229" t="s">
        <v>78</v>
      </c>
      <c r="AV581" s="13" t="s">
        <v>78</v>
      </c>
      <c r="AW581" s="13" t="s">
        <v>34</v>
      </c>
      <c r="AX581" s="13" t="s">
        <v>71</v>
      </c>
      <c r="AY581" s="229" t="s">
        <v>140</v>
      </c>
    </row>
    <row r="582" spans="2:51" s="13" customFormat="1" ht="13.5">
      <c r="B582" s="219"/>
      <c r="C582" s="220"/>
      <c r="D582" s="209" t="s">
        <v>149</v>
      </c>
      <c r="E582" s="221" t="s">
        <v>20</v>
      </c>
      <c r="F582" s="222" t="s">
        <v>412</v>
      </c>
      <c r="G582" s="220"/>
      <c r="H582" s="223">
        <v>-7.56</v>
      </c>
      <c r="I582" s="224"/>
      <c r="J582" s="220"/>
      <c r="K582" s="220"/>
      <c r="L582" s="225"/>
      <c r="M582" s="226"/>
      <c r="N582" s="227"/>
      <c r="O582" s="227"/>
      <c r="P582" s="227"/>
      <c r="Q582" s="227"/>
      <c r="R582" s="227"/>
      <c r="S582" s="227"/>
      <c r="T582" s="228"/>
      <c r="AT582" s="229" t="s">
        <v>149</v>
      </c>
      <c r="AU582" s="229" t="s">
        <v>78</v>
      </c>
      <c r="AV582" s="13" t="s">
        <v>78</v>
      </c>
      <c r="AW582" s="13" t="s">
        <v>34</v>
      </c>
      <c r="AX582" s="13" t="s">
        <v>71</v>
      </c>
      <c r="AY582" s="229" t="s">
        <v>140</v>
      </c>
    </row>
    <row r="583" spans="2:51" s="13" customFormat="1" ht="13.5">
      <c r="B583" s="219"/>
      <c r="C583" s="220"/>
      <c r="D583" s="209" t="s">
        <v>149</v>
      </c>
      <c r="E583" s="221" t="s">
        <v>20</v>
      </c>
      <c r="F583" s="222" t="s">
        <v>413</v>
      </c>
      <c r="G583" s="220"/>
      <c r="H583" s="223">
        <v>-9.9</v>
      </c>
      <c r="I583" s="224"/>
      <c r="J583" s="220"/>
      <c r="K583" s="220"/>
      <c r="L583" s="225"/>
      <c r="M583" s="226"/>
      <c r="N583" s="227"/>
      <c r="O583" s="227"/>
      <c r="P583" s="227"/>
      <c r="Q583" s="227"/>
      <c r="R583" s="227"/>
      <c r="S583" s="227"/>
      <c r="T583" s="228"/>
      <c r="AT583" s="229" t="s">
        <v>149</v>
      </c>
      <c r="AU583" s="229" t="s">
        <v>78</v>
      </c>
      <c r="AV583" s="13" t="s">
        <v>78</v>
      </c>
      <c r="AW583" s="13" t="s">
        <v>34</v>
      </c>
      <c r="AX583" s="13" t="s">
        <v>71</v>
      </c>
      <c r="AY583" s="229" t="s">
        <v>140</v>
      </c>
    </row>
    <row r="584" spans="2:51" s="13" customFormat="1" ht="13.5">
      <c r="B584" s="219"/>
      <c r="C584" s="220"/>
      <c r="D584" s="209" t="s">
        <v>149</v>
      </c>
      <c r="E584" s="221" t="s">
        <v>20</v>
      </c>
      <c r="F584" s="222" t="s">
        <v>414</v>
      </c>
      <c r="G584" s="220"/>
      <c r="H584" s="223">
        <v>-3.4</v>
      </c>
      <c r="I584" s="224"/>
      <c r="J584" s="220"/>
      <c r="K584" s="220"/>
      <c r="L584" s="225"/>
      <c r="M584" s="226"/>
      <c r="N584" s="227"/>
      <c r="O584" s="227"/>
      <c r="P584" s="227"/>
      <c r="Q584" s="227"/>
      <c r="R584" s="227"/>
      <c r="S584" s="227"/>
      <c r="T584" s="228"/>
      <c r="AT584" s="229" t="s">
        <v>149</v>
      </c>
      <c r="AU584" s="229" t="s">
        <v>78</v>
      </c>
      <c r="AV584" s="13" t="s">
        <v>78</v>
      </c>
      <c r="AW584" s="13" t="s">
        <v>34</v>
      </c>
      <c r="AX584" s="13" t="s">
        <v>71</v>
      </c>
      <c r="AY584" s="229" t="s">
        <v>140</v>
      </c>
    </row>
    <row r="585" spans="2:51" s="15" customFormat="1" ht="13.5">
      <c r="B585" s="242"/>
      <c r="C585" s="243"/>
      <c r="D585" s="209" t="s">
        <v>149</v>
      </c>
      <c r="E585" s="244" t="s">
        <v>20</v>
      </c>
      <c r="F585" s="245" t="s">
        <v>360</v>
      </c>
      <c r="G585" s="243"/>
      <c r="H585" s="246">
        <v>203.99</v>
      </c>
      <c r="I585" s="247"/>
      <c r="J585" s="243"/>
      <c r="K585" s="243"/>
      <c r="L585" s="248"/>
      <c r="M585" s="249"/>
      <c r="N585" s="250"/>
      <c r="O585" s="250"/>
      <c r="P585" s="250"/>
      <c r="Q585" s="250"/>
      <c r="R585" s="250"/>
      <c r="S585" s="250"/>
      <c r="T585" s="251"/>
      <c r="AT585" s="252" t="s">
        <v>149</v>
      </c>
      <c r="AU585" s="252" t="s">
        <v>78</v>
      </c>
      <c r="AV585" s="15" t="s">
        <v>159</v>
      </c>
      <c r="AW585" s="15" t="s">
        <v>34</v>
      </c>
      <c r="AX585" s="15" t="s">
        <v>71</v>
      </c>
      <c r="AY585" s="252" t="s">
        <v>140</v>
      </c>
    </row>
    <row r="586" spans="2:51" s="13" customFormat="1" ht="13.5">
      <c r="B586" s="219"/>
      <c r="C586" s="220"/>
      <c r="D586" s="209" t="s">
        <v>149</v>
      </c>
      <c r="E586" s="221" t="s">
        <v>20</v>
      </c>
      <c r="F586" s="222" t="s">
        <v>429</v>
      </c>
      <c r="G586" s="220"/>
      <c r="H586" s="223">
        <v>239.963</v>
      </c>
      <c r="I586" s="224"/>
      <c r="J586" s="220"/>
      <c r="K586" s="220"/>
      <c r="L586" s="225"/>
      <c r="M586" s="226"/>
      <c r="N586" s="227"/>
      <c r="O586" s="227"/>
      <c r="P586" s="227"/>
      <c r="Q586" s="227"/>
      <c r="R586" s="227"/>
      <c r="S586" s="227"/>
      <c r="T586" s="228"/>
      <c r="AT586" s="229" t="s">
        <v>149</v>
      </c>
      <c r="AU586" s="229" t="s">
        <v>78</v>
      </c>
      <c r="AV586" s="13" t="s">
        <v>78</v>
      </c>
      <c r="AW586" s="13" t="s">
        <v>34</v>
      </c>
      <c r="AX586" s="13" t="s">
        <v>71</v>
      </c>
      <c r="AY586" s="229" t="s">
        <v>140</v>
      </c>
    </row>
    <row r="587" spans="2:51" s="15" customFormat="1" ht="13.5">
      <c r="B587" s="242"/>
      <c r="C587" s="243"/>
      <c r="D587" s="209" t="s">
        <v>149</v>
      </c>
      <c r="E587" s="244" t="s">
        <v>20</v>
      </c>
      <c r="F587" s="245" t="s">
        <v>380</v>
      </c>
      <c r="G587" s="243"/>
      <c r="H587" s="246">
        <v>239.963</v>
      </c>
      <c r="I587" s="247"/>
      <c r="J587" s="243"/>
      <c r="K587" s="243"/>
      <c r="L587" s="248"/>
      <c r="M587" s="249"/>
      <c r="N587" s="250"/>
      <c r="O587" s="250"/>
      <c r="P587" s="250"/>
      <c r="Q587" s="250"/>
      <c r="R587" s="250"/>
      <c r="S587" s="250"/>
      <c r="T587" s="251"/>
      <c r="AT587" s="252" t="s">
        <v>149</v>
      </c>
      <c r="AU587" s="252" t="s">
        <v>78</v>
      </c>
      <c r="AV587" s="15" t="s">
        <v>159</v>
      </c>
      <c r="AW587" s="15" t="s">
        <v>34</v>
      </c>
      <c r="AX587" s="15" t="s">
        <v>71</v>
      </c>
      <c r="AY587" s="252" t="s">
        <v>140</v>
      </c>
    </row>
    <row r="588" spans="2:51" s="14" customFormat="1" ht="13.5">
      <c r="B588" s="230"/>
      <c r="C588" s="231"/>
      <c r="D588" s="232" t="s">
        <v>149</v>
      </c>
      <c r="E588" s="233" t="s">
        <v>20</v>
      </c>
      <c r="F588" s="234" t="s">
        <v>152</v>
      </c>
      <c r="G588" s="231"/>
      <c r="H588" s="235">
        <v>443.953</v>
      </c>
      <c r="I588" s="236"/>
      <c r="J588" s="231"/>
      <c r="K588" s="231"/>
      <c r="L588" s="237"/>
      <c r="M588" s="238"/>
      <c r="N588" s="239"/>
      <c r="O588" s="239"/>
      <c r="P588" s="239"/>
      <c r="Q588" s="239"/>
      <c r="R588" s="239"/>
      <c r="S588" s="239"/>
      <c r="T588" s="240"/>
      <c r="AT588" s="241" t="s">
        <v>149</v>
      </c>
      <c r="AU588" s="241" t="s">
        <v>78</v>
      </c>
      <c r="AV588" s="14" t="s">
        <v>147</v>
      </c>
      <c r="AW588" s="14" t="s">
        <v>34</v>
      </c>
      <c r="AX588" s="14" t="s">
        <v>35</v>
      </c>
      <c r="AY588" s="241" t="s">
        <v>140</v>
      </c>
    </row>
    <row r="589" spans="2:65" s="1" customFormat="1" ht="31.5" customHeight="1">
      <c r="B589" s="36"/>
      <c r="C589" s="195" t="s">
        <v>623</v>
      </c>
      <c r="D589" s="195" t="s">
        <v>142</v>
      </c>
      <c r="E589" s="196" t="s">
        <v>624</v>
      </c>
      <c r="F589" s="197" t="s">
        <v>625</v>
      </c>
      <c r="G589" s="198" t="s">
        <v>145</v>
      </c>
      <c r="H589" s="199">
        <v>105.762</v>
      </c>
      <c r="I589" s="200"/>
      <c r="J589" s="201">
        <f>ROUND(I589*H589,2)</f>
        <v>0</v>
      </c>
      <c r="K589" s="197" t="s">
        <v>146</v>
      </c>
      <c r="L589" s="56"/>
      <c r="M589" s="202" t="s">
        <v>20</v>
      </c>
      <c r="N589" s="203" t="s">
        <v>42</v>
      </c>
      <c r="O589" s="37"/>
      <c r="P589" s="204">
        <f>O589*H589</f>
        <v>0</v>
      </c>
      <c r="Q589" s="204">
        <v>0.09868</v>
      </c>
      <c r="R589" s="204">
        <f>Q589*H589</f>
        <v>10.43659416</v>
      </c>
      <c r="S589" s="204">
        <v>0</v>
      </c>
      <c r="T589" s="205">
        <f>S589*H589</f>
        <v>0</v>
      </c>
      <c r="AR589" s="19" t="s">
        <v>147</v>
      </c>
      <c r="AT589" s="19" t="s">
        <v>142</v>
      </c>
      <c r="AU589" s="19" t="s">
        <v>78</v>
      </c>
      <c r="AY589" s="19" t="s">
        <v>140</v>
      </c>
      <c r="BE589" s="206">
        <f>IF(N589="základní",J589,0)</f>
        <v>0</v>
      </c>
      <c r="BF589" s="206">
        <f>IF(N589="snížená",J589,0)</f>
        <v>0</v>
      </c>
      <c r="BG589" s="206">
        <f>IF(N589="zákl. přenesená",J589,0)</f>
        <v>0</v>
      </c>
      <c r="BH589" s="206">
        <f>IF(N589="sníž. přenesená",J589,0)</f>
        <v>0</v>
      </c>
      <c r="BI589" s="206">
        <f>IF(N589="nulová",J589,0)</f>
        <v>0</v>
      </c>
      <c r="BJ589" s="19" t="s">
        <v>35</v>
      </c>
      <c r="BK589" s="206">
        <f>ROUND(I589*H589,2)</f>
        <v>0</v>
      </c>
      <c r="BL589" s="19" t="s">
        <v>147</v>
      </c>
      <c r="BM589" s="19" t="s">
        <v>626</v>
      </c>
    </row>
    <row r="590" spans="2:51" s="13" customFormat="1" ht="13.5">
      <c r="B590" s="219"/>
      <c r="C590" s="220"/>
      <c r="D590" s="209" t="s">
        <v>149</v>
      </c>
      <c r="E590" s="221" t="s">
        <v>20</v>
      </c>
      <c r="F590" s="222" t="s">
        <v>271</v>
      </c>
      <c r="G590" s="220"/>
      <c r="H590" s="223">
        <v>28.6</v>
      </c>
      <c r="I590" s="224"/>
      <c r="J590" s="220"/>
      <c r="K590" s="220"/>
      <c r="L590" s="225"/>
      <c r="M590" s="226"/>
      <c r="N590" s="227"/>
      <c r="O590" s="227"/>
      <c r="P590" s="227"/>
      <c r="Q590" s="227"/>
      <c r="R590" s="227"/>
      <c r="S590" s="227"/>
      <c r="T590" s="228"/>
      <c r="AT590" s="229" t="s">
        <v>149</v>
      </c>
      <c r="AU590" s="229" t="s">
        <v>78</v>
      </c>
      <c r="AV590" s="13" t="s">
        <v>78</v>
      </c>
      <c r="AW590" s="13" t="s">
        <v>34</v>
      </c>
      <c r="AX590" s="13" t="s">
        <v>71</v>
      </c>
      <c r="AY590" s="229" t="s">
        <v>140</v>
      </c>
    </row>
    <row r="591" spans="2:51" s="13" customFormat="1" ht="13.5">
      <c r="B591" s="219"/>
      <c r="C591" s="220"/>
      <c r="D591" s="209" t="s">
        <v>149</v>
      </c>
      <c r="E591" s="221" t="s">
        <v>20</v>
      </c>
      <c r="F591" s="222" t="s">
        <v>272</v>
      </c>
      <c r="G591" s="220"/>
      <c r="H591" s="223">
        <v>24.736</v>
      </c>
      <c r="I591" s="224"/>
      <c r="J591" s="220"/>
      <c r="K591" s="220"/>
      <c r="L591" s="225"/>
      <c r="M591" s="226"/>
      <c r="N591" s="227"/>
      <c r="O591" s="227"/>
      <c r="P591" s="227"/>
      <c r="Q591" s="227"/>
      <c r="R591" s="227"/>
      <c r="S591" s="227"/>
      <c r="T591" s="228"/>
      <c r="AT591" s="229" t="s">
        <v>149</v>
      </c>
      <c r="AU591" s="229" t="s">
        <v>78</v>
      </c>
      <c r="AV591" s="13" t="s">
        <v>78</v>
      </c>
      <c r="AW591" s="13" t="s">
        <v>34</v>
      </c>
      <c r="AX591" s="13" t="s">
        <v>71</v>
      </c>
      <c r="AY591" s="229" t="s">
        <v>140</v>
      </c>
    </row>
    <row r="592" spans="2:51" s="13" customFormat="1" ht="13.5">
      <c r="B592" s="219"/>
      <c r="C592" s="220"/>
      <c r="D592" s="209" t="s">
        <v>149</v>
      </c>
      <c r="E592" s="221" t="s">
        <v>20</v>
      </c>
      <c r="F592" s="222" t="s">
        <v>627</v>
      </c>
      <c r="G592" s="220"/>
      <c r="H592" s="223">
        <v>36</v>
      </c>
      <c r="I592" s="224"/>
      <c r="J592" s="220"/>
      <c r="K592" s="220"/>
      <c r="L592" s="225"/>
      <c r="M592" s="226"/>
      <c r="N592" s="227"/>
      <c r="O592" s="227"/>
      <c r="P592" s="227"/>
      <c r="Q592" s="227"/>
      <c r="R592" s="227"/>
      <c r="S592" s="227"/>
      <c r="T592" s="228"/>
      <c r="AT592" s="229" t="s">
        <v>149</v>
      </c>
      <c r="AU592" s="229" t="s">
        <v>78</v>
      </c>
      <c r="AV592" s="13" t="s">
        <v>78</v>
      </c>
      <c r="AW592" s="13" t="s">
        <v>34</v>
      </c>
      <c r="AX592" s="13" t="s">
        <v>71</v>
      </c>
      <c r="AY592" s="229" t="s">
        <v>140</v>
      </c>
    </row>
    <row r="593" spans="2:51" s="13" customFormat="1" ht="13.5">
      <c r="B593" s="219"/>
      <c r="C593" s="220"/>
      <c r="D593" s="209" t="s">
        <v>149</v>
      </c>
      <c r="E593" s="221" t="s">
        <v>20</v>
      </c>
      <c r="F593" s="222" t="s">
        <v>628</v>
      </c>
      <c r="G593" s="220"/>
      <c r="H593" s="223">
        <v>11.288</v>
      </c>
      <c r="I593" s="224"/>
      <c r="J593" s="220"/>
      <c r="K593" s="220"/>
      <c r="L593" s="225"/>
      <c r="M593" s="226"/>
      <c r="N593" s="227"/>
      <c r="O593" s="227"/>
      <c r="P593" s="227"/>
      <c r="Q593" s="227"/>
      <c r="R593" s="227"/>
      <c r="S593" s="227"/>
      <c r="T593" s="228"/>
      <c r="AT593" s="229" t="s">
        <v>149</v>
      </c>
      <c r="AU593" s="229" t="s">
        <v>78</v>
      </c>
      <c r="AV593" s="13" t="s">
        <v>78</v>
      </c>
      <c r="AW593" s="13" t="s">
        <v>34</v>
      </c>
      <c r="AX593" s="13" t="s">
        <v>71</v>
      </c>
      <c r="AY593" s="229" t="s">
        <v>140</v>
      </c>
    </row>
    <row r="594" spans="2:51" s="13" customFormat="1" ht="13.5">
      <c r="B594" s="219"/>
      <c r="C594" s="220"/>
      <c r="D594" s="209" t="s">
        <v>149</v>
      </c>
      <c r="E594" s="221" t="s">
        <v>20</v>
      </c>
      <c r="F594" s="222" t="s">
        <v>629</v>
      </c>
      <c r="G594" s="220"/>
      <c r="H594" s="223">
        <v>5.138</v>
      </c>
      <c r="I594" s="224"/>
      <c r="J594" s="220"/>
      <c r="K594" s="220"/>
      <c r="L594" s="225"/>
      <c r="M594" s="226"/>
      <c r="N594" s="227"/>
      <c r="O594" s="227"/>
      <c r="P594" s="227"/>
      <c r="Q594" s="227"/>
      <c r="R594" s="227"/>
      <c r="S594" s="227"/>
      <c r="T594" s="228"/>
      <c r="AT594" s="229" t="s">
        <v>149</v>
      </c>
      <c r="AU594" s="229" t="s">
        <v>78</v>
      </c>
      <c r="AV594" s="13" t="s">
        <v>78</v>
      </c>
      <c r="AW594" s="13" t="s">
        <v>34</v>
      </c>
      <c r="AX594" s="13" t="s">
        <v>71</v>
      </c>
      <c r="AY594" s="229" t="s">
        <v>140</v>
      </c>
    </row>
    <row r="595" spans="2:51" s="14" customFormat="1" ht="13.5">
      <c r="B595" s="230"/>
      <c r="C595" s="231"/>
      <c r="D595" s="232" t="s">
        <v>149</v>
      </c>
      <c r="E595" s="233" t="s">
        <v>20</v>
      </c>
      <c r="F595" s="234" t="s">
        <v>152</v>
      </c>
      <c r="G595" s="231"/>
      <c r="H595" s="235">
        <v>105.762</v>
      </c>
      <c r="I595" s="236"/>
      <c r="J595" s="231"/>
      <c r="K595" s="231"/>
      <c r="L595" s="237"/>
      <c r="M595" s="238"/>
      <c r="N595" s="239"/>
      <c r="O595" s="239"/>
      <c r="P595" s="239"/>
      <c r="Q595" s="239"/>
      <c r="R595" s="239"/>
      <c r="S595" s="239"/>
      <c r="T595" s="240"/>
      <c r="AT595" s="241" t="s">
        <v>149</v>
      </c>
      <c r="AU595" s="241" t="s">
        <v>78</v>
      </c>
      <c r="AV595" s="14" t="s">
        <v>147</v>
      </c>
      <c r="AW595" s="14" t="s">
        <v>34</v>
      </c>
      <c r="AX595" s="14" t="s">
        <v>35</v>
      </c>
      <c r="AY595" s="241" t="s">
        <v>140</v>
      </c>
    </row>
    <row r="596" spans="2:65" s="1" customFormat="1" ht="22.5" customHeight="1">
      <c r="B596" s="36"/>
      <c r="C596" s="195" t="s">
        <v>630</v>
      </c>
      <c r="D596" s="195" t="s">
        <v>142</v>
      </c>
      <c r="E596" s="196" t="s">
        <v>631</v>
      </c>
      <c r="F596" s="197" t="s">
        <v>632</v>
      </c>
      <c r="G596" s="198" t="s">
        <v>145</v>
      </c>
      <c r="H596" s="199">
        <v>105.762</v>
      </c>
      <c r="I596" s="200"/>
      <c r="J596" s="201">
        <f>ROUND(I596*H596,2)</f>
        <v>0</v>
      </c>
      <c r="K596" s="197" t="s">
        <v>146</v>
      </c>
      <c r="L596" s="56"/>
      <c r="M596" s="202" t="s">
        <v>20</v>
      </c>
      <c r="N596" s="203" t="s">
        <v>42</v>
      </c>
      <c r="O596" s="37"/>
      <c r="P596" s="204">
        <f>O596*H596</f>
        <v>0</v>
      </c>
      <c r="Q596" s="204">
        <v>0.001</v>
      </c>
      <c r="R596" s="204">
        <f>Q596*H596</f>
        <v>0.10576200000000001</v>
      </c>
      <c r="S596" s="204">
        <v>0</v>
      </c>
      <c r="T596" s="205">
        <f>S596*H596</f>
        <v>0</v>
      </c>
      <c r="AR596" s="19" t="s">
        <v>147</v>
      </c>
      <c r="AT596" s="19" t="s">
        <v>142</v>
      </c>
      <c r="AU596" s="19" t="s">
        <v>78</v>
      </c>
      <c r="AY596" s="19" t="s">
        <v>140</v>
      </c>
      <c r="BE596" s="206">
        <f>IF(N596="základní",J596,0)</f>
        <v>0</v>
      </c>
      <c r="BF596" s="206">
        <f>IF(N596="snížená",J596,0)</f>
        <v>0</v>
      </c>
      <c r="BG596" s="206">
        <f>IF(N596="zákl. přenesená",J596,0)</f>
        <v>0</v>
      </c>
      <c r="BH596" s="206">
        <f>IF(N596="sníž. přenesená",J596,0)</f>
        <v>0</v>
      </c>
      <c r="BI596" s="206">
        <f>IF(N596="nulová",J596,0)</f>
        <v>0</v>
      </c>
      <c r="BJ596" s="19" t="s">
        <v>35</v>
      </c>
      <c r="BK596" s="206">
        <f>ROUND(I596*H596,2)</f>
        <v>0</v>
      </c>
      <c r="BL596" s="19" t="s">
        <v>147</v>
      </c>
      <c r="BM596" s="19" t="s">
        <v>633</v>
      </c>
    </row>
    <row r="597" spans="2:65" s="1" customFormat="1" ht="22.5" customHeight="1">
      <c r="B597" s="36"/>
      <c r="C597" s="195" t="s">
        <v>634</v>
      </c>
      <c r="D597" s="195" t="s">
        <v>142</v>
      </c>
      <c r="E597" s="196" t="s">
        <v>635</v>
      </c>
      <c r="F597" s="197" t="s">
        <v>636</v>
      </c>
      <c r="G597" s="198" t="s">
        <v>145</v>
      </c>
      <c r="H597" s="199">
        <v>67.312</v>
      </c>
      <c r="I597" s="200"/>
      <c r="J597" s="201">
        <f>ROUND(I597*H597,2)</f>
        <v>0</v>
      </c>
      <c r="K597" s="197" t="s">
        <v>146</v>
      </c>
      <c r="L597" s="56"/>
      <c r="M597" s="202" t="s">
        <v>20</v>
      </c>
      <c r="N597" s="203" t="s">
        <v>42</v>
      </c>
      <c r="O597" s="37"/>
      <c r="P597" s="204">
        <f>O597*H597</f>
        <v>0</v>
      </c>
      <c r="Q597" s="204">
        <v>0.2756</v>
      </c>
      <c r="R597" s="204">
        <f>Q597*H597</f>
        <v>18.5511872</v>
      </c>
      <c r="S597" s="204">
        <v>0</v>
      </c>
      <c r="T597" s="205">
        <f>S597*H597</f>
        <v>0</v>
      </c>
      <c r="AR597" s="19" t="s">
        <v>147</v>
      </c>
      <c r="AT597" s="19" t="s">
        <v>142</v>
      </c>
      <c r="AU597" s="19" t="s">
        <v>78</v>
      </c>
      <c r="AY597" s="19" t="s">
        <v>140</v>
      </c>
      <c r="BE597" s="206">
        <f>IF(N597="základní",J597,0)</f>
        <v>0</v>
      </c>
      <c r="BF597" s="206">
        <f>IF(N597="snížená",J597,0)</f>
        <v>0</v>
      </c>
      <c r="BG597" s="206">
        <f>IF(N597="zákl. přenesená",J597,0)</f>
        <v>0</v>
      </c>
      <c r="BH597" s="206">
        <f>IF(N597="sníž. přenesená",J597,0)</f>
        <v>0</v>
      </c>
      <c r="BI597" s="206">
        <f>IF(N597="nulová",J597,0)</f>
        <v>0</v>
      </c>
      <c r="BJ597" s="19" t="s">
        <v>35</v>
      </c>
      <c r="BK597" s="206">
        <f>ROUND(I597*H597,2)</f>
        <v>0</v>
      </c>
      <c r="BL597" s="19" t="s">
        <v>147</v>
      </c>
      <c r="BM597" s="19" t="s">
        <v>637</v>
      </c>
    </row>
    <row r="598" spans="2:51" s="12" customFormat="1" ht="13.5">
      <c r="B598" s="207"/>
      <c r="C598" s="208"/>
      <c r="D598" s="209" t="s">
        <v>149</v>
      </c>
      <c r="E598" s="210" t="s">
        <v>20</v>
      </c>
      <c r="F598" s="211" t="s">
        <v>638</v>
      </c>
      <c r="G598" s="208"/>
      <c r="H598" s="212" t="s">
        <v>20</v>
      </c>
      <c r="I598" s="213"/>
      <c r="J598" s="208"/>
      <c r="K598" s="208"/>
      <c r="L598" s="214"/>
      <c r="M598" s="215"/>
      <c r="N598" s="216"/>
      <c r="O598" s="216"/>
      <c r="P598" s="216"/>
      <c r="Q598" s="216"/>
      <c r="R598" s="216"/>
      <c r="S598" s="216"/>
      <c r="T598" s="217"/>
      <c r="AT598" s="218" t="s">
        <v>149</v>
      </c>
      <c r="AU598" s="218" t="s">
        <v>78</v>
      </c>
      <c r="AV598" s="12" t="s">
        <v>35</v>
      </c>
      <c r="AW598" s="12" t="s">
        <v>34</v>
      </c>
      <c r="AX598" s="12" t="s">
        <v>71</v>
      </c>
      <c r="AY598" s="218" t="s">
        <v>140</v>
      </c>
    </row>
    <row r="599" spans="2:51" s="13" customFormat="1" ht="13.5">
      <c r="B599" s="219"/>
      <c r="C599" s="220"/>
      <c r="D599" s="209" t="s">
        <v>149</v>
      </c>
      <c r="E599" s="221" t="s">
        <v>20</v>
      </c>
      <c r="F599" s="222" t="s">
        <v>639</v>
      </c>
      <c r="G599" s="220"/>
      <c r="H599" s="223">
        <v>45.932</v>
      </c>
      <c r="I599" s="224"/>
      <c r="J599" s="220"/>
      <c r="K599" s="220"/>
      <c r="L599" s="225"/>
      <c r="M599" s="226"/>
      <c r="N599" s="227"/>
      <c r="O599" s="227"/>
      <c r="P599" s="227"/>
      <c r="Q599" s="227"/>
      <c r="R599" s="227"/>
      <c r="S599" s="227"/>
      <c r="T599" s="228"/>
      <c r="AT599" s="229" t="s">
        <v>149</v>
      </c>
      <c r="AU599" s="229" t="s">
        <v>78</v>
      </c>
      <c r="AV599" s="13" t="s">
        <v>78</v>
      </c>
      <c r="AW599" s="13" t="s">
        <v>34</v>
      </c>
      <c r="AX599" s="13" t="s">
        <v>71</v>
      </c>
      <c r="AY599" s="229" t="s">
        <v>140</v>
      </c>
    </row>
    <row r="600" spans="2:51" s="13" customFormat="1" ht="13.5">
      <c r="B600" s="219"/>
      <c r="C600" s="220"/>
      <c r="D600" s="209" t="s">
        <v>149</v>
      </c>
      <c r="E600" s="221" t="s">
        <v>20</v>
      </c>
      <c r="F600" s="222" t="s">
        <v>640</v>
      </c>
      <c r="G600" s="220"/>
      <c r="H600" s="223">
        <v>21.38</v>
      </c>
      <c r="I600" s="224"/>
      <c r="J600" s="220"/>
      <c r="K600" s="220"/>
      <c r="L600" s="225"/>
      <c r="M600" s="226"/>
      <c r="N600" s="227"/>
      <c r="O600" s="227"/>
      <c r="P600" s="227"/>
      <c r="Q600" s="227"/>
      <c r="R600" s="227"/>
      <c r="S600" s="227"/>
      <c r="T600" s="228"/>
      <c r="AT600" s="229" t="s">
        <v>149</v>
      </c>
      <c r="AU600" s="229" t="s">
        <v>78</v>
      </c>
      <c r="AV600" s="13" t="s">
        <v>78</v>
      </c>
      <c r="AW600" s="13" t="s">
        <v>34</v>
      </c>
      <c r="AX600" s="13" t="s">
        <v>71</v>
      </c>
      <c r="AY600" s="229" t="s">
        <v>140</v>
      </c>
    </row>
    <row r="601" spans="2:51" s="14" customFormat="1" ht="13.5">
      <c r="B601" s="230"/>
      <c r="C601" s="231"/>
      <c r="D601" s="232" t="s">
        <v>149</v>
      </c>
      <c r="E601" s="233" t="s">
        <v>20</v>
      </c>
      <c r="F601" s="234" t="s">
        <v>152</v>
      </c>
      <c r="G601" s="231"/>
      <c r="H601" s="235">
        <v>67.312</v>
      </c>
      <c r="I601" s="236"/>
      <c r="J601" s="231"/>
      <c r="K601" s="231"/>
      <c r="L601" s="237"/>
      <c r="M601" s="238"/>
      <c r="N601" s="239"/>
      <c r="O601" s="239"/>
      <c r="P601" s="239"/>
      <c r="Q601" s="239"/>
      <c r="R601" s="239"/>
      <c r="S601" s="239"/>
      <c r="T601" s="240"/>
      <c r="AT601" s="241" t="s">
        <v>149</v>
      </c>
      <c r="AU601" s="241" t="s">
        <v>78</v>
      </c>
      <c r="AV601" s="14" t="s">
        <v>147</v>
      </c>
      <c r="AW601" s="14" t="s">
        <v>34</v>
      </c>
      <c r="AX601" s="14" t="s">
        <v>35</v>
      </c>
      <c r="AY601" s="241" t="s">
        <v>140</v>
      </c>
    </row>
    <row r="602" spans="2:65" s="1" customFormat="1" ht="31.5" customHeight="1">
      <c r="B602" s="36"/>
      <c r="C602" s="195" t="s">
        <v>641</v>
      </c>
      <c r="D602" s="195" t="s">
        <v>142</v>
      </c>
      <c r="E602" s="196" t="s">
        <v>642</v>
      </c>
      <c r="F602" s="197" t="s">
        <v>643</v>
      </c>
      <c r="G602" s="198" t="s">
        <v>225</v>
      </c>
      <c r="H602" s="199">
        <v>168.281</v>
      </c>
      <c r="I602" s="200"/>
      <c r="J602" s="201">
        <f>ROUND(I602*H602,2)</f>
        <v>0</v>
      </c>
      <c r="K602" s="197" t="s">
        <v>146</v>
      </c>
      <c r="L602" s="56"/>
      <c r="M602" s="202" t="s">
        <v>20</v>
      </c>
      <c r="N602" s="203" t="s">
        <v>42</v>
      </c>
      <c r="O602" s="37"/>
      <c r="P602" s="204">
        <f>O602*H602</f>
        <v>0</v>
      </c>
      <c r="Q602" s="204">
        <v>0.19748</v>
      </c>
      <c r="R602" s="204">
        <f>Q602*H602</f>
        <v>33.23213188</v>
      </c>
      <c r="S602" s="204">
        <v>0</v>
      </c>
      <c r="T602" s="205">
        <f>S602*H602</f>
        <v>0</v>
      </c>
      <c r="AR602" s="19" t="s">
        <v>147</v>
      </c>
      <c r="AT602" s="19" t="s">
        <v>142</v>
      </c>
      <c r="AU602" s="19" t="s">
        <v>78</v>
      </c>
      <c r="AY602" s="19" t="s">
        <v>140</v>
      </c>
      <c r="BE602" s="206">
        <f>IF(N602="základní",J602,0)</f>
        <v>0</v>
      </c>
      <c r="BF602" s="206">
        <f>IF(N602="snížená",J602,0)</f>
        <v>0</v>
      </c>
      <c r="BG602" s="206">
        <f>IF(N602="zákl. přenesená",J602,0)</f>
        <v>0</v>
      </c>
      <c r="BH602" s="206">
        <f>IF(N602="sníž. přenesená",J602,0)</f>
        <v>0</v>
      </c>
      <c r="BI602" s="206">
        <f>IF(N602="nulová",J602,0)</f>
        <v>0</v>
      </c>
      <c r="BJ602" s="19" t="s">
        <v>35</v>
      </c>
      <c r="BK602" s="206">
        <f>ROUND(I602*H602,2)</f>
        <v>0</v>
      </c>
      <c r="BL602" s="19" t="s">
        <v>147</v>
      </c>
      <c r="BM602" s="19" t="s">
        <v>644</v>
      </c>
    </row>
    <row r="603" spans="2:51" s="12" customFormat="1" ht="13.5">
      <c r="B603" s="207"/>
      <c r="C603" s="208"/>
      <c r="D603" s="209" t="s">
        <v>149</v>
      </c>
      <c r="E603" s="210" t="s">
        <v>20</v>
      </c>
      <c r="F603" s="211" t="s">
        <v>638</v>
      </c>
      <c r="G603" s="208"/>
      <c r="H603" s="212" t="s">
        <v>20</v>
      </c>
      <c r="I603" s="213"/>
      <c r="J603" s="208"/>
      <c r="K603" s="208"/>
      <c r="L603" s="214"/>
      <c r="M603" s="215"/>
      <c r="N603" s="216"/>
      <c r="O603" s="216"/>
      <c r="P603" s="216"/>
      <c r="Q603" s="216"/>
      <c r="R603" s="216"/>
      <c r="S603" s="216"/>
      <c r="T603" s="217"/>
      <c r="AT603" s="218" t="s">
        <v>149</v>
      </c>
      <c r="AU603" s="218" t="s">
        <v>78</v>
      </c>
      <c r="AV603" s="12" t="s">
        <v>35</v>
      </c>
      <c r="AW603" s="12" t="s">
        <v>34</v>
      </c>
      <c r="AX603" s="12" t="s">
        <v>71</v>
      </c>
      <c r="AY603" s="218" t="s">
        <v>140</v>
      </c>
    </row>
    <row r="604" spans="2:51" s="13" customFormat="1" ht="13.5">
      <c r="B604" s="219"/>
      <c r="C604" s="220"/>
      <c r="D604" s="209" t="s">
        <v>149</v>
      </c>
      <c r="E604" s="221" t="s">
        <v>20</v>
      </c>
      <c r="F604" s="222" t="s">
        <v>645</v>
      </c>
      <c r="G604" s="220"/>
      <c r="H604" s="223">
        <v>114.831</v>
      </c>
      <c r="I604" s="224"/>
      <c r="J604" s="220"/>
      <c r="K604" s="220"/>
      <c r="L604" s="225"/>
      <c r="M604" s="226"/>
      <c r="N604" s="227"/>
      <c r="O604" s="227"/>
      <c r="P604" s="227"/>
      <c r="Q604" s="227"/>
      <c r="R604" s="227"/>
      <c r="S604" s="227"/>
      <c r="T604" s="228"/>
      <c r="AT604" s="229" t="s">
        <v>149</v>
      </c>
      <c r="AU604" s="229" t="s">
        <v>78</v>
      </c>
      <c r="AV604" s="13" t="s">
        <v>78</v>
      </c>
      <c r="AW604" s="13" t="s">
        <v>34</v>
      </c>
      <c r="AX604" s="13" t="s">
        <v>71</v>
      </c>
      <c r="AY604" s="229" t="s">
        <v>140</v>
      </c>
    </row>
    <row r="605" spans="2:51" s="13" customFormat="1" ht="13.5">
      <c r="B605" s="219"/>
      <c r="C605" s="220"/>
      <c r="D605" s="209" t="s">
        <v>149</v>
      </c>
      <c r="E605" s="221" t="s">
        <v>20</v>
      </c>
      <c r="F605" s="222" t="s">
        <v>646</v>
      </c>
      <c r="G605" s="220"/>
      <c r="H605" s="223">
        <v>53.45</v>
      </c>
      <c r="I605" s="224"/>
      <c r="J605" s="220"/>
      <c r="K605" s="220"/>
      <c r="L605" s="225"/>
      <c r="M605" s="226"/>
      <c r="N605" s="227"/>
      <c r="O605" s="227"/>
      <c r="P605" s="227"/>
      <c r="Q605" s="227"/>
      <c r="R605" s="227"/>
      <c r="S605" s="227"/>
      <c r="T605" s="228"/>
      <c r="AT605" s="229" t="s">
        <v>149</v>
      </c>
      <c r="AU605" s="229" t="s">
        <v>78</v>
      </c>
      <c r="AV605" s="13" t="s">
        <v>78</v>
      </c>
      <c r="AW605" s="13" t="s">
        <v>34</v>
      </c>
      <c r="AX605" s="13" t="s">
        <v>71</v>
      </c>
      <c r="AY605" s="229" t="s">
        <v>140</v>
      </c>
    </row>
    <row r="606" spans="2:51" s="14" customFormat="1" ht="13.5">
      <c r="B606" s="230"/>
      <c r="C606" s="231"/>
      <c r="D606" s="232" t="s">
        <v>149</v>
      </c>
      <c r="E606" s="233" t="s">
        <v>20</v>
      </c>
      <c r="F606" s="234" t="s">
        <v>152</v>
      </c>
      <c r="G606" s="231"/>
      <c r="H606" s="235">
        <v>168.281</v>
      </c>
      <c r="I606" s="236"/>
      <c r="J606" s="231"/>
      <c r="K606" s="231"/>
      <c r="L606" s="237"/>
      <c r="M606" s="238"/>
      <c r="N606" s="239"/>
      <c r="O606" s="239"/>
      <c r="P606" s="239"/>
      <c r="Q606" s="239"/>
      <c r="R606" s="239"/>
      <c r="S606" s="239"/>
      <c r="T606" s="240"/>
      <c r="AT606" s="241" t="s">
        <v>149</v>
      </c>
      <c r="AU606" s="241" t="s">
        <v>78</v>
      </c>
      <c r="AV606" s="14" t="s">
        <v>147</v>
      </c>
      <c r="AW606" s="14" t="s">
        <v>34</v>
      </c>
      <c r="AX606" s="14" t="s">
        <v>35</v>
      </c>
      <c r="AY606" s="241" t="s">
        <v>140</v>
      </c>
    </row>
    <row r="607" spans="2:65" s="1" customFormat="1" ht="22.5" customHeight="1">
      <c r="B607" s="36"/>
      <c r="C607" s="195" t="s">
        <v>647</v>
      </c>
      <c r="D607" s="195" t="s">
        <v>142</v>
      </c>
      <c r="E607" s="196" t="s">
        <v>648</v>
      </c>
      <c r="F607" s="197" t="s">
        <v>649</v>
      </c>
      <c r="G607" s="198" t="s">
        <v>650</v>
      </c>
      <c r="H607" s="199">
        <v>402</v>
      </c>
      <c r="I607" s="200"/>
      <c r="J607" s="201">
        <f>ROUND(I607*H607,2)</f>
        <v>0</v>
      </c>
      <c r="K607" s="197" t="s">
        <v>146</v>
      </c>
      <c r="L607" s="56"/>
      <c r="M607" s="202" t="s">
        <v>20</v>
      </c>
      <c r="N607" s="203" t="s">
        <v>42</v>
      </c>
      <c r="O607" s="37"/>
      <c r="P607" s="204">
        <f>O607*H607</f>
        <v>0</v>
      </c>
      <c r="Q607" s="204">
        <v>0</v>
      </c>
      <c r="R607" s="204">
        <f>Q607*H607</f>
        <v>0</v>
      </c>
      <c r="S607" s="204">
        <v>0</v>
      </c>
      <c r="T607" s="205">
        <f>S607*H607</f>
        <v>0</v>
      </c>
      <c r="AR607" s="19" t="s">
        <v>147</v>
      </c>
      <c r="AT607" s="19" t="s">
        <v>142</v>
      </c>
      <c r="AU607" s="19" t="s">
        <v>78</v>
      </c>
      <c r="AY607" s="19" t="s">
        <v>140</v>
      </c>
      <c r="BE607" s="206">
        <f>IF(N607="základní",J607,0)</f>
        <v>0</v>
      </c>
      <c r="BF607" s="206">
        <f>IF(N607="snížená",J607,0)</f>
        <v>0</v>
      </c>
      <c r="BG607" s="206">
        <f>IF(N607="zákl. přenesená",J607,0)</f>
        <v>0</v>
      </c>
      <c r="BH607" s="206">
        <f>IF(N607="sníž. přenesená",J607,0)</f>
        <v>0</v>
      </c>
      <c r="BI607" s="206">
        <f>IF(N607="nulová",J607,0)</f>
        <v>0</v>
      </c>
      <c r="BJ607" s="19" t="s">
        <v>35</v>
      </c>
      <c r="BK607" s="206">
        <f>ROUND(I607*H607,2)</f>
        <v>0</v>
      </c>
      <c r="BL607" s="19" t="s">
        <v>147</v>
      </c>
      <c r="BM607" s="19" t="s">
        <v>651</v>
      </c>
    </row>
    <row r="608" spans="2:51" s="13" customFormat="1" ht="13.5">
      <c r="B608" s="219"/>
      <c r="C608" s="220"/>
      <c r="D608" s="232" t="s">
        <v>149</v>
      </c>
      <c r="E608" s="255" t="s">
        <v>20</v>
      </c>
      <c r="F608" s="253" t="s">
        <v>652</v>
      </c>
      <c r="G608" s="220"/>
      <c r="H608" s="254">
        <v>402</v>
      </c>
      <c r="I608" s="224"/>
      <c r="J608" s="220"/>
      <c r="K608" s="220"/>
      <c r="L608" s="225"/>
      <c r="M608" s="226"/>
      <c r="N608" s="227"/>
      <c r="O608" s="227"/>
      <c r="P608" s="227"/>
      <c r="Q608" s="227"/>
      <c r="R608" s="227"/>
      <c r="S608" s="227"/>
      <c r="T608" s="228"/>
      <c r="AT608" s="229" t="s">
        <v>149</v>
      </c>
      <c r="AU608" s="229" t="s">
        <v>78</v>
      </c>
      <c r="AV608" s="13" t="s">
        <v>78</v>
      </c>
      <c r="AW608" s="13" t="s">
        <v>34</v>
      </c>
      <c r="AX608" s="13" t="s">
        <v>35</v>
      </c>
      <c r="AY608" s="229" t="s">
        <v>140</v>
      </c>
    </row>
    <row r="609" spans="2:65" s="1" customFormat="1" ht="31.5" customHeight="1">
      <c r="B609" s="36"/>
      <c r="C609" s="257" t="s">
        <v>653</v>
      </c>
      <c r="D609" s="257" t="s">
        <v>215</v>
      </c>
      <c r="E609" s="258" t="s">
        <v>654</v>
      </c>
      <c r="F609" s="259" t="s">
        <v>655</v>
      </c>
      <c r="G609" s="260" t="s">
        <v>650</v>
      </c>
      <c r="H609" s="261">
        <v>402</v>
      </c>
      <c r="I609" s="262"/>
      <c r="J609" s="263">
        <f>ROUND(I609*H609,2)</f>
        <v>0</v>
      </c>
      <c r="K609" s="259" t="s">
        <v>146</v>
      </c>
      <c r="L609" s="264"/>
      <c r="M609" s="265" t="s">
        <v>20</v>
      </c>
      <c r="N609" s="266" t="s">
        <v>42</v>
      </c>
      <c r="O609" s="37"/>
      <c r="P609" s="204">
        <f>O609*H609</f>
        <v>0</v>
      </c>
      <c r="Q609" s="204">
        <v>0.00015</v>
      </c>
      <c r="R609" s="204">
        <f>Q609*H609</f>
        <v>0.06029999999999999</v>
      </c>
      <c r="S609" s="204">
        <v>0</v>
      </c>
      <c r="T609" s="205">
        <f>S609*H609</f>
        <v>0</v>
      </c>
      <c r="AR609" s="19" t="s">
        <v>191</v>
      </c>
      <c r="AT609" s="19" t="s">
        <v>215</v>
      </c>
      <c r="AU609" s="19" t="s">
        <v>78</v>
      </c>
      <c r="AY609" s="19" t="s">
        <v>140</v>
      </c>
      <c r="BE609" s="206">
        <f>IF(N609="základní",J609,0)</f>
        <v>0</v>
      </c>
      <c r="BF609" s="206">
        <f>IF(N609="snížená",J609,0)</f>
        <v>0</v>
      </c>
      <c r="BG609" s="206">
        <f>IF(N609="zákl. přenesená",J609,0)</f>
        <v>0</v>
      </c>
      <c r="BH609" s="206">
        <f>IF(N609="sníž. přenesená",J609,0)</f>
        <v>0</v>
      </c>
      <c r="BI609" s="206">
        <f>IF(N609="nulová",J609,0)</f>
        <v>0</v>
      </c>
      <c r="BJ609" s="19" t="s">
        <v>35</v>
      </c>
      <c r="BK609" s="206">
        <f>ROUND(I609*H609,2)</f>
        <v>0</v>
      </c>
      <c r="BL609" s="19" t="s">
        <v>147</v>
      </c>
      <c r="BM609" s="19" t="s">
        <v>656</v>
      </c>
    </row>
    <row r="610" spans="2:65" s="1" customFormat="1" ht="31.5" customHeight="1">
      <c r="B610" s="36"/>
      <c r="C610" s="195" t="s">
        <v>657</v>
      </c>
      <c r="D610" s="195" t="s">
        <v>142</v>
      </c>
      <c r="E610" s="196" t="s">
        <v>658</v>
      </c>
      <c r="F610" s="197" t="s">
        <v>659</v>
      </c>
      <c r="G610" s="198" t="s">
        <v>650</v>
      </c>
      <c r="H610" s="199">
        <v>402</v>
      </c>
      <c r="I610" s="200"/>
      <c r="J610" s="201">
        <f>ROUND(I610*H610,2)</f>
        <v>0</v>
      </c>
      <c r="K610" s="197" t="s">
        <v>146</v>
      </c>
      <c r="L610" s="56"/>
      <c r="M610" s="202" t="s">
        <v>20</v>
      </c>
      <c r="N610" s="203" t="s">
        <v>42</v>
      </c>
      <c r="O610" s="37"/>
      <c r="P610" s="204">
        <f>O610*H610</f>
        <v>0</v>
      </c>
      <c r="Q610" s="204">
        <v>0</v>
      </c>
      <c r="R610" s="204">
        <f>Q610*H610</f>
        <v>0</v>
      </c>
      <c r="S610" s="204">
        <v>0</v>
      </c>
      <c r="T610" s="205">
        <f>S610*H610</f>
        <v>0</v>
      </c>
      <c r="AR610" s="19" t="s">
        <v>147</v>
      </c>
      <c r="AT610" s="19" t="s">
        <v>142</v>
      </c>
      <c r="AU610" s="19" t="s">
        <v>78</v>
      </c>
      <c r="AY610" s="19" t="s">
        <v>140</v>
      </c>
      <c r="BE610" s="206">
        <f>IF(N610="základní",J610,0)</f>
        <v>0</v>
      </c>
      <c r="BF610" s="206">
        <f>IF(N610="snížená",J610,0)</f>
        <v>0</v>
      </c>
      <c r="BG610" s="206">
        <f>IF(N610="zákl. přenesená",J610,0)</f>
        <v>0</v>
      </c>
      <c r="BH610" s="206">
        <f>IF(N610="sníž. přenesená",J610,0)</f>
        <v>0</v>
      </c>
      <c r="BI610" s="206">
        <f>IF(N610="nulová",J610,0)</f>
        <v>0</v>
      </c>
      <c r="BJ610" s="19" t="s">
        <v>35</v>
      </c>
      <c r="BK610" s="206">
        <f>ROUND(I610*H610,2)</f>
        <v>0</v>
      </c>
      <c r="BL610" s="19" t="s">
        <v>147</v>
      </c>
      <c r="BM610" s="19" t="s">
        <v>660</v>
      </c>
    </row>
    <row r="611" spans="2:65" s="1" customFormat="1" ht="22.5" customHeight="1">
      <c r="B611" s="36"/>
      <c r="C611" s="257" t="s">
        <v>661</v>
      </c>
      <c r="D611" s="257" t="s">
        <v>215</v>
      </c>
      <c r="E611" s="258" t="s">
        <v>662</v>
      </c>
      <c r="F611" s="259" t="s">
        <v>663</v>
      </c>
      <c r="G611" s="260" t="s">
        <v>650</v>
      </c>
      <c r="H611" s="261">
        <v>402</v>
      </c>
      <c r="I611" s="262"/>
      <c r="J611" s="263">
        <f>ROUND(I611*H611,2)</f>
        <v>0</v>
      </c>
      <c r="K611" s="259" t="s">
        <v>20</v>
      </c>
      <c r="L611" s="264"/>
      <c r="M611" s="265" t="s">
        <v>20</v>
      </c>
      <c r="N611" s="266" t="s">
        <v>42</v>
      </c>
      <c r="O611" s="37"/>
      <c r="P611" s="204">
        <f>O611*H611</f>
        <v>0</v>
      </c>
      <c r="Q611" s="204">
        <v>0</v>
      </c>
      <c r="R611" s="204">
        <f>Q611*H611</f>
        <v>0</v>
      </c>
      <c r="S611" s="204">
        <v>0</v>
      </c>
      <c r="T611" s="205">
        <f>S611*H611</f>
        <v>0</v>
      </c>
      <c r="AR611" s="19" t="s">
        <v>191</v>
      </c>
      <c r="AT611" s="19" t="s">
        <v>215</v>
      </c>
      <c r="AU611" s="19" t="s">
        <v>78</v>
      </c>
      <c r="AY611" s="19" t="s">
        <v>140</v>
      </c>
      <c r="BE611" s="206">
        <f>IF(N611="základní",J611,0)</f>
        <v>0</v>
      </c>
      <c r="BF611" s="206">
        <f>IF(N611="snížená",J611,0)</f>
        <v>0</v>
      </c>
      <c r="BG611" s="206">
        <f>IF(N611="zákl. přenesená",J611,0)</f>
        <v>0</v>
      </c>
      <c r="BH611" s="206">
        <f>IF(N611="sníž. přenesená",J611,0)</f>
        <v>0</v>
      </c>
      <c r="BI611" s="206">
        <f>IF(N611="nulová",J611,0)</f>
        <v>0</v>
      </c>
      <c r="BJ611" s="19" t="s">
        <v>35</v>
      </c>
      <c r="BK611" s="206">
        <f>ROUND(I611*H611,2)</f>
        <v>0</v>
      </c>
      <c r="BL611" s="19" t="s">
        <v>147</v>
      </c>
      <c r="BM611" s="19" t="s">
        <v>664</v>
      </c>
    </row>
    <row r="612" spans="2:63" s="11" customFormat="1" ht="29.85" customHeight="1">
      <c r="B612" s="178"/>
      <c r="C612" s="179"/>
      <c r="D612" s="192" t="s">
        <v>70</v>
      </c>
      <c r="E612" s="193" t="s">
        <v>196</v>
      </c>
      <c r="F612" s="193" t="s">
        <v>665</v>
      </c>
      <c r="G612" s="179"/>
      <c r="H612" s="179"/>
      <c r="I612" s="182"/>
      <c r="J612" s="194">
        <f>BK612</f>
        <v>0</v>
      </c>
      <c r="K612" s="179"/>
      <c r="L612" s="184"/>
      <c r="M612" s="185"/>
      <c r="N612" s="186"/>
      <c r="O612" s="186"/>
      <c r="P612" s="187">
        <f>SUM(P613:P781)</f>
        <v>0</v>
      </c>
      <c r="Q612" s="186"/>
      <c r="R612" s="187">
        <f>SUM(R613:R781)</f>
        <v>0.02728</v>
      </c>
      <c r="S612" s="186"/>
      <c r="T612" s="188">
        <f>SUM(T613:T781)</f>
        <v>117.940201</v>
      </c>
      <c r="AR612" s="189" t="s">
        <v>35</v>
      </c>
      <c r="AT612" s="190" t="s">
        <v>70</v>
      </c>
      <c r="AU612" s="190" t="s">
        <v>35</v>
      </c>
      <c r="AY612" s="189" t="s">
        <v>140</v>
      </c>
      <c r="BK612" s="191">
        <f>SUM(BK613:BK781)</f>
        <v>0</v>
      </c>
    </row>
    <row r="613" spans="2:65" s="1" customFormat="1" ht="31.5" customHeight="1">
      <c r="B613" s="36"/>
      <c r="C613" s="195" t="s">
        <v>666</v>
      </c>
      <c r="D613" s="195" t="s">
        <v>142</v>
      </c>
      <c r="E613" s="196" t="s">
        <v>667</v>
      </c>
      <c r="F613" s="197" t="s">
        <v>668</v>
      </c>
      <c r="G613" s="198" t="s">
        <v>145</v>
      </c>
      <c r="H613" s="199">
        <v>2074.272</v>
      </c>
      <c r="I613" s="200"/>
      <c r="J613" s="201">
        <f>ROUND(I613*H613,2)</f>
        <v>0</v>
      </c>
      <c r="K613" s="197" t="s">
        <v>146</v>
      </c>
      <c r="L613" s="56"/>
      <c r="M613" s="202" t="s">
        <v>20</v>
      </c>
      <c r="N613" s="203" t="s">
        <v>42</v>
      </c>
      <c r="O613" s="37"/>
      <c r="P613" s="204">
        <f>O613*H613</f>
        <v>0</v>
      </c>
      <c r="Q613" s="204">
        <v>0</v>
      </c>
      <c r="R613" s="204">
        <f>Q613*H613</f>
        <v>0</v>
      </c>
      <c r="S613" s="204">
        <v>0</v>
      </c>
      <c r="T613" s="205">
        <f>S613*H613</f>
        <v>0</v>
      </c>
      <c r="AR613" s="19" t="s">
        <v>147</v>
      </c>
      <c r="AT613" s="19" t="s">
        <v>142</v>
      </c>
      <c r="AU613" s="19" t="s">
        <v>78</v>
      </c>
      <c r="AY613" s="19" t="s">
        <v>140</v>
      </c>
      <c r="BE613" s="206">
        <f>IF(N613="základní",J613,0)</f>
        <v>0</v>
      </c>
      <c r="BF613" s="206">
        <f>IF(N613="snížená",J613,0)</f>
        <v>0</v>
      </c>
      <c r="BG613" s="206">
        <f>IF(N613="zákl. přenesená",J613,0)</f>
        <v>0</v>
      </c>
      <c r="BH613" s="206">
        <f>IF(N613="sníž. přenesená",J613,0)</f>
        <v>0</v>
      </c>
      <c r="BI613" s="206">
        <f>IF(N613="nulová",J613,0)</f>
        <v>0</v>
      </c>
      <c r="BJ613" s="19" t="s">
        <v>35</v>
      </c>
      <c r="BK613" s="206">
        <f>ROUND(I613*H613,2)</f>
        <v>0</v>
      </c>
      <c r="BL613" s="19" t="s">
        <v>147</v>
      </c>
      <c r="BM613" s="19" t="s">
        <v>669</v>
      </c>
    </row>
    <row r="614" spans="2:51" s="13" customFormat="1" ht="13.5">
      <c r="B614" s="219"/>
      <c r="C614" s="220"/>
      <c r="D614" s="209" t="s">
        <v>149</v>
      </c>
      <c r="E614" s="221" t="s">
        <v>20</v>
      </c>
      <c r="F614" s="222" t="s">
        <v>670</v>
      </c>
      <c r="G614" s="220"/>
      <c r="H614" s="223">
        <v>51.587</v>
      </c>
      <c r="I614" s="224"/>
      <c r="J614" s="220"/>
      <c r="K614" s="220"/>
      <c r="L614" s="225"/>
      <c r="M614" s="226"/>
      <c r="N614" s="227"/>
      <c r="O614" s="227"/>
      <c r="P614" s="227"/>
      <c r="Q614" s="227"/>
      <c r="R614" s="227"/>
      <c r="S614" s="227"/>
      <c r="T614" s="228"/>
      <c r="AT614" s="229" t="s">
        <v>149</v>
      </c>
      <c r="AU614" s="229" t="s">
        <v>78</v>
      </c>
      <c r="AV614" s="13" t="s">
        <v>78</v>
      </c>
      <c r="AW614" s="13" t="s">
        <v>34</v>
      </c>
      <c r="AX614" s="13" t="s">
        <v>71</v>
      </c>
      <c r="AY614" s="229" t="s">
        <v>140</v>
      </c>
    </row>
    <row r="615" spans="2:51" s="13" customFormat="1" ht="13.5">
      <c r="B615" s="219"/>
      <c r="C615" s="220"/>
      <c r="D615" s="209" t="s">
        <v>149</v>
      </c>
      <c r="E615" s="221" t="s">
        <v>20</v>
      </c>
      <c r="F615" s="222" t="s">
        <v>671</v>
      </c>
      <c r="G615" s="220"/>
      <c r="H615" s="223">
        <v>40.89</v>
      </c>
      <c r="I615" s="224"/>
      <c r="J615" s="220"/>
      <c r="K615" s="220"/>
      <c r="L615" s="225"/>
      <c r="M615" s="226"/>
      <c r="N615" s="227"/>
      <c r="O615" s="227"/>
      <c r="P615" s="227"/>
      <c r="Q615" s="227"/>
      <c r="R615" s="227"/>
      <c r="S615" s="227"/>
      <c r="T615" s="228"/>
      <c r="AT615" s="229" t="s">
        <v>149</v>
      </c>
      <c r="AU615" s="229" t="s">
        <v>78</v>
      </c>
      <c r="AV615" s="13" t="s">
        <v>78</v>
      </c>
      <c r="AW615" s="13" t="s">
        <v>34</v>
      </c>
      <c r="AX615" s="13" t="s">
        <v>71</v>
      </c>
      <c r="AY615" s="229" t="s">
        <v>140</v>
      </c>
    </row>
    <row r="616" spans="2:51" s="13" customFormat="1" ht="13.5">
      <c r="B616" s="219"/>
      <c r="C616" s="220"/>
      <c r="D616" s="209" t="s">
        <v>149</v>
      </c>
      <c r="E616" s="221" t="s">
        <v>20</v>
      </c>
      <c r="F616" s="222" t="s">
        <v>672</v>
      </c>
      <c r="G616" s="220"/>
      <c r="H616" s="223">
        <v>19.962</v>
      </c>
      <c r="I616" s="224"/>
      <c r="J616" s="220"/>
      <c r="K616" s="220"/>
      <c r="L616" s="225"/>
      <c r="M616" s="226"/>
      <c r="N616" s="227"/>
      <c r="O616" s="227"/>
      <c r="P616" s="227"/>
      <c r="Q616" s="227"/>
      <c r="R616" s="227"/>
      <c r="S616" s="227"/>
      <c r="T616" s="228"/>
      <c r="AT616" s="229" t="s">
        <v>149</v>
      </c>
      <c r="AU616" s="229" t="s">
        <v>78</v>
      </c>
      <c r="AV616" s="13" t="s">
        <v>78</v>
      </c>
      <c r="AW616" s="13" t="s">
        <v>34</v>
      </c>
      <c r="AX616" s="13" t="s">
        <v>71</v>
      </c>
      <c r="AY616" s="229" t="s">
        <v>140</v>
      </c>
    </row>
    <row r="617" spans="2:51" s="15" customFormat="1" ht="13.5">
      <c r="B617" s="242"/>
      <c r="C617" s="243"/>
      <c r="D617" s="209" t="s">
        <v>149</v>
      </c>
      <c r="E617" s="244" t="s">
        <v>20</v>
      </c>
      <c r="F617" s="245" t="s">
        <v>673</v>
      </c>
      <c r="G617" s="243"/>
      <c r="H617" s="246">
        <v>112.439</v>
      </c>
      <c r="I617" s="247"/>
      <c r="J617" s="243"/>
      <c r="K617" s="243"/>
      <c r="L617" s="248"/>
      <c r="M617" s="249"/>
      <c r="N617" s="250"/>
      <c r="O617" s="250"/>
      <c r="P617" s="250"/>
      <c r="Q617" s="250"/>
      <c r="R617" s="250"/>
      <c r="S617" s="250"/>
      <c r="T617" s="251"/>
      <c r="AT617" s="252" t="s">
        <v>149</v>
      </c>
      <c r="AU617" s="252" t="s">
        <v>78</v>
      </c>
      <c r="AV617" s="15" t="s">
        <v>159</v>
      </c>
      <c r="AW617" s="15" t="s">
        <v>34</v>
      </c>
      <c r="AX617" s="15" t="s">
        <v>71</v>
      </c>
      <c r="AY617" s="252" t="s">
        <v>140</v>
      </c>
    </row>
    <row r="618" spans="2:51" s="13" customFormat="1" ht="13.5">
      <c r="B618" s="219"/>
      <c r="C618" s="220"/>
      <c r="D618" s="209" t="s">
        <v>149</v>
      </c>
      <c r="E618" s="221" t="s">
        <v>20</v>
      </c>
      <c r="F618" s="222" t="s">
        <v>674</v>
      </c>
      <c r="G618" s="220"/>
      <c r="H618" s="223">
        <v>322.24</v>
      </c>
      <c r="I618" s="224"/>
      <c r="J618" s="220"/>
      <c r="K618" s="220"/>
      <c r="L618" s="225"/>
      <c r="M618" s="226"/>
      <c r="N618" s="227"/>
      <c r="O618" s="227"/>
      <c r="P618" s="227"/>
      <c r="Q618" s="227"/>
      <c r="R618" s="227"/>
      <c r="S618" s="227"/>
      <c r="T618" s="228"/>
      <c r="AT618" s="229" t="s">
        <v>149</v>
      </c>
      <c r="AU618" s="229" t="s">
        <v>78</v>
      </c>
      <c r="AV618" s="13" t="s">
        <v>78</v>
      </c>
      <c r="AW618" s="13" t="s">
        <v>34</v>
      </c>
      <c r="AX618" s="13" t="s">
        <v>71</v>
      </c>
      <c r="AY618" s="229" t="s">
        <v>140</v>
      </c>
    </row>
    <row r="619" spans="2:51" s="13" customFormat="1" ht="13.5">
      <c r="B619" s="219"/>
      <c r="C619" s="220"/>
      <c r="D619" s="209" t="s">
        <v>149</v>
      </c>
      <c r="E619" s="221" t="s">
        <v>20</v>
      </c>
      <c r="F619" s="222" t="s">
        <v>675</v>
      </c>
      <c r="G619" s="220"/>
      <c r="H619" s="223">
        <v>102</v>
      </c>
      <c r="I619" s="224"/>
      <c r="J619" s="220"/>
      <c r="K619" s="220"/>
      <c r="L619" s="225"/>
      <c r="M619" s="226"/>
      <c r="N619" s="227"/>
      <c r="O619" s="227"/>
      <c r="P619" s="227"/>
      <c r="Q619" s="227"/>
      <c r="R619" s="227"/>
      <c r="S619" s="227"/>
      <c r="T619" s="228"/>
      <c r="AT619" s="229" t="s">
        <v>149</v>
      </c>
      <c r="AU619" s="229" t="s">
        <v>78</v>
      </c>
      <c r="AV619" s="13" t="s">
        <v>78</v>
      </c>
      <c r="AW619" s="13" t="s">
        <v>34</v>
      </c>
      <c r="AX619" s="13" t="s">
        <v>71</v>
      </c>
      <c r="AY619" s="229" t="s">
        <v>140</v>
      </c>
    </row>
    <row r="620" spans="2:51" s="13" customFormat="1" ht="13.5">
      <c r="B620" s="219"/>
      <c r="C620" s="220"/>
      <c r="D620" s="209" t="s">
        <v>149</v>
      </c>
      <c r="E620" s="221" t="s">
        <v>20</v>
      </c>
      <c r="F620" s="222" t="s">
        <v>676</v>
      </c>
      <c r="G620" s="220"/>
      <c r="H620" s="223">
        <v>1000.188</v>
      </c>
      <c r="I620" s="224"/>
      <c r="J620" s="220"/>
      <c r="K620" s="220"/>
      <c r="L620" s="225"/>
      <c r="M620" s="226"/>
      <c r="N620" s="227"/>
      <c r="O620" s="227"/>
      <c r="P620" s="227"/>
      <c r="Q620" s="227"/>
      <c r="R620" s="227"/>
      <c r="S620" s="227"/>
      <c r="T620" s="228"/>
      <c r="AT620" s="229" t="s">
        <v>149</v>
      </c>
      <c r="AU620" s="229" t="s">
        <v>78</v>
      </c>
      <c r="AV620" s="13" t="s">
        <v>78</v>
      </c>
      <c r="AW620" s="13" t="s">
        <v>34</v>
      </c>
      <c r="AX620" s="13" t="s">
        <v>71</v>
      </c>
      <c r="AY620" s="229" t="s">
        <v>140</v>
      </c>
    </row>
    <row r="621" spans="2:51" s="13" customFormat="1" ht="13.5">
      <c r="B621" s="219"/>
      <c r="C621" s="220"/>
      <c r="D621" s="209" t="s">
        <v>149</v>
      </c>
      <c r="E621" s="221" t="s">
        <v>20</v>
      </c>
      <c r="F621" s="222" t="s">
        <v>677</v>
      </c>
      <c r="G621" s="220"/>
      <c r="H621" s="223">
        <v>16</v>
      </c>
      <c r="I621" s="224"/>
      <c r="J621" s="220"/>
      <c r="K621" s="220"/>
      <c r="L621" s="225"/>
      <c r="M621" s="226"/>
      <c r="N621" s="227"/>
      <c r="O621" s="227"/>
      <c r="P621" s="227"/>
      <c r="Q621" s="227"/>
      <c r="R621" s="227"/>
      <c r="S621" s="227"/>
      <c r="T621" s="228"/>
      <c r="AT621" s="229" t="s">
        <v>149</v>
      </c>
      <c r="AU621" s="229" t="s">
        <v>78</v>
      </c>
      <c r="AV621" s="13" t="s">
        <v>78</v>
      </c>
      <c r="AW621" s="13" t="s">
        <v>34</v>
      </c>
      <c r="AX621" s="13" t="s">
        <v>71</v>
      </c>
      <c r="AY621" s="229" t="s">
        <v>140</v>
      </c>
    </row>
    <row r="622" spans="2:51" s="13" customFormat="1" ht="13.5">
      <c r="B622" s="219"/>
      <c r="C622" s="220"/>
      <c r="D622" s="209" t="s">
        <v>149</v>
      </c>
      <c r="E622" s="221" t="s">
        <v>20</v>
      </c>
      <c r="F622" s="222" t="s">
        <v>678</v>
      </c>
      <c r="G622" s="220"/>
      <c r="H622" s="223">
        <v>210.483</v>
      </c>
      <c r="I622" s="224"/>
      <c r="J622" s="220"/>
      <c r="K622" s="220"/>
      <c r="L622" s="225"/>
      <c r="M622" s="226"/>
      <c r="N622" s="227"/>
      <c r="O622" s="227"/>
      <c r="P622" s="227"/>
      <c r="Q622" s="227"/>
      <c r="R622" s="227"/>
      <c r="S622" s="227"/>
      <c r="T622" s="228"/>
      <c r="AT622" s="229" t="s">
        <v>149</v>
      </c>
      <c r="AU622" s="229" t="s">
        <v>78</v>
      </c>
      <c r="AV622" s="13" t="s">
        <v>78</v>
      </c>
      <c r="AW622" s="13" t="s">
        <v>34</v>
      </c>
      <c r="AX622" s="13" t="s">
        <v>71</v>
      </c>
      <c r="AY622" s="229" t="s">
        <v>140</v>
      </c>
    </row>
    <row r="623" spans="2:51" s="13" customFormat="1" ht="13.5">
      <c r="B623" s="219"/>
      <c r="C623" s="220"/>
      <c r="D623" s="209" t="s">
        <v>149</v>
      </c>
      <c r="E623" s="221" t="s">
        <v>20</v>
      </c>
      <c r="F623" s="222" t="s">
        <v>679</v>
      </c>
      <c r="G623" s="220"/>
      <c r="H623" s="223">
        <v>59.004</v>
      </c>
      <c r="I623" s="224"/>
      <c r="J623" s="220"/>
      <c r="K623" s="220"/>
      <c r="L623" s="225"/>
      <c r="M623" s="226"/>
      <c r="N623" s="227"/>
      <c r="O623" s="227"/>
      <c r="P623" s="227"/>
      <c r="Q623" s="227"/>
      <c r="R623" s="227"/>
      <c r="S623" s="227"/>
      <c r="T623" s="228"/>
      <c r="AT623" s="229" t="s">
        <v>149</v>
      </c>
      <c r="AU623" s="229" t="s">
        <v>78</v>
      </c>
      <c r="AV623" s="13" t="s">
        <v>78</v>
      </c>
      <c r="AW623" s="13" t="s">
        <v>34</v>
      </c>
      <c r="AX623" s="13" t="s">
        <v>71</v>
      </c>
      <c r="AY623" s="229" t="s">
        <v>140</v>
      </c>
    </row>
    <row r="624" spans="2:51" s="13" customFormat="1" ht="13.5">
      <c r="B624" s="219"/>
      <c r="C624" s="220"/>
      <c r="D624" s="209" t="s">
        <v>149</v>
      </c>
      <c r="E624" s="221" t="s">
        <v>20</v>
      </c>
      <c r="F624" s="222" t="s">
        <v>680</v>
      </c>
      <c r="G624" s="220"/>
      <c r="H624" s="223">
        <v>1094.288</v>
      </c>
      <c r="I624" s="224"/>
      <c r="J624" s="220"/>
      <c r="K624" s="220"/>
      <c r="L624" s="225"/>
      <c r="M624" s="226"/>
      <c r="N624" s="227"/>
      <c r="O624" s="227"/>
      <c r="P624" s="227"/>
      <c r="Q624" s="227"/>
      <c r="R624" s="227"/>
      <c r="S624" s="227"/>
      <c r="T624" s="228"/>
      <c r="AT624" s="229" t="s">
        <v>149</v>
      </c>
      <c r="AU624" s="229" t="s">
        <v>78</v>
      </c>
      <c r="AV624" s="13" t="s">
        <v>78</v>
      </c>
      <c r="AW624" s="13" t="s">
        <v>34</v>
      </c>
      <c r="AX624" s="13" t="s">
        <v>71</v>
      </c>
      <c r="AY624" s="229" t="s">
        <v>140</v>
      </c>
    </row>
    <row r="625" spans="2:51" s="13" customFormat="1" ht="13.5">
      <c r="B625" s="219"/>
      <c r="C625" s="220"/>
      <c r="D625" s="209" t="s">
        <v>149</v>
      </c>
      <c r="E625" s="221" t="s">
        <v>20</v>
      </c>
      <c r="F625" s="222" t="s">
        <v>681</v>
      </c>
      <c r="G625" s="220"/>
      <c r="H625" s="223">
        <v>289.503</v>
      </c>
      <c r="I625" s="224"/>
      <c r="J625" s="220"/>
      <c r="K625" s="220"/>
      <c r="L625" s="225"/>
      <c r="M625" s="226"/>
      <c r="N625" s="227"/>
      <c r="O625" s="227"/>
      <c r="P625" s="227"/>
      <c r="Q625" s="227"/>
      <c r="R625" s="227"/>
      <c r="S625" s="227"/>
      <c r="T625" s="228"/>
      <c r="AT625" s="229" t="s">
        <v>149</v>
      </c>
      <c r="AU625" s="229" t="s">
        <v>78</v>
      </c>
      <c r="AV625" s="13" t="s">
        <v>78</v>
      </c>
      <c r="AW625" s="13" t="s">
        <v>34</v>
      </c>
      <c r="AX625" s="13" t="s">
        <v>71</v>
      </c>
      <c r="AY625" s="229" t="s">
        <v>140</v>
      </c>
    </row>
    <row r="626" spans="2:51" s="13" customFormat="1" ht="13.5">
      <c r="B626" s="219"/>
      <c r="C626" s="220"/>
      <c r="D626" s="209" t="s">
        <v>149</v>
      </c>
      <c r="E626" s="221" t="s">
        <v>20</v>
      </c>
      <c r="F626" s="222" t="s">
        <v>682</v>
      </c>
      <c r="G626" s="220"/>
      <c r="H626" s="223">
        <v>66.87</v>
      </c>
      <c r="I626" s="224"/>
      <c r="J626" s="220"/>
      <c r="K626" s="220"/>
      <c r="L626" s="225"/>
      <c r="M626" s="226"/>
      <c r="N626" s="227"/>
      <c r="O626" s="227"/>
      <c r="P626" s="227"/>
      <c r="Q626" s="227"/>
      <c r="R626" s="227"/>
      <c r="S626" s="227"/>
      <c r="T626" s="228"/>
      <c r="AT626" s="229" t="s">
        <v>149</v>
      </c>
      <c r="AU626" s="229" t="s">
        <v>78</v>
      </c>
      <c r="AV626" s="13" t="s">
        <v>78</v>
      </c>
      <c r="AW626" s="13" t="s">
        <v>34</v>
      </c>
      <c r="AX626" s="13" t="s">
        <v>71</v>
      </c>
      <c r="AY626" s="229" t="s">
        <v>140</v>
      </c>
    </row>
    <row r="627" spans="2:51" s="13" customFormat="1" ht="13.5">
      <c r="B627" s="219"/>
      <c r="C627" s="220"/>
      <c r="D627" s="209" t="s">
        <v>149</v>
      </c>
      <c r="E627" s="221" t="s">
        <v>20</v>
      </c>
      <c r="F627" s="222" t="s">
        <v>683</v>
      </c>
      <c r="G627" s="220"/>
      <c r="H627" s="223">
        <v>615.96</v>
      </c>
      <c r="I627" s="224"/>
      <c r="J627" s="220"/>
      <c r="K627" s="220"/>
      <c r="L627" s="225"/>
      <c r="M627" s="226"/>
      <c r="N627" s="227"/>
      <c r="O627" s="227"/>
      <c r="P627" s="227"/>
      <c r="Q627" s="227"/>
      <c r="R627" s="227"/>
      <c r="S627" s="227"/>
      <c r="T627" s="228"/>
      <c r="AT627" s="229" t="s">
        <v>149</v>
      </c>
      <c r="AU627" s="229" t="s">
        <v>78</v>
      </c>
      <c r="AV627" s="13" t="s">
        <v>78</v>
      </c>
      <c r="AW627" s="13" t="s">
        <v>34</v>
      </c>
      <c r="AX627" s="13" t="s">
        <v>71</v>
      </c>
      <c r="AY627" s="229" t="s">
        <v>140</v>
      </c>
    </row>
    <row r="628" spans="2:51" s="13" customFormat="1" ht="13.5">
      <c r="B628" s="219"/>
      <c r="C628" s="220"/>
      <c r="D628" s="209" t="s">
        <v>149</v>
      </c>
      <c r="E628" s="221" t="s">
        <v>20</v>
      </c>
      <c r="F628" s="222" t="s">
        <v>684</v>
      </c>
      <c r="G628" s="220"/>
      <c r="H628" s="223">
        <v>33.361</v>
      </c>
      <c r="I628" s="224"/>
      <c r="J628" s="220"/>
      <c r="K628" s="220"/>
      <c r="L628" s="225"/>
      <c r="M628" s="226"/>
      <c r="N628" s="227"/>
      <c r="O628" s="227"/>
      <c r="P628" s="227"/>
      <c r="Q628" s="227"/>
      <c r="R628" s="227"/>
      <c r="S628" s="227"/>
      <c r="T628" s="228"/>
      <c r="AT628" s="229" t="s">
        <v>149</v>
      </c>
      <c r="AU628" s="229" t="s">
        <v>78</v>
      </c>
      <c r="AV628" s="13" t="s">
        <v>78</v>
      </c>
      <c r="AW628" s="13" t="s">
        <v>34</v>
      </c>
      <c r="AX628" s="13" t="s">
        <v>71</v>
      </c>
      <c r="AY628" s="229" t="s">
        <v>140</v>
      </c>
    </row>
    <row r="629" spans="2:51" s="15" customFormat="1" ht="13.5">
      <c r="B629" s="242"/>
      <c r="C629" s="243"/>
      <c r="D629" s="209" t="s">
        <v>149</v>
      </c>
      <c r="E629" s="244" t="s">
        <v>20</v>
      </c>
      <c r="F629" s="245" t="s">
        <v>685</v>
      </c>
      <c r="G629" s="243"/>
      <c r="H629" s="246">
        <v>3809.897</v>
      </c>
      <c r="I629" s="247"/>
      <c r="J629" s="243"/>
      <c r="K629" s="243"/>
      <c r="L629" s="248"/>
      <c r="M629" s="249"/>
      <c r="N629" s="250"/>
      <c r="O629" s="250"/>
      <c r="P629" s="250"/>
      <c r="Q629" s="250"/>
      <c r="R629" s="250"/>
      <c r="S629" s="250"/>
      <c r="T629" s="251"/>
      <c r="AT629" s="252" t="s">
        <v>149</v>
      </c>
      <c r="AU629" s="252" t="s">
        <v>78</v>
      </c>
      <c r="AV629" s="15" t="s">
        <v>159</v>
      </c>
      <c r="AW629" s="15" t="s">
        <v>34</v>
      </c>
      <c r="AX629" s="15" t="s">
        <v>71</v>
      </c>
      <c r="AY629" s="252" t="s">
        <v>140</v>
      </c>
    </row>
    <row r="630" spans="2:51" s="13" customFormat="1" ht="13.5">
      <c r="B630" s="219"/>
      <c r="C630" s="220"/>
      <c r="D630" s="209" t="s">
        <v>149</v>
      </c>
      <c r="E630" s="221" t="s">
        <v>20</v>
      </c>
      <c r="F630" s="222" t="s">
        <v>686</v>
      </c>
      <c r="G630" s="220"/>
      <c r="H630" s="223">
        <v>-1848.064</v>
      </c>
      <c r="I630" s="224"/>
      <c r="J630" s="220"/>
      <c r="K630" s="220"/>
      <c r="L630" s="225"/>
      <c r="M630" s="226"/>
      <c r="N630" s="227"/>
      <c r="O630" s="227"/>
      <c r="P630" s="227"/>
      <c r="Q630" s="227"/>
      <c r="R630" s="227"/>
      <c r="S630" s="227"/>
      <c r="T630" s="228"/>
      <c r="AT630" s="229" t="s">
        <v>149</v>
      </c>
      <c r="AU630" s="229" t="s">
        <v>78</v>
      </c>
      <c r="AV630" s="13" t="s">
        <v>78</v>
      </c>
      <c r="AW630" s="13" t="s">
        <v>34</v>
      </c>
      <c r="AX630" s="13" t="s">
        <v>71</v>
      </c>
      <c r="AY630" s="229" t="s">
        <v>140</v>
      </c>
    </row>
    <row r="631" spans="2:51" s="15" customFormat="1" ht="13.5">
      <c r="B631" s="242"/>
      <c r="C631" s="243"/>
      <c r="D631" s="209" t="s">
        <v>149</v>
      </c>
      <c r="E631" s="244" t="s">
        <v>20</v>
      </c>
      <c r="F631" s="245" t="s">
        <v>158</v>
      </c>
      <c r="G631" s="243"/>
      <c r="H631" s="246">
        <v>-1848.064</v>
      </c>
      <c r="I631" s="247"/>
      <c r="J631" s="243"/>
      <c r="K631" s="243"/>
      <c r="L631" s="248"/>
      <c r="M631" s="249"/>
      <c r="N631" s="250"/>
      <c r="O631" s="250"/>
      <c r="P631" s="250"/>
      <c r="Q631" s="250"/>
      <c r="R631" s="250"/>
      <c r="S631" s="250"/>
      <c r="T631" s="251"/>
      <c r="AT631" s="252" t="s">
        <v>149</v>
      </c>
      <c r="AU631" s="252" t="s">
        <v>78</v>
      </c>
      <c r="AV631" s="15" t="s">
        <v>159</v>
      </c>
      <c r="AW631" s="15" t="s">
        <v>34</v>
      </c>
      <c r="AX631" s="15" t="s">
        <v>71</v>
      </c>
      <c r="AY631" s="252" t="s">
        <v>140</v>
      </c>
    </row>
    <row r="632" spans="2:51" s="14" customFormat="1" ht="13.5">
      <c r="B632" s="230"/>
      <c r="C632" s="231"/>
      <c r="D632" s="232" t="s">
        <v>149</v>
      </c>
      <c r="E632" s="233" t="s">
        <v>20</v>
      </c>
      <c r="F632" s="234" t="s">
        <v>152</v>
      </c>
      <c r="G632" s="231"/>
      <c r="H632" s="235">
        <v>2074.272</v>
      </c>
      <c r="I632" s="236"/>
      <c r="J632" s="231"/>
      <c r="K632" s="231"/>
      <c r="L632" s="237"/>
      <c r="M632" s="238"/>
      <c r="N632" s="239"/>
      <c r="O632" s="239"/>
      <c r="P632" s="239"/>
      <c r="Q632" s="239"/>
      <c r="R632" s="239"/>
      <c r="S632" s="239"/>
      <c r="T632" s="240"/>
      <c r="AT632" s="241" t="s">
        <v>149</v>
      </c>
      <c r="AU632" s="241" t="s">
        <v>78</v>
      </c>
      <c r="AV632" s="14" t="s">
        <v>147</v>
      </c>
      <c r="AW632" s="14" t="s">
        <v>34</v>
      </c>
      <c r="AX632" s="14" t="s">
        <v>35</v>
      </c>
      <c r="AY632" s="241" t="s">
        <v>140</v>
      </c>
    </row>
    <row r="633" spans="2:65" s="1" customFormat="1" ht="31.5" customHeight="1">
      <c r="B633" s="36"/>
      <c r="C633" s="195" t="s">
        <v>687</v>
      </c>
      <c r="D633" s="195" t="s">
        <v>142</v>
      </c>
      <c r="E633" s="196" t="s">
        <v>688</v>
      </c>
      <c r="F633" s="197" t="s">
        <v>689</v>
      </c>
      <c r="G633" s="198" t="s">
        <v>145</v>
      </c>
      <c r="H633" s="199">
        <v>1848.064</v>
      </c>
      <c r="I633" s="200"/>
      <c r="J633" s="201">
        <f>ROUND(I633*H633,2)</f>
        <v>0</v>
      </c>
      <c r="K633" s="197" t="s">
        <v>146</v>
      </c>
      <c r="L633" s="56"/>
      <c r="M633" s="202" t="s">
        <v>20</v>
      </c>
      <c r="N633" s="203" t="s">
        <v>42</v>
      </c>
      <c r="O633" s="37"/>
      <c r="P633" s="204">
        <f>O633*H633</f>
        <v>0</v>
      </c>
      <c r="Q633" s="204">
        <v>0</v>
      </c>
      <c r="R633" s="204">
        <f>Q633*H633</f>
        <v>0</v>
      </c>
      <c r="S633" s="204">
        <v>0</v>
      </c>
      <c r="T633" s="205">
        <f>S633*H633</f>
        <v>0</v>
      </c>
      <c r="AR633" s="19" t="s">
        <v>147</v>
      </c>
      <c r="AT633" s="19" t="s">
        <v>142</v>
      </c>
      <c r="AU633" s="19" t="s">
        <v>78</v>
      </c>
      <c r="AY633" s="19" t="s">
        <v>140</v>
      </c>
      <c r="BE633" s="206">
        <f>IF(N633="základní",J633,0)</f>
        <v>0</v>
      </c>
      <c r="BF633" s="206">
        <f>IF(N633="snížená",J633,0)</f>
        <v>0</v>
      </c>
      <c r="BG633" s="206">
        <f>IF(N633="zákl. přenesená",J633,0)</f>
        <v>0</v>
      </c>
      <c r="BH633" s="206">
        <f>IF(N633="sníž. přenesená",J633,0)</f>
        <v>0</v>
      </c>
      <c r="BI633" s="206">
        <f>IF(N633="nulová",J633,0)</f>
        <v>0</v>
      </c>
      <c r="BJ633" s="19" t="s">
        <v>35</v>
      </c>
      <c r="BK633" s="206">
        <f>ROUND(I633*H633,2)</f>
        <v>0</v>
      </c>
      <c r="BL633" s="19" t="s">
        <v>147</v>
      </c>
      <c r="BM633" s="19" t="s">
        <v>690</v>
      </c>
    </row>
    <row r="634" spans="2:51" s="13" customFormat="1" ht="13.5">
      <c r="B634" s="219"/>
      <c r="C634" s="220"/>
      <c r="D634" s="209" t="s">
        <v>149</v>
      </c>
      <c r="E634" s="221" t="s">
        <v>20</v>
      </c>
      <c r="F634" s="222" t="s">
        <v>691</v>
      </c>
      <c r="G634" s="220"/>
      <c r="H634" s="223">
        <v>2067.102</v>
      </c>
      <c r="I634" s="224"/>
      <c r="J634" s="220"/>
      <c r="K634" s="220"/>
      <c r="L634" s="225"/>
      <c r="M634" s="226"/>
      <c r="N634" s="227"/>
      <c r="O634" s="227"/>
      <c r="P634" s="227"/>
      <c r="Q634" s="227"/>
      <c r="R634" s="227"/>
      <c r="S634" s="227"/>
      <c r="T634" s="228"/>
      <c r="AT634" s="229" t="s">
        <v>149</v>
      </c>
      <c r="AU634" s="229" t="s">
        <v>78</v>
      </c>
      <c r="AV634" s="13" t="s">
        <v>78</v>
      </c>
      <c r="AW634" s="13" t="s">
        <v>34</v>
      </c>
      <c r="AX634" s="13" t="s">
        <v>71</v>
      </c>
      <c r="AY634" s="229" t="s">
        <v>140</v>
      </c>
    </row>
    <row r="635" spans="2:51" s="13" customFormat="1" ht="13.5">
      <c r="B635" s="219"/>
      <c r="C635" s="220"/>
      <c r="D635" s="209" t="s">
        <v>149</v>
      </c>
      <c r="E635" s="221" t="s">
        <v>20</v>
      </c>
      <c r="F635" s="222" t="s">
        <v>692</v>
      </c>
      <c r="G635" s="220"/>
      <c r="H635" s="223">
        <v>-219.038</v>
      </c>
      <c r="I635" s="224"/>
      <c r="J635" s="220"/>
      <c r="K635" s="220"/>
      <c r="L635" s="225"/>
      <c r="M635" s="226"/>
      <c r="N635" s="227"/>
      <c r="O635" s="227"/>
      <c r="P635" s="227"/>
      <c r="Q635" s="227"/>
      <c r="R635" s="227"/>
      <c r="S635" s="227"/>
      <c r="T635" s="228"/>
      <c r="AT635" s="229" t="s">
        <v>149</v>
      </c>
      <c r="AU635" s="229" t="s">
        <v>78</v>
      </c>
      <c r="AV635" s="13" t="s">
        <v>78</v>
      </c>
      <c r="AW635" s="13" t="s">
        <v>34</v>
      </c>
      <c r="AX635" s="13" t="s">
        <v>71</v>
      </c>
      <c r="AY635" s="229" t="s">
        <v>140</v>
      </c>
    </row>
    <row r="636" spans="2:51" s="14" customFormat="1" ht="13.5">
      <c r="B636" s="230"/>
      <c r="C636" s="231"/>
      <c r="D636" s="232" t="s">
        <v>149</v>
      </c>
      <c r="E636" s="233" t="s">
        <v>20</v>
      </c>
      <c r="F636" s="234" t="s">
        <v>152</v>
      </c>
      <c r="G636" s="231"/>
      <c r="H636" s="235">
        <v>1848.064</v>
      </c>
      <c r="I636" s="236"/>
      <c r="J636" s="231"/>
      <c r="K636" s="231"/>
      <c r="L636" s="237"/>
      <c r="M636" s="238"/>
      <c r="N636" s="239"/>
      <c r="O636" s="239"/>
      <c r="P636" s="239"/>
      <c r="Q636" s="239"/>
      <c r="R636" s="239"/>
      <c r="S636" s="239"/>
      <c r="T636" s="240"/>
      <c r="AT636" s="241" t="s">
        <v>149</v>
      </c>
      <c r="AU636" s="241" t="s">
        <v>78</v>
      </c>
      <c r="AV636" s="14" t="s">
        <v>147</v>
      </c>
      <c r="AW636" s="14" t="s">
        <v>34</v>
      </c>
      <c r="AX636" s="14" t="s">
        <v>35</v>
      </c>
      <c r="AY636" s="241" t="s">
        <v>140</v>
      </c>
    </row>
    <row r="637" spans="2:65" s="1" customFormat="1" ht="44.25" customHeight="1">
      <c r="B637" s="36"/>
      <c r="C637" s="195" t="s">
        <v>693</v>
      </c>
      <c r="D637" s="195" t="s">
        <v>142</v>
      </c>
      <c r="E637" s="196" t="s">
        <v>694</v>
      </c>
      <c r="F637" s="197" t="s">
        <v>695</v>
      </c>
      <c r="G637" s="198" t="s">
        <v>145</v>
      </c>
      <c r="H637" s="199">
        <v>588350.4</v>
      </c>
      <c r="I637" s="200"/>
      <c r="J637" s="201">
        <f>ROUND(I637*H637,2)</f>
        <v>0</v>
      </c>
      <c r="K637" s="197" t="s">
        <v>146</v>
      </c>
      <c r="L637" s="56"/>
      <c r="M637" s="202" t="s">
        <v>20</v>
      </c>
      <c r="N637" s="203" t="s">
        <v>42</v>
      </c>
      <c r="O637" s="37"/>
      <c r="P637" s="204">
        <f>O637*H637</f>
        <v>0</v>
      </c>
      <c r="Q637" s="204">
        <v>0</v>
      </c>
      <c r="R637" s="204">
        <f>Q637*H637</f>
        <v>0</v>
      </c>
      <c r="S637" s="204">
        <v>0</v>
      </c>
      <c r="T637" s="205">
        <f>S637*H637</f>
        <v>0</v>
      </c>
      <c r="AR637" s="19" t="s">
        <v>147</v>
      </c>
      <c r="AT637" s="19" t="s">
        <v>142</v>
      </c>
      <c r="AU637" s="19" t="s">
        <v>78</v>
      </c>
      <c r="AY637" s="19" t="s">
        <v>140</v>
      </c>
      <c r="BE637" s="206">
        <f>IF(N637="základní",J637,0)</f>
        <v>0</v>
      </c>
      <c r="BF637" s="206">
        <f>IF(N637="snížená",J637,0)</f>
        <v>0</v>
      </c>
      <c r="BG637" s="206">
        <f>IF(N637="zákl. přenesená",J637,0)</f>
        <v>0</v>
      </c>
      <c r="BH637" s="206">
        <f>IF(N637="sníž. přenesená",J637,0)</f>
        <v>0</v>
      </c>
      <c r="BI637" s="206">
        <f>IF(N637="nulová",J637,0)</f>
        <v>0</v>
      </c>
      <c r="BJ637" s="19" t="s">
        <v>35</v>
      </c>
      <c r="BK637" s="206">
        <f>ROUND(I637*H637,2)</f>
        <v>0</v>
      </c>
      <c r="BL637" s="19" t="s">
        <v>147</v>
      </c>
      <c r="BM637" s="19" t="s">
        <v>696</v>
      </c>
    </row>
    <row r="638" spans="2:51" s="13" customFormat="1" ht="13.5">
      <c r="B638" s="219"/>
      <c r="C638" s="220"/>
      <c r="D638" s="209" t="s">
        <v>149</v>
      </c>
      <c r="E638" s="221" t="s">
        <v>20</v>
      </c>
      <c r="F638" s="222" t="s">
        <v>697</v>
      </c>
      <c r="G638" s="220"/>
      <c r="H638" s="223">
        <v>3922.336</v>
      </c>
      <c r="I638" s="224"/>
      <c r="J638" s="220"/>
      <c r="K638" s="220"/>
      <c r="L638" s="225"/>
      <c r="M638" s="226"/>
      <c r="N638" s="227"/>
      <c r="O638" s="227"/>
      <c r="P638" s="227"/>
      <c r="Q638" s="227"/>
      <c r="R638" s="227"/>
      <c r="S638" s="227"/>
      <c r="T638" s="228"/>
      <c r="AT638" s="229" t="s">
        <v>149</v>
      </c>
      <c r="AU638" s="229" t="s">
        <v>78</v>
      </c>
      <c r="AV638" s="13" t="s">
        <v>78</v>
      </c>
      <c r="AW638" s="13" t="s">
        <v>34</v>
      </c>
      <c r="AX638" s="13" t="s">
        <v>35</v>
      </c>
      <c r="AY638" s="229" t="s">
        <v>140</v>
      </c>
    </row>
    <row r="639" spans="2:51" s="13" customFormat="1" ht="13.5">
      <c r="B639" s="219"/>
      <c r="C639" s="220"/>
      <c r="D639" s="232" t="s">
        <v>149</v>
      </c>
      <c r="E639" s="220"/>
      <c r="F639" s="253" t="s">
        <v>698</v>
      </c>
      <c r="G639" s="220"/>
      <c r="H639" s="254">
        <v>588350.4</v>
      </c>
      <c r="I639" s="224"/>
      <c r="J639" s="220"/>
      <c r="K639" s="220"/>
      <c r="L639" s="225"/>
      <c r="M639" s="226"/>
      <c r="N639" s="227"/>
      <c r="O639" s="227"/>
      <c r="P639" s="227"/>
      <c r="Q639" s="227"/>
      <c r="R639" s="227"/>
      <c r="S639" s="227"/>
      <c r="T639" s="228"/>
      <c r="AT639" s="229" t="s">
        <v>149</v>
      </c>
      <c r="AU639" s="229" t="s">
        <v>78</v>
      </c>
      <c r="AV639" s="13" t="s">
        <v>78</v>
      </c>
      <c r="AW639" s="13" t="s">
        <v>4</v>
      </c>
      <c r="AX639" s="13" t="s">
        <v>35</v>
      </c>
      <c r="AY639" s="229" t="s">
        <v>140</v>
      </c>
    </row>
    <row r="640" spans="2:65" s="1" customFormat="1" ht="31.5" customHeight="1">
      <c r="B640" s="36"/>
      <c r="C640" s="195" t="s">
        <v>699</v>
      </c>
      <c r="D640" s="195" t="s">
        <v>142</v>
      </c>
      <c r="E640" s="196" t="s">
        <v>700</v>
      </c>
      <c r="F640" s="197" t="s">
        <v>701</v>
      </c>
      <c r="G640" s="198" t="s">
        <v>145</v>
      </c>
      <c r="H640" s="199">
        <v>2074.272</v>
      </c>
      <c r="I640" s="200"/>
      <c r="J640" s="201">
        <f>ROUND(I640*H640,2)</f>
        <v>0</v>
      </c>
      <c r="K640" s="197" t="s">
        <v>146</v>
      </c>
      <c r="L640" s="56"/>
      <c r="M640" s="202" t="s">
        <v>20</v>
      </c>
      <c r="N640" s="203" t="s">
        <v>42</v>
      </c>
      <c r="O640" s="37"/>
      <c r="P640" s="204">
        <f>O640*H640</f>
        <v>0</v>
      </c>
      <c r="Q640" s="204">
        <v>0</v>
      </c>
      <c r="R640" s="204">
        <f>Q640*H640</f>
        <v>0</v>
      </c>
      <c r="S640" s="204">
        <v>0</v>
      </c>
      <c r="T640" s="205">
        <f>S640*H640</f>
        <v>0</v>
      </c>
      <c r="AR640" s="19" t="s">
        <v>147</v>
      </c>
      <c r="AT640" s="19" t="s">
        <v>142</v>
      </c>
      <c r="AU640" s="19" t="s">
        <v>78</v>
      </c>
      <c r="AY640" s="19" t="s">
        <v>140</v>
      </c>
      <c r="BE640" s="206">
        <f>IF(N640="základní",J640,0)</f>
        <v>0</v>
      </c>
      <c r="BF640" s="206">
        <f>IF(N640="snížená",J640,0)</f>
        <v>0</v>
      </c>
      <c r="BG640" s="206">
        <f>IF(N640="zákl. přenesená",J640,0)</f>
        <v>0</v>
      </c>
      <c r="BH640" s="206">
        <f>IF(N640="sníž. přenesená",J640,0)</f>
        <v>0</v>
      </c>
      <c r="BI640" s="206">
        <f>IF(N640="nulová",J640,0)</f>
        <v>0</v>
      </c>
      <c r="BJ640" s="19" t="s">
        <v>35</v>
      </c>
      <c r="BK640" s="206">
        <f>ROUND(I640*H640,2)</f>
        <v>0</v>
      </c>
      <c r="BL640" s="19" t="s">
        <v>147</v>
      </c>
      <c r="BM640" s="19" t="s">
        <v>702</v>
      </c>
    </row>
    <row r="641" spans="2:65" s="1" customFormat="1" ht="31.5" customHeight="1">
      <c r="B641" s="36"/>
      <c r="C641" s="195" t="s">
        <v>703</v>
      </c>
      <c r="D641" s="195" t="s">
        <v>142</v>
      </c>
      <c r="E641" s="196" t="s">
        <v>704</v>
      </c>
      <c r="F641" s="197" t="s">
        <v>705</v>
      </c>
      <c r="G641" s="198" t="s">
        <v>145</v>
      </c>
      <c r="H641" s="199">
        <v>1848.064</v>
      </c>
      <c r="I641" s="200"/>
      <c r="J641" s="201">
        <f>ROUND(I641*H641,2)</f>
        <v>0</v>
      </c>
      <c r="K641" s="197" t="s">
        <v>146</v>
      </c>
      <c r="L641" s="56"/>
      <c r="M641" s="202" t="s">
        <v>20</v>
      </c>
      <c r="N641" s="203" t="s">
        <v>42</v>
      </c>
      <c r="O641" s="37"/>
      <c r="P641" s="204">
        <f>O641*H641</f>
        <v>0</v>
      </c>
      <c r="Q641" s="204">
        <v>0</v>
      </c>
      <c r="R641" s="204">
        <f>Q641*H641</f>
        <v>0</v>
      </c>
      <c r="S641" s="204">
        <v>0</v>
      </c>
      <c r="T641" s="205">
        <f>S641*H641</f>
        <v>0</v>
      </c>
      <c r="AR641" s="19" t="s">
        <v>147</v>
      </c>
      <c r="AT641" s="19" t="s">
        <v>142</v>
      </c>
      <c r="AU641" s="19" t="s">
        <v>78</v>
      </c>
      <c r="AY641" s="19" t="s">
        <v>140</v>
      </c>
      <c r="BE641" s="206">
        <f>IF(N641="základní",J641,0)</f>
        <v>0</v>
      </c>
      <c r="BF641" s="206">
        <f>IF(N641="snížená",J641,0)</f>
        <v>0</v>
      </c>
      <c r="BG641" s="206">
        <f>IF(N641="zákl. přenesená",J641,0)</f>
        <v>0</v>
      </c>
      <c r="BH641" s="206">
        <f>IF(N641="sníž. přenesená",J641,0)</f>
        <v>0</v>
      </c>
      <c r="BI641" s="206">
        <f>IF(N641="nulová",J641,0)</f>
        <v>0</v>
      </c>
      <c r="BJ641" s="19" t="s">
        <v>35</v>
      </c>
      <c r="BK641" s="206">
        <f>ROUND(I641*H641,2)</f>
        <v>0</v>
      </c>
      <c r="BL641" s="19" t="s">
        <v>147</v>
      </c>
      <c r="BM641" s="19" t="s">
        <v>706</v>
      </c>
    </row>
    <row r="642" spans="2:65" s="1" customFormat="1" ht="31.5" customHeight="1">
      <c r="B642" s="36"/>
      <c r="C642" s="195" t="s">
        <v>707</v>
      </c>
      <c r="D642" s="195" t="s">
        <v>142</v>
      </c>
      <c r="E642" s="196" t="s">
        <v>708</v>
      </c>
      <c r="F642" s="197" t="s">
        <v>709</v>
      </c>
      <c r="G642" s="198" t="s">
        <v>225</v>
      </c>
      <c r="H642" s="199">
        <v>580.937</v>
      </c>
      <c r="I642" s="200"/>
      <c r="J642" s="201">
        <f>ROUND(I642*H642,2)</f>
        <v>0</v>
      </c>
      <c r="K642" s="197" t="s">
        <v>146</v>
      </c>
      <c r="L642" s="56"/>
      <c r="M642" s="202" t="s">
        <v>20</v>
      </c>
      <c r="N642" s="203" t="s">
        <v>42</v>
      </c>
      <c r="O642" s="37"/>
      <c r="P642" s="204">
        <f>O642*H642</f>
        <v>0</v>
      </c>
      <c r="Q642" s="204">
        <v>0</v>
      </c>
      <c r="R642" s="204">
        <f>Q642*H642</f>
        <v>0</v>
      </c>
      <c r="S642" s="204">
        <v>0</v>
      </c>
      <c r="T642" s="205">
        <f>S642*H642</f>
        <v>0</v>
      </c>
      <c r="AR642" s="19" t="s">
        <v>147</v>
      </c>
      <c r="AT642" s="19" t="s">
        <v>142</v>
      </c>
      <c r="AU642" s="19" t="s">
        <v>78</v>
      </c>
      <c r="AY642" s="19" t="s">
        <v>140</v>
      </c>
      <c r="BE642" s="206">
        <f>IF(N642="základní",J642,0)</f>
        <v>0</v>
      </c>
      <c r="BF642" s="206">
        <f>IF(N642="snížená",J642,0)</f>
        <v>0</v>
      </c>
      <c r="BG642" s="206">
        <f>IF(N642="zákl. přenesená",J642,0)</f>
        <v>0</v>
      </c>
      <c r="BH642" s="206">
        <f>IF(N642="sníž. přenesená",J642,0)</f>
        <v>0</v>
      </c>
      <c r="BI642" s="206">
        <f>IF(N642="nulová",J642,0)</f>
        <v>0</v>
      </c>
      <c r="BJ642" s="19" t="s">
        <v>35</v>
      </c>
      <c r="BK642" s="206">
        <f>ROUND(I642*H642,2)</f>
        <v>0</v>
      </c>
      <c r="BL642" s="19" t="s">
        <v>147</v>
      </c>
      <c r="BM642" s="19" t="s">
        <v>710</v>
      </c>
    </row>
    <row r="643" spans="2:51" s="13" customFormat="1" ht="13.5">
      <c r="B643" s="219"/>
      <c r="C643" s="220"/>
      <c r="D643" s="209" t="s">
        <v>149</v>
      </c>
      <c r="E643" s="221" t="s">
        <v>20</v>
      </c>
      <c r="F643" s="222" t="s">
        <v>711</v>
      </c>
      <c r="G643" s="220"/>
      <c r="H643" s="223">
        <v>65.35</v>
      </c>
      <c r="I643" s="224"/>
      <c r="J643" s="220"/>
      <c r="K643" s="220"/>
      <c r="L643" s="225"/>
      <c r="M643" s="226"/>
      <c r="N643" s="227"/>
      <c r="O643" s="227"/>
      <c r="P643" s="227"/>
      <c r="Q643" s="227"/>
      <c r="R643" s="227"/>
      <c r="S643" s="227"/>
      <c r="T643" s="228"/>
      <c r="AT643" s="229" t="s">
        <v>149</v>
      </c>
      <c r="AU643" s="229" t="s">
        <v>78</v>
      </c>
      <c r="AV643" s="13" t="s">
        <v>78</v>
      </c>
      <c r="AW643" s="13" t="s">
        <v>34</v>
      </c>
      <c r="AX643" s="13" t="s">
        <v>71</v>
      </c>
      <c r="AY643" s="229" t="s">
        <v>140</v>
      </c>
    </row>
    <row r="644" spans="2:51" s="13" customFormat="1" ht="13.5">
      <c r="B644" s="219"/>
      <c r="C644" s="220"/>
      <c r="D644" s="209" t="s">
        <v>149</v>
      </c>
      <c r="E644" s="221" t="s">
        <v>20</v>
      </c>
      <c r="F644" s="222" t="s">
        <v>712</v>
      </c>
      <c r="G644" s="220"/>
      <c r="H644" s="223">
        <v>153.875</v>
      </c>
      <c r="I644" s="224"/>
      <c r="J644" s="220"/>
      <c r="K644" s="220"/>
      <c r="L644" s="225"/>
      <c r="M644" s="226"/>
      <c r="N644" s="227"/>
      <c r="O644" s="227"/>
      <c r="P644" s="227"/>
      <c r="Q644" s="227"/>
      <c r="R644" s="227"/>
      <c r="S644" s="227"/>
      <c r="T644" s="228"/>
      <c r="AT644" s="229" t="s">
        <v>149</v>
      </c>
      <c r="AU644" s="229" t="s">
        <v>78</v>
      </c>
      <c r="AV644" s="13" t="s">
        <v>78</v>
      </c>
      <c r="AW644" s="13" t="s">
        <v>34</v>
      </c>
      <c r="AX644" s="13" t="s">
        <v>71</v>
      </c>
      <c r="AY644" s="229" t="s">
        <v>140</v>
      </c>
    </row>
    <row r="645" spans="2:51" s="13" customFormat="1" ht="13.5">
      <c r="B645" s="219"/>
      <c r="C645" s="220"/>
      <c r="D645" s="209" t="s">
        <v>149</v>
      </c>
      <c r="E645" s="221" t="s">
        <v>20</v>
      </c>
      <c r="F645" s="222" t="s">
        <v>713</v>
      </c>
      <c r="G645" s="220"/>
      <c r="H645" s="223">
        <v>6.4</v>
      </c>
      <c r="I645" s="224"/>
      <c r="J645" s="220"/>
      <c r="K645" s="220"/>
      <c r="L645" s="225"/>
      <c r="M645" s="226"/>
      <c r="N645" s="227"/>
      <c r="O645" s="227"/>
      <c r="P645" s="227"/>
      <c r="Q645" s="227"/>
      <c r="R645" s="227"/>
      <c r="S645" s="227"/>
      <c r="T645" s="228"/>
      <c r="AT645" s="229" t="s">
        <v>149</v>
      </c>
      <c r="AU645" s="229" t="s">
        <v>78</v>
      </c>
      <c r="AV645" s="13" t="s">
        <v>78</v>
      </c>
      <c r="AW645" s="13" t="s">
        <v>34</v>
      </c>
      <c r="AX645" s="13" t="s">
        <v>71</v>
      </c>
      <c r="AY645" s="229" t="s">
        <v>140</v>
      </c>
    </row>
    <row r="646" spans="2:51" s="13" customFormat="1" ht="13.5">
      <c r="B646" s="219"/>
      <c r="C646" s="220"/>
      <c r="D646" s="209" t="s">
        <v>149</v>
      </c>
      <c r="E646" s="221" t="s">
        <v>20</v>
      </c>
      <c r="F646" s="222" t="s">
        <v>714</v>
      </c>
      <c r="G646" s="220"/>
      <c r="H646" s="223">
        <v>49.25</v>
      </c>
      <c r="I646" s="224"/>
      <c r="J646" s="220"/>
      <c r="K646" s="220"/>
      <c r="L646" s="225"/>
      <c r="M646" s="226"/>
      <c r="N646" s="227"/>
      <c r="O646" s="227"/>
      <c r="P646" s="227"/>
      <c r="Q646" s="227"/>
      <c r="R646" s="227"/>
      <c r="S646" s="227"/>
      <c r="T646" s="228"/>
      <c r="AT646" s="229" t="s">
        <v>149</v>
      </c>
      <c r="AU646" s="229" t="s">
        <v>78</v>
      </c>
      <c r="AV646" s="13" t="s">
        <v>78</v>
      </c>
      <c r="AW646" s="13" t="s">
        <v>34</v>
      </c>
      <c r="AX646" s="13" t="s">
        <v>71</v>
      </c>
      <c r="AY646" s="229" t="s">
        <v>140</v>
      </c>
    </row>
    <row r="647" spans="2:51" s="13" customFormat="1" ht="13.5">
      <c r="B647" s="219"/>
      <c r="C647" s="220"/>
      <c r="D647" s="209" t="s">
        <v>149</v>
      </c>
      <c r="E647" s="221" t="s">
        <v>20</v>
      </c>
      <c r="F647" s="222" t="s">
        <v>715</v>
      </c>
      <c r="G647" s="220"/>
      <c r="H647" s="223">
        <v>102.75</v>
      </c>
      <c r="I647" s="224"/>
      <c r="J647" s="220"/>
      <c r="K647" s="220"/>
      <c r="L647" s="225"/>
      <c r="M647" s="226"/>
      <c r="N647" s="227"/>
      <c r="O647" s="227"/>
      <c r="P647" s="227"/>
      <c r="Q647" s="227"/>
      <c r="R647" s="227"/>
      <c r="S647" s="227"/>
      <c r="T647" s="228"/>
      <c r="AT647" s="229" t="s">
        <v>149</v>
      </c>
      <c r="AU647" s="229" t="s">
        <v>78</v>
      </c>
      <c r="AV647" s="13" t="s">
        <v>78</v>
      </c>
      <c r="AW647" s="13" t="s">
        <v>34</v>
      </c>
      <c r="AX647" s="13" t="s">
        <v>71</v>
      </c>
      <c r="AY647" s="229" t="s">
        <v>140</v>
      </c>
    </row>
    <row r="648" spans="2:51" s="13" customFormat="1" ht="13.5">
      <c r="B648" s="219"/>
      <c r="C648" s="220"/>
      <c r="D648" s="209" t="s">
        <v>149</v>
      </c>
      <c r="E648" s="221" t="s">
        <v>20</v>
      </c>
      <c r="F648" s="222" t="s">
        <v>716</v>
      </c>
      <c r="G648" s="220"/>
      <c r="H648" s="223">
        <v>81.55</v>
      </c>
      <c r="I648" s="224"/>
      <c r="J648" s="220"/>
      <c r="K648" s="220"/>
      <c r="L648" s="225"/>
      <c r="M648" s="226"/>
      <c r="N648" s="227"/>
      <c r="O648" s="227"/>
      <c r="P648" s="227"/>
      <c r="Q648" s="227"/>
      <c r="R648" s="227"/>
      <c r="S648" s="227"/>
      <c r="T648" s="228"/>
      <c r="AT648" s="229" t="s">
        <v>149</v>
      </c>
      <c r="AU648" s="229" t="s">
        <v>78</v>
      </c>
      <c r="AV648" s="13" t="s">
        <v>78</v>
      </c>
      <c r="AW648" s="13" t="s">
        <v>34</v>
      </c>
      <c r="AX648" s="13" t="s">
        <v>71</v>
      </c>
      <c r="AY648" s="229" t="s">
        <v>140</v>
      </c>
    </row>
    <row r="649" spans="2:51" s="13" customFormat="1" ht="13.5">
      <c r="B649" s="219"/>
      <c r="C649" s="220"/>
      <c r="D649" s="209" t="s">
        <v>149</v>
      </c>
      <c r="E649" s="221" t="s">
        <v>20</v>
      </c>
      <c r="F649" s="222" t="s">
        <v>717</v>
      </c>
      <c r="G649" s="220"/>
      <c r="H649" s="223">
        <v>44.58</v>
      </c>
      <c r="I649" s="224"/>
      <c r="J649" s="220"/>
      <c r="K649" s="220"/>
      <c r="L649" s="225"/>
      <c r="M649" s="226"/>
      <c r="N649" s="227"/>
      <c r="O649" s="227"/>
      <c r="P649" s="227"/>
      <c r="Q649" s="227"/>
      <c r="R649" s="227"/>
      <c r="S649" s="227"/>
      <c r="T649" s="228"/>
      <c r="AT649" s="229" t="s">
        <v>149</v>
      </c>
      <c r="AU649" s="229" t="s">
        <v>78</v>
      </c>
      <c r="AV649" s="13" t="s">
        <v>78</v>
      </c>
      <c r="AW649" s="13" t="s">
        <v>34</v>
      </c>
      <c r="AX649" s="13" t="s">
        <v>71</v>
      </c>
      <c r="AY649" s="229" t="s">
        <v>140</v>
      </c>
    </row>
    <row r="650" spans="2:51" s="13" customFormat="1" ht="13.5">
      <c r="B650" s="219"/>
      <c r="C650" s="220"/>
      <c r="D650" s="209" t="s">
        <v>149</v>
      </c>
      <c r="E650" s="221" t="s">
        <v>20</v>
      </c>
      <c r="F650" s="222" t="s">
        <v>718</v>
      </c>
      <c r="G650" s="220"/>
      <c r="H650" s="223">
        <v>69.6</v>
      </c>
      <c r="I650" s="224"/>
      <c r="J650" s="220"/>
      <c r="K650" s="220"/>
      <c r="L650" s="225"/>
      <c r="M650" s="226"/>
      <c r="N650" s="227"/>
      <c r="O650" s="227"/>
      <c r="P650" s="227"/>
      <c r="Q650" s="227"/>
      <c r="R650" s="227"/>
      <c r="S650" s="227"/>
      <c r="T650" s="228"/>
      <c r="AT650" s="229" t="s">
        <v>149</v>
      </c>
      <c r="AU650" s="229" t="s">
        <v>78</v>
      </c>
      <c r="AV650" s="13" t="s">
        <v>78</v>
      </c>
      <c r="AW650" s="13" t="s">
        <v>34</v>
      </c>
      <c r="AX650" s="13" t="s">
        <v>71</v>
      </c>
      <c r="AY650" s="229" t="s">
        <v>140</v>
      </c>
    </row>
    <row r="651" spans="2:51" s="13" customFormat="1" ht="13.5">
      <c r="B651" s="219"/>
      <c r="C651" s="220"/>
      <c r="D651" s="209" t="s">
        <v>149</v>
      </c>
      <c r="E651" s="221" t="s">
        <v>20</v>
      </c>
      <c r="F651" s="222" t="s">
        <v>719</v>
      </c>
      <c r="G651" s="220"/>
      <c r="H651" s="223">
        <v>7.582</v>
      </c>
      <c r="I651" s="224"/>
      <c r="J651" s="220"/>
      <c r="K651" s="220"/>
      <c r="L651" s="225"/>
      <c r="M651" s="226"/>
      <c r="N651" s="227"/>
      <c r="O651" s="227"/>
      <c r="P651" s="227"/>
      <c r="Q651" s="227"/>
      <c r="R651" s="227"/>
      <c r="S651" s="227"/>
      <c r="T651" s="228"/>
      <c r="AT651" s="229" t="s">
        <v>149</v>
      </c>
      <c r="AU651" s="229" t="s">
        <v>78</v>
      </c>
      <c r="AV651" s="13" t="s">
        <v>78</v>
      </c>
      <c r="AW651" s="13" t="s">
        <v>34</v>
      </c>
      <c r="AX651" s="13" t="s">
        <v>71</v>
      </c>
      <c r="AY651" s="229" t="s">
        <v>140</v>
      </c>
    </row>
    <row r="652" spans="2:51" s="14" customFormat="1" ht="13.5">
      <c r="B652" s="230"/>
      <c r="C652" s="231"/>
      <c r="D652" s="232" t="s">
        <v>149</v>
      </c>
      <c r="E652" s="233" t="s">
        <v>20</v>
      </c>
      <c r="F652" s="234" t="s">
        <v>152</v>
      </c>
      <c r="G652" s="231"/>
      <c r="H652" s="235">
        <v>580.937</v>
      </c>
      <c r="I652" s="236"/>
      <c r="J652" s="231"/>
      <c r="K652" s="231"/>
      <c r="L652" s="237"/>
      <c r="M652" s="238"/>
      <c r="N652" s="239"/>
      <c r="O652" s="239"/>
      <c r="P652" s="239"/>
      <c r="Q652" s="239"/>
      <c r="R652" s="239"/>
      <c r="S652" s="239"/>
      <c r="T652" s="240"/>
      <c r="AT652" s="241" t="s">
        <v>149</v>
      </c>
      <c r="AU652" s="241" t="s">
        <v>78</v>
      </c>
      <c r="AV652" s="14" t="s">
        <v>147</v>
      </c>
      <c r="AW652" s="14" t="s">
        <v>34</v>
      </c>
      <c r="AX652" s="14" t="s">
        <v>35</v>
      </c>
      <c r="AY652" s="241" t="s">
        <v>140</v>
      </c>
    </row>
    <row r="653" spans="2:65" s="1" customFormat="1" ht="31.5" customHeight="1">
      <c r="B653" s="36"/>
      <c r="C653" s="195" t="s">
        <v>720</v>
      </c>
      <c r="D653" s="195" t="s">
        <v>142</v>
      </c>
      <c r="E653" s="196" t="s">
        <v>721</v>
      </c>
      <c r="F653" s="197" t="s">
        <v>722</v>
      </c>
      <c r="G653" s="198" t="s">
        <v>225</v>
      </c>
      <c r="H653" s="199">
        <v>87140.55</v>
      </c>
      <c r="I653" s="200"/>
      <c r="J653" s="201">
        <f>ROUND(I653*H653,2)</f>
        <v>0</v>
      </c>
      <c r="K653" s="197" t="s">
        <v>146</v>
      </c>
      <c r="L653" s="56"/>
      <c r="M653" s="202" t="s">
        <v>20</v>
      </c>
      <c r="N653" s="203" t="s">
        <v>42</v>
      </c>
      <c r="O653" s="37"/>
      <c r="P653" s="204">
        <f>O653*H653</f>
        <v>0</v>
      </c>
      <c r="Q653" s="204">
        <v>0</v>
      </c>
      <c r="R653" s="204">
        <f>Q653*H653</f>
        <v>0</v>
      </c>
      <c r="S653" s="204">
        <v>0</v>
      </c>
      <c r="T653" s="205">
        <f>S653*H653</f>
        <v>0</v>
      </c>
      <c r="AR653" s="19" t="s">
        <v>147</v>
      </c>
      <c r="AT653" s="19" t="s">
        <v>142</v>
      </c>
      <c r="AU653" s="19" t="s">
        <v>78</v>
      </c>
      <c r="AY653" s="19" t="s">
        <v>140</v>
      </c>
      <c r="BE653" s="206">
        <f>IF(N653="základní",J653,0)</f>
        <v>0</v>
      </c>
      <c r="BF653" s="206">
        <f>IF(N653="snížená",J653,0)</f>
        <v>0</v>
      </c>
      <c r="BG653" s="206">
        <f>IF(N653="zákl. přenesená",J653,0)</f>
        <v>0</v>
      </c>
      <c r="BH653" s="206">
        <f>IF(N653="sníž. přenesená",J653,0)</f>
        <v>0</v>
      </c>
      <c r="BI653" s="206">
        <f>IF(N653="nulová",J653,0)</f>
        <v>0</v>
      </c>
      <c r="BJ653" s="19" t="s">
        <v>35</v>
      </c>
      <c r="BK653" s="206">
        <f>ROUND(I653*H653,2)</f>
        <v>0</v>
      </c>
      <c r="BL653" s="19" t="s">
        <v>147</v>
      </c>
      <c r="BM653" s="19" t="s">
        <v>723</v>
      </c>
    </row>
    <row r="654" spans="2:51" s="13" customFormat="1" ht="13.5">
      <c r="B654" s="219"/>
      <c r="C654" s="220"/>
      <c r="D654" s="232" t="s">
        <v>149</v>
      </c>
      <c r="E654" s="220"/>
      <c r="F654" s="253" t="s">
        <v>724</v>
      </c>
      <c r="G654" s="220"/>
      <c r="H654" s="254">
        <v>87140.55</v>
      </c>
      <c r="I654" s="224"/>
      <c r="J654" s="220"/>
      <c r="K654" s="220"/>
      <c r="L654" s="225"/>
      <c r="M654" s="226"/>
      <c r="N654" s="227"/>
      <c r="O654" s="227"/>
      <c r="P654" s="227"/>
      <c r="Q654" s="227"/>
      <c r="R654" s="227"/>
      <c r="S654" s="227"/>
      <c r="T654" s="228"/>
      <c r="AT654" s="229" t="s">
        <v>149</v>
      </c>
      <c r="AU654" s="229" t="s">
        <v>78</v>
      </c>
      <c r="AV654" s="13" t="s">
        <v>78</v>
      </c>
      <c r="AW654" s="13" t="s">
        <v>4</v>
      </c>
      <c r="AX654" s="13" t="s">
        <v>35</v>
      </c>
      <c r="AY654" s="229" t="s">
        <v>140</v>
      </c>
    </row>
    <row r="655" spans="2:65" s="1" customFormat="1" ht="31.5" customHeight="1">
      <c r="B655" s="36"/>
      <c r="C655" s="195" t="s">
        <v>725</v>
      </c>
      <c r="D655" s="195" t="s">
        <v>142</v>
      </c>
      <c r="E655" s="196" t="s">
        <v>726</v>
      </c>
      <c r="F655" s="197" t="s">
        <v>727</v>
      </c>
      <c r="G655" s="198" t="s">
        <v>225</v>
      </c>
      <c r="H655" s="199">
        <v>580.937</v>
      </c>
      <c r="I655" s="200"/>
      <c r="J655" s="201">
        <f>ROUND(I655*H655,2)</f>
        <v>0</v>
      </c>
      <c r="K655" s="197" t="s">
        <v>146</v>
      </c>
      <c r="L655" s="56"/>
      <c r="M655" s="202" t="s">
        <v>20</v>
      </c>
      <c r="N655" s="203" t="s">
        <v>42</v>
      </c>
      <c r="O655" s="37"/>
      <c r="P655" s="204">
        <f>O655*H655</f>
        <v>0</v>
      </c>
      <c r="Q655" s="204">
        <v>0</v>
      </c>
      <c r="R655" s="204">
        <f>Q655*H655</f>
        <v>0</v>
      </c>
      <c r="S655" s="204">
        <v>0</v>
      </c>
      <c r="T655" s="205">
        <f>S655*H655</f>
        <v>0</v>
      </c>
      <c r="AR655" s="19" t="s">
        <v>147</v>
      </c>
      <c r="AT655" s="19" t="s">
        <v>142</v>
      </c>
      <c r="AU655" s="19" t="s">
        <v>78</v>
      </c>
      <c r="AY655" s="19" t="s">
        <v>140</v>
      </c>
      <c r="BE655" s="206">
        <f>IF(N655="základní",J655,0)</f>
        <v>0</v>
      </c>
      <c r="BF655" s="206">
        <f>IF(N655="snížená",J655,0)</f>
        <v>0</v>
      </c>
      <c r="BG655" s="206">
        <f>IF(N655="zákl. přenesená",J655,0)</f>
        <v>0</v>
      </c>
      <c r="BH655" s="206">
        <f>IF(N655="sníž. přenesená",J655,0)</f>
        <v>0</v>
      </c>
      <c r="BI655" s="206">
        <f>IF(N655="nulová",J655,0)</f>
        <v>0</v>
      </c>
      <c r="BJ655" s="19" t="s">
        <v>35</v>
      </c>
      <c r="BK655" s="206">
        <f>ROUND(I655*H655,2)</f>
        <v>0</v>
      </c>
      <c r="BL655" s="19" t="s">
        <v>147</v>
      </c>
      <c r="BM655" s="19" t="s">
        <v>728</v>
      </c>
    </row>
    <row r="656" spans="2:65" s="1" customFormat="1" ht="22.5" customHeight="1">
      <c r="B656" s="36"/>
      <c r="C656" s="195" t="s">
        <v>729</v>
      </c>
      <c r="D656" s="195" t="s">
        <v>142</v>
      </c>
      <c r="E656" s="196" t="s">
        <v>730</v>
      </c>
      <c r="F656" s="197" t="s">
        <v>731</v>
      </c>
      <c r="G656" s="198" t="s">
        <v>145</v>
      </c>
      <c r="H656" s="199">
        <v>3922.336</v>
      </c>
      <c r="I656" s="200"/>
      <c r="J656" s="201">
        <f>ROUND(I656*H656,2)</f>
        <v>0</v>
      </c>
      <c r="K656" s="197" t="s">
        <v>146</v>
      </c>
      <c r="L656" s="56"/>
      <c r="M656" s="202" t="s">
        <v>20</v>
      </c>
      <c r="N656" s="203" t="s">
        <v>42</v>
      </c>
      <c r="O656" s="37"/>
      <c r="P656" s="204">
        <f>O656*H656</f>
        <v>0</v>
      </c>
      <c r="Q656" s="204">
        <v>0</v>
      </c>
      <c r="R656" s="204">
        <f>Q656*H656</f>
        <v>0</v>
      </c>
      <c r="S656" s="204">
        <v>0</v>
      </c>
      <c r="T656" s="205">
        <f>S656*H656</f>
        <v>0</v>
      </c>
      <c r="AR656" s="19" t="s">
        <v>147</v>
      </c>
      <c r="AT656" s="19" t="s">
        <v>142</v>
      </c>
      <c r="AU656" s="19" t="s">
        <v>78</v>
      </c>
      <c r="AY656" s="19" t="s">
        <v>140</v>
      </c>
      <c r="BE656" s="206">
        <f>IF(N656="základní",J656,0)</f>
        <v>0</v>
      </c>
      <c r="BF656" s="206">
        <f>IF(N656="snížená",J656,0)</f>
        <v>0</v>
      </c>
      <c r="BG656" s="206">
        <f>IF(N656="zákl. přenesená",J656,0)</f>
        <v>0</v>
      </c>
      <c r="BH656" s="206">
        <f>IF(N656="sníž. přenesená",J656,0)</f>
        <v>0</v>
      </c>
      <c r="BI656" s="206">
        <f>IF(N656="nulová",J656,0)</f>
        <v>0</v>
      </c>
      <c r="BJ656" s="19" t="s">
        <v>35</v>
      </c>
      <c r="BK656" s="206">
        <f>ROUND(I656*H656,2)</f>
        <v>0</v>
      </c>
      <c r="BL656" s="19" t="s">
        <v>147</v>
      </c>
      <c r="BM656" s="19" t="s">
        <v>732</v>
      </c>
    </row>
    <row r="657" spans="2:51" s="13" customFormat="1" ht="13.5">
      <c r="B657" s="219"/>
      <c r="C657" s="220"/>
      <c r="D657" s="232" t="s">
        <v>149</v>
      </c>
      <c r="E657" s="255" t="s">
        <v>20</v>
      </c>
      <c r="F657" s="253" t="s">
        <v>697</v>
      </c>
      <c r="G657" s="220"/>
      <c r="H657" s="254">
        <v>3922.336</v>
      </c>
      <c r="I657" s="224"/>
      <c r="J657" s="220"/>
      <c r="K657" s="220"/>
      <c r="L657" s="225"/>
      <c r="M657" s="226"/>
      <c r="N657" s="227"/>
      <c r="O657" s="227"/>
      <c r="P657" s="227"/>
      <c r="Q657" s="227"/>
      <c r="R657" s="227"/>
      <c r="S657" s="227"/>
      <c r="T657" s="228"/>
      <c r="AT657" s="229" t="s">
        <v>149</v>
      </c>
      <c r="AU657" s="229" t="s">
        <v>78</v>
      </c>
      <c r="AV657" s="13" t="s">
        <v>78</v>
      </c>
      <c r="AW657" s="13" t="s">
        <v>34</v>
      </c>
      <c r="AX657" s="13" t="s">
        <v>35</v>
      </c>
      <c r="AY657" s="229" t="s">
        <v>140</v>
      </c>
    </row>
    <row r="658" spans="2:65" s="1" customFormat="1" ht="22.5" customHeight="1">
      <c r="B658" s="36"/>
      <c r="C658" s="195" t="s">
        <v>733</v>
      </c>
      <c r="D658" s="195" t="s">
        <v>142</v>
      </c>
      <c r="E658" s="196" t="s">
        <v>734</v>
      </c>
      <c r="F658" s="197" t="s">
        <v>735</v>
      </c>
      <c r="G658" s="198" t="s">
        <v>145</v>
      </c>
      <c r="H658" s="199">
        <v>588350.4</v>
      </c>
      <c r="I658" s="200"/>
      <c r="J658" s="201">
        <f>ROUND(I658*H658,2)</f>
        <v>0</v>
      </c>
      <c r="K658" s="197" t="s">
        <v>146</v>
      </c>
      <c r="L658" s="56"/>
      <c r="M658" s="202" t="s">
        <v>20</v>
      </c>
      <c r="N658" s="203" t="s">
        <v>42</v>
      </c>
      <c r="O658" s="37"/>
      <c r="P658" s="204">
        <f>O658*H658</f>
        <v>0</v>
      </c>
      <c r="Q658" s="204">
        <v>0</v>
      </c>
      <c r="R658" s="204">
        <f>Q658*H658</f>
        <v>0</v>
      </c>
      <c r="S658" s="204">
        <v>0</v>
      </c>
      <c r="T658" s="205">
        <f>S658*H658</f>
        <v>0</v>
      </c>
      <c r="AR658" s="19" t="s">
        <v>147</v>
      </c>
      <c r="AT658" s="19" t="s">
        <v>142</v>
      </c>
      <c r="AU658" s="19" t="s">
        <v>78</v>
      </c>
      <c r="AY658" s="19" t="s">
        <v>140</v>
      </c>
      <c r="BE658" s="206">
        <f>IF(N658="základní",J658,0)</f>
        <v>0</v>
      </c>
      <c r="BF658" s="206">
        <f>IF(N658="snížená",J658,0)</f>
        <v>0</v>
      </c>
      <c r="BG658" s="206">
        <f>IF(N658="zákl. přenesená",J658,0)</f>
        <v>0</v>
      </c>
      <c r="BH658" s="206">
        <f>IF(N658="sníž. přenesená",J658,0)</f>
        <v>0</v>
      </c>
      <c r="BI658" s="206">
        <f>IF(N658="nulová",J658,0)</f>
        <v>0</v>
      </c>
      <c r="BJ658" s="19" t="s">
        <v>35</v>
      </c>
      <c r="BK658" s="206">
        <f>ROUND(I658*H658,2)</f>
        <v>0</v>
      </c>
      <c r="BL658" s="19" t="s">
        <v>147</v>
      </c>
      <c r="BM658" s="19" t="s">
        <v>736</v>
      </c>
    </row>
    <row r="659" spans="2:51" s="13" customFormat="1" ht="13.5">
      <c r="B659" s="219"/>
      <c r="C659" s="220"/>
      <c r="D659" s="232" t="s">
        <v>149</v>
      </c>
      <c r="E659" s="220"/>
      <c r="F659" s="253" t="s">
        <v>698</v>
      </c>
      <c r="G659" s="220"/>
      <c r="H659" s="254">
        <v>588350.4</v>
      </c>
      <c r="I659" s="224"/>
      <c r="J659" s="220"/>
      <c r="K659" s="220"/>
      <c r="L659" s="225"/>
      <c r="M659" s="226"/>
      <c r="N659" s="227"/>
      <c r="O659" s="227"/>
      <c r="P659" s="227"/>
      <c r="Q659" s="227"/>
      <c r="R659" s="227"/>
      <c r="S659" s="227"/>
      <c r="T659" s="228"/>
      <c r="AT659" s="229" t="s">
        <v>149</v>
      </c>
      <c r="AU659" s="229" t="s">
        <v>78</v>
      </c>
      <c r="AV659" s="13" t="s">
        <v>78</v>
      </c>
      <c r="AW659" s="13" t="s">
        <v>4</v>
      </c>
      <c r="AX659" s="13" t="s">
        <v>35</v>
      </c>
      <c r="AY659" s="229" t="s">
        <v>140</v>
      </c>
    </row>
    <row r="660" spans="2:65" s="1" customFormat="1" ht="22.5" customHeight="1">
      <c r="B660" s="36"/>
      <c r="C660" s="195" t="s">
        <v>737</v>
      </c>
      <c r="D660" s="195" t="s">
        <v>142</v>
      </c>
      <c r="E660" s="196" t="s">
        <v>738</v>
      </c>
      <c r="F660" s="197" t="s">
        <v>739</v>
      </c>
      <c r="G660" s="198" t="s">
        <v>145</v>
      </c>
      <c r="H660" s="199">
        <v>3922.336</v>
      </c>
      <c r="I660" s="200"/>
      <c r="J660" s="201">
        <f>ROUND(I660*H660,2)</f>
        <v>0</v>
      </c>
      <c r="K660" s="197" t="s">
        <v>146</v>
      </c>
      <c r="L660" s="56"/>
      <c r="M660" s="202" t="s">
        <v>20</v>
      </c>
      <c r="N660" s="203" t="s">
        <v>42</v>
      </c>
      <c r="O660" s="37"/>
      <c r="P660" s="204">
        <f>O660*H660</f>
        <v>0</v>
      </c>
      <c r="Q660" s="204">
        <v>0</v>
      </c>
      <c r="R660" s="204">
        <f>Q660*H660</f>
        <v>0</v>
      </c>
      <c r="S660" s="204">
        <v>0</v>
      </c>
      <c r="T660" s="205">
        <f>S660*H660</f>
        <v>0</v>
      </c>
      <c r="AR660" s="19" t="s">
        <v>147</v>
      </c>
      <c r="AT660" s="19" t="s">
        <v>142</v>
      </c>
      <c r="AU660" s="19" t="s">
        <v>78</v>
      </c>
      <c r="AY660" s="19" t="s">
        <v>140</v>
      </c>
      <c r="BE660" s="206">
        <f>IF(N660="základní",J660,0)</f>
        <v>0</v>
      </c>
      <c r="BF660" s="206">
        <f>IF(N660="snížená",J660,0)</f>
        <v>0</v>
      </c>
      <c r="BG660" s="206">
        <f>IF(N660="zákl. přenesená",J660,0)</f>
        <v>0</v>
      </c>
      <c r="BH660" s="206">
        <f>IF(N660="sníž. přenesená",J660,0)</f>
        <v>0</v>
      </c>
      <c r="BI660" s="206">
        <f>IF(N660="nulová",J660,0)</f>
        <v>0</v>
      </c>
      <c r="BJ660" s="19" t="s">
        <v>35</v>
      </c>
      <c r="BK660" s="206">
        <f>ROUND(I660*H660,2)</f>
        <v>0</v>
      </c>
      <c r="BL660" s="19" t="s">
        <v>147</v>
      </c>
      <c r="BM660" s="19" t="s">
        <v>740</v>
      </c>
    </row>
    <row r="661" spans="2:65" s="1" customFormat="1" ht="31.5" customHeight="1">
      <c r="B661" s="36"/>
      <c r="C661" s="195" t="s">
        <v>741</v>
      </c>
      <c r="D661" s="195" t="s">
        <v>142</v>
      </c>
      <c r="E661" s="196" t="s">
        <v>742</v>
      </c>
      <c r="F661" s="197" t="s">
        <v>743</v>
      </c>
      <c r="G661" s="198" t="s">
        <v>225</v>
      </c>
      <c r="H661" s="199">
        <v>15.55</v>
      </c>
      <c r="I661" s="200"/>
      <c r="J661" s="201">
        <f>ROUND(I661*H661,2)</f>
        <v>0</v>
      </c>
      <c r="K661" s="197" t="s">
        <v>146</v>
      </c>
      <c r="L661" s="56"/>
      <c r="M661" s="202" t="s">
        <v>20</v>
      </c>
      <c r="N661" s="203" t="s">
        <v>42</v>
      </c>
      <c r="O661" s="37"/>
      <c r="P661" s="204">
        <f>O661*H661</f>
        <v>0</v>
      </c>
      <c r="Q661" s="204">
        <v>0</v>
      </c>
      <c r="R661" s="204">
        <f>Q661*H661</f>
        <v>0</v>
      </c>
      <c r="S661" s="204">
        <v>0</v>
      </c>
      <c r="T661" s="205">
        <f>S661*H661</f>
        <v>0</v>
      </c>
      <c r="AR661" s="19" t="s">
        <v>147</v>
      </c>
      <c r="AT661" s="19" t="s">
        <v>142</v>
      </c>
      <c r="AU661" s="19" t="s">
        <v>78</v>
      </c>
      <c r="AY661" s="19" t="s">
        <v>140</v>
      </c>
      <c r="BE661" s="206">
        <f>IF(N661="základní",J661,0)</f>
        <v>0</v>
      </c>
      <c r="BF661" s="206">
        <f>IF(N661="snížená",J661,0)</f>
        <v>0</v>
      </c>
      <c r="BG661" s="206">
        <f>IF(N661="zákl. přenesená",J661,0)</f>
        <v>0</v>
      </c>
      <c r="BH661" s="206">
        <f>IF(N661="sníž. přenesená",J661,0)</f>
        <v>0</v>
      </c>
      <c r="BI661" s="206">
        <f>IF(N661="nulová",J661,0)</f>
        <v>0</v>
      </c>
      <c r="BJ661" s="19" t="s">
        <v>35</v>
      </c>
      <c r="BK661" s="206">
        <f>ROUND(I661*H661,2)</f>
        <v>0</v>
      </c>
      <c r="BL661" s="19" t="s">
        <v>147</v>
      </c>
      <c r="BM661" s="19" t="s">
        <v>744</v>
      </c>
    </row>
    <row r="662" spans="2:51" s="13" customFormat="1" ht="13.5">
      <c r="B662" s="219"/>
      <c r="C662" s="220"/>
      <c r="D662" s="209" t="s">
        <v>149</v>
      </c>
      <c r="E662" s="221" t="s">
        <v>20</v>
      </c>
      <c r="F662" s="222" t="s">
        <v>745</v>
      </c>
      <c r="G662" s="220"/>
      <c r="H662" s="223">
        <v>1.75</v>
      </c>
      <c r="I662" s="224"/>
      <c r="J662" s="220"/>
      <c r="K662" s="220"/>
      <c r="L662" s="225"/>
      <c r="M662" s="226"/>
      <c r="N662" s="227"/>
      <c r="O662" s="227"/>
      <c r="P662" s="227"/>
      <c r="Q662" s="227"/>
      <c r="R662" s="227"/>
      <c r="S662" s="227"/>
      <c r="T662" s="228"/>
      <c r="AT662" s="229" t="s">
        <v>149</v>
      </c>
      <c r="AU662" s="229" t="s">
        <v>78</v>
      </c>
      <c r="AV662" s="13" t="s">
        <v>78</v>
      </c>
      <c r="AW662" s="13" t="s">
        <v>34</v>
      </c>
      <c r="AX662" s="13" t="s">
        <v>71</v>
      </c>
      <c r="AY662" s="229" t="s">
        <v>140</v>
      </c>
    </row>
    <row r="663" spans="2:51" s="15" customFormat="1" ht="13.5">
      <c r="B663" s="242"/>
      <c r="C663" s="243"/>
      <c r="D663" s="209" t="s">
        <v>149</v>
      </c>
      <c r="E663" s="244" t="s">
        <v>20</v>
      </c>
      <c r="F663" s="245" t="s">
        <v>317</v>
      </c>
      <c r="G663" s="243"/>
      <c r="H663" s="246">
        <v>1.75</v>
      </c>
      <c r="I663" s="247"/>
      <c r="J663" s="243"/>
      <c r="K663" s="243"/>
      <c r="L663" s="248"/>
      <c r="M663" s="249"/>
      <c r="N663" s="250"/>
      <c r="O663" s="250"/>
      <c r="P663" s="250"/>
      <c r="Q663" s="250"/>
      <c r="R663" s="250"/>
      <c r="S663" s="250"/>
      <c r="T663" s="251"/>
      <c r="AT663" s="252" t="s">
        <v>149</v>
      </c>
      <c r="AU663" s="252" t="s">
        <v>78</v>
      </c>
      <c r="AV663" s="15" t="s">
        <v>159</v>
      </c>
      <c r="AW663" s="15" t="s">
        <v>34</v>
      </c>
      <c r="AX663" s="15" t="s">
        <v>71</v>
      </c>
      <c r="AY663" s="252" t="s">
        <v>140</v>
      </c>
    </row>
    <row r="664" spans="2:51" s="13" customFormat="1" ht="13.5">
      <c r="B664" s="219"/>
      <c r="C664" s="220"/>
      <c r="D664" s="209" t="s">
        <v>149</v>
      </c>
      <c r="E664" s="221" t="s">
        <v>20</v>
      </c>
      <c r="F664" s="222" t="s">
        <v>746</v>
      </c>
      <c r="G664" s="220"/>
      <c r="H664" s="223">
        <v>13.8</v>
      </c>
      <c r="I664" s="224"/>
      <c r="J664" s="220"/>
      <c r="K664" s="220"/>
      <c r="L664" s="225"/>
      <c r="M664" s="226"/>
      <c r="N664" s="227"/>
      <c r="O664" s="227"/>
      <c r="P664" s="227"/>
      <c r="Q664" s="227"/>
      <c r="R664" s="227"/>
      <c r="S664" s="227"/>
      <c r="T664" s="228"/>
      <c r="AT664" s="229" t="s">
        <v>149</v>
      </c>
      <c r="AU664" s="229" t="s">
        <v>78</v>
      </c>
      <c r="AV664" s="13" t="s">
        <v>78</v>
      </c>
      <c r="AW664" s="13" t="s">
        <v>34</v>
      </c>
      <c r="AX664" s="13" t="s">
        <v>71</v>
      </c>
      <c r="AY664" s="229" t="s">
        <v>140</v>
      </c>
    </row>
    <row r="665" spans="2:51" s="15" customFormat="1" ht="13.5">
      <c r="B665" s="242"/>
      <c r="C665" s="243"/>
      <c r="D665" s="209" t="s">
        <v>149</v>
      </c>
      <c r="E665" s="244" t="s">
        <v>20</v>
      </c>
      <c r="F665" s="245" t="s">
        <v>322</v>
      </c>
      <c r="G665" s="243"/>
      <c r="H665" s="246">
        <v>13.8</v>
      </c>
      <c r="I665" s="247"/>
      <c r="J665" s="243"/>
      <c r="K665" s="243"/>
      <c r="L665" s="248"/>
      <c r="M665" s="249"/>
      <c r="N665" s="250"/>
      <c r="O665" s="250"/>
      <c r="P665" s="250"/>
      <c r="Q665" s="250"/>
      <c r="R665" s="250"/>
      <c r="S665" s="250"/>
      <c r="T665" s="251"/>
      <c r="AT665" s="252" t="s">
        <v>149</v>
      </c>
      <c r="AU665" s="252" t="s">
        <v>78</v>
      </c>
      <c r="AV665" s="15" t="s">
        <v>159</v>
      </c>
      <c r="AW665" s="15" t="s">
        <v>34</v>
      </c>
      <c r="AX665" s="15" t="s">
        <v>71</v>
      </c>
      <c r="AY665" s="252" t="s">
        <v>140</v>
      </c>
    </row>
    <row r="666" spans="2:51" s="14" customFormat="1" ht="13.5">
      <c r="B666" s="230"/>
      <c r="C666" s="231"/>
      <c r="D666" s="232" t="s">
        <v>149</v>
      </c>
      <c r="E666" s="233" t="s">
        <v>20</v>
      </c>
      <c r="F666" s="234" t="s">
        <v>152</v>
      </c>
      <c r="G666" s="231"/>
      <c r="H666" s="235">
        <v>15.55</v>
      </c>
      <c r="I666" s="236"/>
      <c r="J666" s="231"/>
      <c r="K666" s="231"/>
      <c r="L666" s="237"/>
      <c r="M666" s="238"/>
      <c r="N666" s="239"/>
      <c r="O666" s="239"/>
      <c r="P666" s="239"/>
      <c r="Q666" s="239"/>
      <c r="R666" s="239"/>
      <c r="S666" s="239"/>
      <c r="T666" s="240"/>
      <c r="AT666" s="241" t="s">
        <v>149</v>
      </c>
      <c r="AU666" s="241" t="s">
        <v>78</v>
      </c>
      <c r="AV666" s="14" t="s">
        <v>147</v>
      </c>
      <c r="AW666" s="14" t="s">
        <v>34</v>
      </c>
      <c r="AX666" s="14" t="s">
        <v>35</v>
      </c>
      <c r="AY666" s="241" t="s">
        <v>140</v>
      </c>
    </row>
    <row r="667" spans="2:65" s="1" customFormat="1" ht="31.5" customHeight="1">
      <c r="B667" s="36"/>
      <c r="C667" s="195" t="s">
        <v>747</v>
      </c>
      <c r="D667" s="195" t="s">
        <v>142</v>
      </c>
      <c r="E667" s="196" t="s">
        <v>748</v>
      </c>
      <c r="F667" s="197" t="s">
        <v>749</v>
      </c>
      <c r="G667" s="198" t="s">
        <v>225</v>
      </c>
      <c r="H667" s="199">
        <v>15.55</v>
      </c>
      <c r="I667" s="200"/>
      <c r="J667" s="201">
        <f>ROUND(I667*H667,2)</f>
        <v>0</v>
      </c>
      <c r="K667" s="197" t="s">
        <v>146</v>
      </c>
      <c r="L667" s="56"/>
      <c r="M667" s="202" t="s">
        <v>20</v>
      </c>
      <c r="N667" s="203" t="s">
        <v>42</v>
      </c>
      <c r="O667" s="37"/>
      <c r="P667" s="204">
        <f>O667*H667</f>
        <v>0</v>
      </c>
      <c r="Q667" s="204">
        <v>0</v>
      </c>
      <c r="R667" s="204">
        <f>Q667*H667</f>
        <v>0</v>
      </c>
      <c r="S667" s="204">
        <v>0</v>
      </c>
      <c r="T667" s="205">
        <f>S667*H667</f>
        <v>0</v>
      </c>
      <c r="AR667" s="19" t="s">
        <v>147</v>
      </c>
      <c r="AT667" s="19" t="s">
        <v>142</v>
      </c>
      <c r="AU667" s="19" t="s">
        <v>78</v>
      </c>
      <c r="AY667" s="19" t="s">
        <v>140</v>
      </c>
      <c r="BE667" s="206">
        <f>IF(N667="základní",J667,0)</f>
        <v>0</v>
      </c>
      <c r="BF667" s="206">
        <f>IF(N667="snížená",J667,0)</f>
        <v>0</v>
      </c>
      <c r="BG667" s="206">
        <f>IF(N667="zákl. přenesená",J667,0)</f>
        <v>0</v>
      </c>
      <c r="BH667" s="206">
        <f>IF(N667="sníž. přenesená",J667,0)</f>
        <v>0</v>
      </c>
      <c r="BI667" s="206">
        <f>IF(N667="nulová",J667,0)</f>
        <v>0</v>
      </c>
      <c r="BJ667" s="19" t="s">
        <v>35</v>
      </c>
      <c r="BK667" s="206">
        <f>ROUND(I667*H667,2)</f>
        <v>0</v>
      </c>
      <c r="BL667" s="19" t="s">
        <v>147</v>
      </c>
      <c r="BM667" s="19" t="s">
        <v>750</v>
      </c>
    </row>
    <row r="668" spans="2:65" s="1" customFormat="1" ht="31.5" customHeight="1">
      <c r="B668" s="36"/>
      <c r="C668" s="195" t="s">
        <v>751</v>
      </c>
      <c r="D668" s="195" t="s">
        <v>142</v>
      </c>
      <c r="E668" s="196" t="s">
        <v>752</v>
      </c>
      <c r="F668" s="197" t="s">
        <v>753</v>
      </c>
      <c r="G668" s="198" t="s">
        <v>225</v>
      </c>
      <c r="H668" s="199">
        <v>15.55</v>
      </c>
      <c r="I668" s="200"/>
      <c r="J668" s="201">
        <f>ROUND(I668*H668,2)</f>
        <v>0</v>
      </c>
      <c r="K668" s="197" t="s">
        <v>146</v>
      </c>
      <c r="L668" s="56"/>
      <c r="M668" s="202" t="s">
        <v>20</v>
      </c>
      <c r="N668" s="203" t="s">
        <v>42</v>
      </c>
      <c r="O668" s="37"/>
      <c r="P668" s="204">
        <f>O668*H668</f>
        <v>0</v>
      </c>
      <c r="Q668" s="204">
        <v>0</v>
      </c>
      <c r="R668" s="204">
        <f>Q668*H668</f>
        <v>0</v>
      </c>
      <c r="S668" s="204">
        <v>0</v>
      </c>
      <c r="T668" s="205">
        <f>S668*H668</f>
        <v>0</v>
      </c>
      <c r="AR668" s="19" t="s">
        <v>147</v>
      </c>
      <c r="AT668" s="19" t="s">
        <v>142</v>
      </c>
      <c r="AU668" s="19" t="s">
        <v>78</v>
      </c>
      <c r="AY668" s="19" t="s">
        <v>140</v>
      </c>
      <c r="BE668" s="206">
        <f>IF(N668="základní",J668,0)</f>
        <v>0</v>
      </c>
      <c r="BF668" s="206">
        <f>IF(N668="snížená",J668,0)</f>
        <v>0</v>
      </c>
      <c r="BG668" s="206">
        <f>IF(N668="zákl. přenesená",J668,0)</f>
        <v>0</v>
      </c>
      <c r="BH668" s="206">
        <f>IF(N668="sníž. přenesená",J668,0)</f>
        <v>0</v>
      </c>
      <c r="BI668" s="206">
        <f>IF(N668="nulová",J668,0)</f>
        <v>0</v>
      </c>
      <c r="BJ668" s="19" t="s">
        <v>35</v>
      </c>
      <c r="BK668" s="206">
        <f>ROUND(I668*H668,2)</f>
        <v>0</v>
      </c>
      <c r="BL668" s="19" t="s">
        <v>147</v>
      </c>
      <c r="BM668" s="19" t="s">
        <v>754</v>
      </c>
    </row>
    <row r="669" spans="2:65" s="1" customFormat="1" ht="31.5" customHeight="1">
      <c r="B669" s="36"/>
      <c r="C669" s="195" t="s">
        <v>755</v>
      </c>
      <c r="D669" s="195" t="s">
        <v>142</v>
      </c>
      <c r="E669" s="196" t="s">
        <v>756</v>
      </c>
      <c r="F669" s="197" t="s">
        <v>757</v>
      </c>
      <c r="G669" s="198" t="s">
        <v>650</v>
      </c>
      <c r="H669" s="199">
        <v>24</v>
      </c>
      <c r="I669" s="200"/>
      <c r="J669" s="201">
        <f>ROUND(I669*H669,2)</f>
        <v>0</v>
      </c>
      <c r="K669" s="197" t="s">
        <v>146</v>
      </c>
      <c r="L669" s="56"/>
      <c r="M669" s="202" t="s">
        <v>20</v>
      </c>
      <c r="N669" s="203" t="s">
        <v>42</v>
      </c>
      <c r="O669" s="37"/>
      <c r="P669" s="204">
        <f>O669*H669</f>
        <v>0</v>
      </c>
      <c r="Q669" s="204">
        <v>0.00027</v>
      </c>
      <c r="R669" s="204">
        <f>Q669*H669</f>
        <v>0.00648</v>
      </c>
      <c r="S669" s="204">
        <v>0</v>
      </c>
      <c r="T669" s="205">
        <f>S669*H669</f>
        <v>0</v>
      </c>
      <c r="AR669" s="19" t="s">
        <v>147</v>
      </c>
      <c r="AT669" s="19" t="s">
        <v>142</v>
      </c>
      <c r="AU669" s="19" t="s">
        <v>78</v>
      </c>
      <c r="AY669" s="19" t="s">
        <v>140</v>
      </c>
      <c r="BE669" s="206">
        <f>IF(N669="základní",J669,0)</f>
        <v>0</v>
      </c>
      <c r="BF669" s="206">
        <f>IF(N669="snížená",J669,0)</f>
        <v>0</v>
      </c>
      <c r="BG669" s="206">
        <f>IF(N669="zákl. přenesená",J669,0)</f>
        <v>0</v>
      </c>
      <c r="BH669" s="206">
        <f>IF(N669="sníž. přenesená",J669,0)</f>
        <v>0</v>
      </c>
      <c r="BI669" s="206">
        <f>IF(N669="nulová",J669,0)</f>
        <v>0</v>
      </c>
      <c r="BJ669" s="19" t="s">
        <v>35</v>
      </c>
      <c r="BK669" s="206">
        <f>ROUND(I669*H669,2)</f>
        <v>0</v>
      </c>
      <c r="BL669" s="19" t="s">
        <v>147</v>
      </c>
      <c r="BM669" s="19" t="s">
        <v>758</v>
      </c>
    </row>
    <row r="670" spans="2:51" s="13" customFormat="1" ht="13.5">
      <c r="B670" s="219"/>
      <c r="C670" s="220"/>
      <c r="D670" s="232" t="s">
        <v>149</v>
      </c>
      <c r="E670" s="255" t="s">
        <v>20</v>
      </c>
      <c r="F670" s="253" t="s">
        <v>759</v>
      </c>
      <c r="G670" s="220"/>
      <c r="H670" s="254">
        <v>24</v>
      </c>
      <c r="I670" s="224"/>
      <c r="J670" s="220"/>
      <c r="K670" s="220"/>
      <c r="L670" s="225"/>
      <c r="M670" s="226"/>
      <c r="N670" s="227"/>
      <c r="O670" s="227"/>
      <c r="P670" s="227"/>
      <c r="Q670" s="227"/>
      <c r="R670" s="227"/>
      <c r="S670" s="227"/>
      <c r="T670" s="228"/>
      <c r="AT670" s="229" t="s">
        <v>149</v>
      </c>
      <c r="AU670" s="229" t="s">
        <v>78</v>
      </c>
      <c r="AV670" s="13" t="s">
        <v>78</v>
      </c>
      <c r="AW670" s="13" t="s">
        <v>34</v>
      </c>
      <c r="AX670" s="13" t="s">
        <v>35</v>
      </c>
      <c r="AY670" s="229" t="s">
        <v>140</v>
      </c>
    </row>
    <row r="671" spans="2:65" s="1" customFormat="1" ht="31.5" customHeight="1">
      <c r="B671" s="36"/>
      <c r="C671" s="195" t="s">
        <v>760</v>
      </c>
      <c r="D671" s="195" t="s">
        <v>142</v>
      </c>
      <c r="E671" s="196" t="s">
        <v>761</v>
      </c>
      <c r="F671" s="197" t="s">
        <v>762</v>
      </c>
      <c r="G671" s="198" t="s">
        <v>650</v>
      </c>
      <c r="H671" s="199">
        <v>130</v>
      </c>
      <c r="I671" s="200"/>
      <c r="J671" s="201">
        <f>ROUND(I671*H671,2)</f>
        <v>0</v>
      </c>
      <c r="K671" s="197" t="s">
        <v>146</v>
      </c>
      <c r="L671" s="56"/>
      <c r="M671" s="202" t="s">
        <v>20</v>
      </c>
      <c r="N671" s="203" t="s">
        <v>42</v>
      </c>
      <c r="O671" s="37"/>
      <c r="P671" s="204">
        <f>O671*H671</f>
        <v>0</v>
      </c>
      <c r="Q671" s="204">
        <v>1E-05</v>
      </c>
      <c r="R671" s="204">
        <f>Q671*H671</f>
        <v>0.0013000000000000002</v>
      </c>
      <c r="S671" s="204">
        <v>0</v>
      </c>
      <c r="T671" s="205">
        <f>S671*H671</f>
        <v>0</v>
      </c>
      <c r="AR671" s="19" t="s">
        <v>147</v>
      </c>
      <c r="AT671" s="19" t="s">
        <v>142</v>
      </c>
      <c r="AU671" s="19" t="s">
        <v>78</v>
      </c>
      <c r="AY671" s="19" t="s">
        <v>140</v>
      </c>
      <c r="BE671" s="206">
        <f>IF(N671="základní",J671,0)</f>
        <v>0</v>
      </c>
      <c r="BF671" s="206">
        <f>IF(N671="snížená",J671,0)</f>
        <v>0</v>
      </c>
      <c r="BG671" s="206">
        <f>IF(N671="zákl. přenesená",J671,0)</f>
        <v>0</v>
      </c>
      <c r="BH671" s="206">
        <f>IF(N671="sníž. přenesená",J671,0)</f>
        <v>0</v>
      </c>
      <c r="BI671" s="206">
        <f>IF(N671="nulová",J671,0)</f>
        <v>0</v>
      </c>
      <c r="BJ671" s="19" t="s">
        <v>35</v>
      </c>
      <c r="BK671" s="206">
        <f>ROUND(I671*H671,2)</f>
        <v>0</v>
      </c>
      <c r="BL671" s="19" t="s">
        <v>147</v>
      </c>
      <c r="BM671" s="19" t="s">
        <v>763</v>
      </c>
    </row>
    <row r="672" spans="2:51" s="13" customFormat="1" ht="13.5">
      <c r="B672" s="219"/>
      <c r="C672" s="220"/>
      <c r="D672" s="232" t="s">
        <v>149</v>
      </c>
      <c r="E672" s="255" t="s">
        <v>20</v>
      </c>
      <c r="F672" s="253" t="s">
        <v>764</v>
      </c>
      <c r="G672" s="220"/>
      <c r="H672" s="254">
        <v>130</v>
      </c>
      <c r="I672" s="224"/>
      <c r="J672" s="220"/>
      <c r="K672" s="220"/>
      <c r="L672" s="225"/>
      <c r="M672" s="226"/>
      <c r="N672" s="227"/>
      <c r="O672" s="227"/>
      <c r="P672" s="227"/>
      <c r="Q672" s="227"/>
      <c r="R672" s="227"/>
      <c r="S672" s="227"/>
      <c r="T672" s="228"/>
      <c r="AT672" s="229" t="s">
        <v>149</v>
      </c>
      <c r="AU672" s="229" t="s">
        <v>78</v>
      </c>
      <c r="AV672" s="13" t="s">
        <v>78</v>
      </c>
      <c r="AW672" s="13" t="s">
        <v>34</v>
      </c>
      <c r="AX672" s="13" t="s">
        <v>35</v>
      </c>
      <c r="AY672" s="229" t="s">
        <v>140</v>
      </c>
    </row>
    <row r="673" spans="2:65" s="1" customFormat="1" ht="31.5" customHeight="1">
      <c r="B673" s="36"/>
      <c r="C673" s="195" t="s">
        <v>765</v>
      </c>
      <c r="D673" s="195" t="s">
        <v>142</v>
      </c>
      <c r="E673" s="196" t="s">
        <v>766</v>
      </c>
      <c r="F673" s="197" t="s">
        <v>767</v>
      </c>
      <c r="G673" s="198" t="s">
        <v>650</v>
      </c>
      <c r="H673" s="199">
        <v>130</v>
      </c>
      <c r="I673" s="200"/>
      <c r="J673" s="201">
        <f>ROUND(I673*H673,2)</f>
        <v>0</v>
      </c>
      <c r="K673" s="197" t="s">
        <v>146</v>
      </c>
      <c r="L673" s="56"/>
      <c r="M673" s="202" t="s">
        <v>20</v>
      </c>
      <c r="N673" s="203" t="s">
        <v>42</v>
      </c>
      <c r="O673" s="37"/>
      <c r="P673" s="204">
        <f>O673*H673</f>
        <v>0</v>
      </c>
      <c r="Q673" s="204">
        <v>0.00015</v>
      </c>
      <c r="R673" s="204">
        <f>Q673*H673</f>
        <v>0.0195</v>
      </c>
      <c r="S673" s="204">
        <v>0</v>
      </c>
      <c r="T673" s="205">
        <f>S673*H673</f>
        <v>0</v>
      </c>
      <c r="AR673" s="19" t="s">
        <v>147</v>
      </c>
      <c r="AT673" s="19" t="s">
        <v>142</v>
      </c>
      <c r="AU673" s="19" t="s">
        <v>78</v>
      </c>
      <c r="AY673" s="19" t="s">
        <v>140</v>
      </c>
      <c r="BE673" s="206">
        <f>IF(N673="základní",J673,0)</f>
        <v>0</v>
      </c>
      <c r="BF673" s="206">
        <f>IF(N673="snížená",J673,0)</f>
        <v>0</v>
      </c>
      <c r="BG673" s="206">
        <f>IF(N673="zákl. přenesená",J673,0)</f>
        <v>0</v>
      </c>
      <c r="BH673" s="206">
        <f>IF(N673="sníž. přenesená",J673,0)</f>
        <v>0</v>
      </c>
      <c r="BI673" s="206">
        <f>IF(N673="nulová",J673,0)</f>
        <v>0</v>
      </c>
      <c r="BJ673" s="19" t="s">
        <v>35</v>
      </c>
      <c r="BK673" s="206">
        <f>ROUND(I673*H673,2)</f>
        <v>0</v>
      </c>
      <c r="BL673" s="19" t="s">
        <v>147</v>
      </c>
      <c r="BM673" s="19" t="s">
        <v>768</v>
      </c>
    </row>
    <row r="674" spans="2:51" s="13" customFormat="1" ht="13.5">
      <c r="B674" s="219"/>
      <c r="C674" s="220"/>
      <c r="D674" s="232" t="s">
        <v>149</v>
      </c>
      <c r="E674" s="255" t="s">
        <v>20</v>
      </c>
      <c r="F674" s="253" t="s">
        <v>764</v>
      </c>
      <c r="G674" s="220"/>
      <c r="H674" s="254">
        <v>130</v>
      </c>
      <c r="I674" s="224"/>
      <c r="J674" s="220"/>
      <c r="K674" s="220"/>
      <c r="L674" s="225"/>
      <c r="M674" s="226"/>
      <c r="N674" s="227"/>
      <c r="O674" s="227"/>
      <c r="P674" s="227"/>
      <c r="Q674" s="227"/>
      <c r="R674" s="227"/>
      <c r="S674" s="227"/>
      <c r="T674" s="228"/>
      <c r="AT674" s="229" t="s">
        <v>149</v>
      </c>
      <c r="AU674" s="229" t="s">
        <v>78</v>
      </c>
      <c r="AV674" s="13" t="s">
        <v>78</v>
      </c>
      <c r="AW674" s="13" t="s">
        <v>34</v>
      </c>
      <c r="AX674" s="13" t="s">
        <v>35</v>
      </c>
      <c r="AY674" s="229" t="s">
        <v>140</v>
      </c>
    </row>
    <row r="675" spans="2:65" s="1" customFormat="1" ht="31.5" customHeight="1">
      <c r="B675" s="36"/>
      <c r="C675" s="195" t="s">
        <v>769</v>
      </c>
      <c r="D675" s="195" t="s">
        <v>142</v>
      </c>
      <c r="E675" s="196" t="s">
        <v>770</v>
      </c>
      <c r="F675" s="197" t="s">
        <v>771</v>
      </c>
      <c r="G675" s="198" t="s">
        <v>145</v>
      </c>
      <c r="H675" s="199">
        <v>102.62</v>
      </c>
      <c r="I675" s="200"/>
      <c r="J675" s="201">
        <f>ROUND(I675*H675,2)</f>
        <v>0</v>
      </c>
      <c r="K675" s="197" t="s">
        <v>146</v>
      </c>
      <c r="L675" s="56"/>
      <c r="M675" s="202" t="s">
        <v>20</v>
      </c>
      <c r="N675" s="203" t="s">
        <v>42</v>
      </c>
      <c r="O675" s="37"/>
      <c r="P675" s="204">
        <f>O675*H675</f>
        <v>0</v>
      </c>
      <c r="Q675" s="204">
        <v>0</v>
      </c>
      <c r="R675" s="204">
        <f>Q675*H675</f>
        <v>0</v>
      </c>
      <c r="S675" s="204">
        <v>0.261</v>
      </c>
      <c r="T675" s="205">
        <f>S675*H675</f>
        <v>26.783820000000002</v>
      </c>
      <c r="AR675" s="19" t="s">
        <v>147</v>
      </c>
      <c r="AT675" s="19" t="s">
        <v>142</v>
      </c>
      <c r="AU675" s="19" t="s">
        <v>78</v>
      </c>
      <c r="AY675" s="19" t="s">
        <v>140</v>
      </c>
      <c r="BE675" s="206">
        <f>IF(N675="základní",J675,0)</f>
        <v>0</v>
      </c>
      <c r="BF675" s="206">
        <f>IF(N675="snížená",J675,0)</f>
        <v>0</v>
      </c>
      <c r="BG675" s="206">
        <f>IF(N675="zákl. přenesená",J675,0)</f>
        <v>0</v>
      </c>
      <c r="BH675" s="206">
        <f>IF(N675="sníž. přenesená",J675,0)</f>
        <v>0</v>
      </c>
      <c r="BI675" s="206">
        <f>IF(N675="nulová",J675,0)</f>
        <v>0</v>
      </c>
      <c r="BJ675" s="19" t="s">
        <v>35</v>
      </c>
      <c r="BK675" s="206">
        <f>ROUND(I675*H675,2)</f>
        <v>0</v>
      </c>
      <c r="BL675" s="19" t="s">
        <v>147</v>
      </c>
      <c r="BM675" s="19" t="s">
        <v>772</v>
      </c>
    </row>
    <row r="676" spans="2:51" s="13" customFormat="1" ht="13.5">
      <c r="B676" s="219"/>
      <c r="C676" s="220"/>
      <c r="D676" s="209" t="s">
        <v>149</v>
      </c>
      <c r="E676" s="221" t="s">
        <v>20</v>
      </c>
      <c r="F676" s="222" t="s">
        <v>773</v>
      </c>
      <c r="G676" s="220"/>
      <c r="H676" s="223">
        <v>102.62</v>
      </c>
      <c r="I676" s="224"/>
      <c r="J676" s="220"/>
      <c r="K676" s="220"/>
      <c r="L676" s="225"/>
      <c r="M676" s="226"/>
      <c r="N676" s="227"/>
      <c r="O676" s="227"/>
      <c r="P676" s="227"/>
      <c r="Q676" s="227"/>
      <c r="R676" s="227"/>
      <c r="S676" s="227"/>
      <c r="T676" s="228"/>
      <c r="AT676" s="229" t="s">
        <v>149</v>
      </c>
      <c r="AU676" s="229" t="s">
        <v>78</v>
      </c>
      <c r="AV676" s="13" t="s">
        <v>78</v>
      </c>
      <c r="AW676" s="13" t="s">
        <v>34</v>
      </c>
      <c r="AX676" s="13" t="s">
        <v>71</v>
      </c>
      <c r="AY676" s="229" t="s">
        <v>140</v>
      </c>
    </row>
    <row r="677" spans="2:51" s="14" customFormat="1" ht="13.5">
      <c r="B677" s="230"/>
      <c r="C677" s="231"/>
      <c r="D677" s="232" t="s">
        <v>149</v>
      </c>
      <c r="E677" s="233" t="s">
        <v>20</v>
      </c>
      <c r="F677" s="234" t="s">
        <v>152</v>
      </c>
      <c r="G677" s="231"/>
      <c r="H677" s="235">
        <v>102.62</v>
      </c>
      <c r="I677" s="236"/>
      <c r="J677" s="231"/>
      <c r="K677" s="231"/>
      <c r="L677" s="237"/>
      <c r="M677" s="238"/>
      <c r="N677" s="239"/>
      <c r="O677" s="239"/>
      <c r="P677" s="239"/>
      <c r="Q677" s="239"/>
      <c r="R677" s="239"/>
      <c r="S677" s="239"/>
      <c r="T677" s="240"/>
      <c r="AT677" s="241" t="s">
        <v>149</v>
      </c>
      <c r="AU677" s="241" t="s">
        <v>78</v>
      </c>
      <c r="AV677" s="14" t="s">
        <v>147</v>
      </c>
      <c r="AW677" s="14" t="s">
        <v>34</v>
      </c>
      <c r="AX677" s="14" t="s">
        <v>35</v>
      </c>
      <c r="AY677" s="241" t="s">
        <v>140</v>
      </c>
    </row>
    <row r="678" spans="2:65" s="1" customFormat="1" ht="22.5" customHeight="1">
      <c r="B678" s="36"/>
      <c r="C678" s="195" t="s">
        <v>774</v>
      </c>
      <c r="D678" s="195" t="s">
        <v>142</v>
      </c>
      <c r="E678" s="196" t="s">
        <v>775</v>
      </c>
      <c r="F678" s="197" t="s">
        <v>776</v>
      </c>
      <c r="G678" s="198" t="s">
        <v>145</v>
      </c>
      <c r="H678" s="199">
        <v>15.72</v>
      </c>
      <c r="I678" s="200"/>
      <c r="J678" s="201">
        <f>ROUND(I678*H678,2)</f>
        <v>0</v>
      </c>
      <c r="K678" s="197" t="s">
        <v>146</v>
      </c>
      <c r="L678" s="56"/>
      <c r="M678" s="202" t="s">
        <v>20</v>
      </c>
      <c r="N678" s="203" t="s">
        <v>42</v>
      </c>
      <c r="O678" s="37"/>
      <c r="P678" s="204">
        <f>O678*H678</f>
        <v>0</v>
      </c>
      <c r="Q678" s="204">
        <v>0</v>
      </c>
      <c r="R678" s="204">
        <f>Q678*H678</f>
        <v>0</v>
      </c>
      <c r="S678" s="204">
        <v>0.082</v>
      </c>
      <c r="T678" s="205">
        <f>S678*H678</f>
        <v>1.2890400000000002</v>
      </c>
      <c r="AR678" s="19" t="s">
        <v>147</v>
      </c>
      <c r="AT678" s="19" t="s">
        <v>142</v>
      </c>
      <c r="AU678" s="19" t="s">
        <v>78</v>
      </c>
      <c r="AY678" s="19" t="s">
        <v>140</v>
      </c>
      <c r="BE678" s="206">
        <f>IF(N678="základní",J678,0)</f>
        <v>0</v>
      </c>
      <c r="BF678" s="206">
        <f>IF(N678="snížená",J678,0)</f>
        <v>0</v>
      </c>
      <c r="BG678" s="206">
        <f>IF(N678="zákl. přenesená",J678,0)</f>
        <v>0</v>
      </c>
      <c r="BH678" s="206">
        <f>IF(N678="sníž. přenesená",J678,0)</f>
        <v>0</v>
      </c>
      <c r="BI678" s="206">
        <f>IF(N678="nulová",J678,0)</f>
        <v>0</v>
      </c>
      <c r="BJ678" s="19" t="s">
        <v>35</v>
      </c>
      <c r="BK678" s="206">
        <f>ROUND(I678*H678,2)</f>
        <v>0</v>
      </c>
      <c r="BL678" s="19" t="s">
        <v>147</v>
      </c>
      <c r="BM678" s="19" t="s">
        <v>777</v>
      </c>
    </row>
    <row r="679" spans="2:51" s="13" customFormat="1" ht="13.5">
      <c r="B679" s="219"/>
      <c r="C679" s="220"/>
      <c r="D679" s="232" t="s">
        <v>149</v>
      </c>
      <c r="E679" s="255" t="s">
        <v>20</v>
      </c>
      <c r="F679" s="253" t="s">
        <v>778</v>
      </c>
      <c r="G679" s="220"/>
      <c r="H679" s="254">
        <v>15.72</v>
      </c>
      <c r="I679" s="224"/>
      <c r="J679" s="220"/>
      <c r="K679" s="220"/>
      <c r="L679" s="225"/>
      <c r="M679" s="226"/>
      <c r="N679" s="227"/>
      <c r="O679" s="227"/>
      <c r="P679" s="227"/>
      <c r="Q679" s="227"/>
      <c r="R679" s="227"/>
      <c r="S679" s="227"/>
      <c r="T679" s="228"/>
      <c r="AT679" s="229" t="s">
        <v>149</v>
      </c>
      <c r="AU679" s="229" t="s">
        <v>78</v>
      </c>
      <c r="AV679" s="13" t="s">
        <v>78</v>
      </c>
      <c r="AW679" s="13" t="s">
        <v>34</v>
      </c>
      <c r="AX679" s="13" t="s">
        <v>35</v>
      </c>
      <c r="AY679" s="229" t="s">
        <v>140</v>
      </c>
    </row>
    <row r="680" spans="2:65" s="1" customFormat="1" ht="31.5" customHeight="1">
      <c r="B680" s="36"/>
      <c r="C680" s="195" t="s">
        <v>779</v>
      </c>
      <c r="D680" s="195" t="s">
        <v>142</v>
      </c>
      <c r="E680" s="196" t="s">
        <v>780</v>
      </c>
      <c r="F680" s="197" t="s">
        <v>781</v>
      </c>
      <c r="G680" s="198" t="s">
        <v>163</v>
      </c>
      <c r="H680" s="199">
        <v>1.8</v>
      </c>
      <c r="I680" s="200"/>
      <c r="J680" s="201">
        <f>ROUND(I680*H680,2)</f>
        <v>0</v>
      </c>
      <c r="K680" s="197" t="s">
        <v>146</v>
      </c>
      <c r="L680" s="56"/>
      <c r="M680" s="202" t="s">
        <v>20</v>
      </c>
      <c r="N680" s="203" t="s">
        <v>42</v>
      </c>
      <c r="O680" s="37"/>
      <c r="P680" s="204">
        <f>O680*H680</f>
        <v>0</v>
      </c>
      <c r="Q680" s="204">
        <v>0</v>
      </c>
      <c r="R680" s="204">
        <f>Q680*H680</f>
        <v>0</v>
      </c>
      <c r="S680" s="204">
        <v>2.2</v>
      </c>
      <c r="T680" s="205">
        <f>S680*H680</f>
        <v>3.9600000000000004</v>
      </c>
      <c r="AR680" s="19" t="s">
        <v>147</v>
      </c>
      <c r="AT680" s="19" t="s">
        <v>142</v>
      </c>
      <c r="AU680" s="19" t="s">
        <v>78</v>
      </c>
      <c r="AY680" s="19" t="s">
        <v>140</v>
      </c>
      <c r="BE680" s="206">
        <f>IF(N680="základní",J680,0)</f>
        <v>0</v>
      </c>
      <c r="BF680" s="206">
        <f>IF(N680="snížená",J680,0)</f>
        <v>0</v>
      </c>
      <c r="BG680" s="206">
        <f>IF(N680="zákl. přenesená",J680,0)</f>
        <v>0</v>
      </c>
      <c r="BH680" s="206">
        <f>IF(N680="sníž. přenesená",J680,0)</f>
        <v>0</v>
      </c>
      <c r="BI680" s="206">
        <f>IF(N680="nulová",J680,0)</f>
        <v>0</v>
      </c>
      <c r="BJ680" s="19" t="s">
        <v>35</v>
      </c>
      <c r="BK680" s="206">
        <f>ROUND(I680*H680,2)</f>
        <v>0</v>
      </c>
      <c r="BL680" s="19" t="s">
        <v>147</v>
      </c>
      <c r="BM680" s="19" t="s">
        <v>782</v>
      </c>
    </row>
    <row r="681" spans="2:51" s="13" customFormat="1" ht="13.5">
      <c r="B681" s="219"/>
      <c r="C681" s="220"/>
      <c r="D681" s="232" t="s">
        <v>149</v>
      </c>
      <c r="E681" s="255" t="s">
        <v>20</v>
      </c>
      <c r="F681" s="253" t="s">
        <v>783</v>
      </c>
      <c r="G681" s="220"/>
      <c r="H681" s="254">
        <v>1.8</v>
      </c>
      <c r="I681" s="224"/>
      <c r="J681" s="220"/>
      <c r="K681" s="220"/>
      <c r="L681" s="225"/>
      <c r="M681" s="226"/>
      <c r="N681" s="227"/>
      <c r="O681" s="227"/>
      <c r="P681" s="227"/>
      <c r="Q681" s="227"/>
      <c r="R681" s="227"/>
      <c r="S681" s="227"/>
      <c r="T681" s="228"/>
      <c r="AT681" s="229" t="s">
        <v>149</v>
      </c>
      <c r="AU681" s="229" t="s">
        <v>78</v>
      </c>
      <c r="AV681" s="13" t="s">
        <v>78</v>
      </c>
      <c r="AW681" s="13" t="s">
        <v>34</v>
      </c>
      <c r="AX681" s="13" t="s">
        <v>35</v>
      </c>
      <c r="AY681" s="229" t="s">
        <v>140</v>
      </c>
    </row>
    <row r="682" spans="2:65" s="1" customFormat="1" ht="31.5" customHeight="1">
      <c r="B682" s="36"/>
      <c r="C682" s="195" t="s">
        <v>784</v>
      </c>
      <c r="D682" s="195" t="s">
        <v>142</v>
      </c>
      <c r="E682" s="196" t="s">
        <v>785</v>
      </c>
      <c r="F682" s="197" t="s">
        <v>786</v>
      </c>
      <c r="G682" s="198" t="s">
        <v>163</v>
      </c>
      <c r="H682" s="199">
        <v>0.821</v>
      </c>
      <c r="I682" s="200"/>
      <c r="J682" s="201">
        <f>ROUND(I682*H682,2)</f>
        <v>0</v>
      </c>
      <c r="K682" s="197" t="s">
        <v>146</v>
      </c>
      <c r="L682" s="56"/>
      <c r="M682" s="202" t="s">
        <v>20</v>
      </c>
      <c r="N682" s="203" t="s">
        <v>42</v>
      </c>
      <c r="O682" s="37"/>
      <c r="P682" s="204">
        <f>O682*H682</f>
        <v>0</v>
      </c>
      <c r="Q682" s="204">
        <v>0</v>
      </c>
      <c r="R682" s="204">
        <f>Q682*H682</f>
        <v>0</v>
      </c>
      <c r="S682" s="204">
        <v>2.2</v>
      </c>
      <c r="T682" s="205">
        <f>S682*H682</f>
        <v>1.8062</v>
      </c>
      <c r="AR682" s="19" t="s">
        <v>147</v>
      </c>
      <c r="AT682" s="19" t="s">
        <v>142</v>
      </c>
      <c r="AU682" s="19" t="s">
        <v>78</v>
      </c>
      <c r="AY682" s="19" t="s">
        <v>140</v>
      </c>
      <c r="BE682" s="206">
        <f>IF(N682="základní",J682,0)</f>
        <v>0</v>
      </c>
      <c r="BF682" s="206">
        <f>IF(N682="snížená",J682,0)</f>
        <v>0</v>
      </c>
      <c r="BG682" s="206">
        <f>IF(N682="zákl. přenesená",J682,0)</f>
        <v>0</v>
      </c>
      <c r="BH682" s="206">
        <f>IF(N682="sníž. přenesená",J682,0)</f>
        <v>0</v>
      </c>
      <c r="BI682" s="206">
        <f>IF(N682="nulová",J682,0)</f>
        <v>0</v>
      </c>
      <c r="BJ682" s="19" t="s">
        <v>35</v>
      </c>
      <c r="BK682" s="206">
        <f>ROUND(I682*H682,2)</f>
        <v>0</v>
      </c>
      <c r="BL682" s="19" t="s">
        <v>147</v>
      </c>
      <c r="BM682" s="19" t="s">
        <v>787</v>
      </c>
    </row>
    <row r="683" spans="2:51" s="13" customFormat="1" ht="13.5">
      <c r="B683" s="219"/>
      <c r="C683" s="220"/>
      <c r="D683" s="209" t="s">
        <v>149</v>
      </c>
      <c r="E683" s="221" t="s">
        <v>20</v>
      </c>
      <c r="F683" s="222" t="s">
        <v>788</v>
      </c>
      <c r="G683" s="220"/>
      <c r="H683" s="223">
        <v>0.564</v>
      </c>
      <c r="I683" s="224"/>
      <c r="J683" s="220"/>
      <c r="K683" s="220"/>
      <c r="L683" s="225"/>
      <c r="M683" s="226"/>
      <c r="N683" s="227"/>
      <c r="O683" s="227"/>
      <c r="P683" s="227"/>
      <c r="Q683" s="227"/>
      <c r="R683" s="227"/>
      <c r="S683" s="227"/>
      <c r="T683" s="228"/>
      <c r="AT683" s="229" t="s">
        <v>149</v>
      </c>
      <c r="AU683" s="229" t="s">
        <v>78</v>
      </c>
      <c r="AV683" s="13" t="s">
        <v>78</v>
      </c>
      <c r="AW683" s="13" t="s">
        <v>34</v>
      </c>
      <c r="AX683" s="13" t="s">
        <v>71</v>
      </c>
      <c r="AY683" s="229" t="s">
        <v>140</v>
      </c>
    </row>
    <row r="684" spans="2:51" s="13" customFormat="1" ht="13.5">
      <c r="B684" s="219"/>
      <c r="C684" s="220"/>
      <c r="D684" s="209" t="s">
        <v>149</v>
      </c>
      <c r="E684" s="221" t="s">
        <v>20</v>
      </c>
      <c r="F684" s="222" t="s">
        <v>789</v>
      </c>
      <c r="G684" s="220"/>
      <c r="H684" s="223">
        <v>0.257</v>
      </c>
      <c r="I684" s="224"/>
      <c r="J684" s="220"/>
      <c r="K684" s="220"/>
      <c r="L684" s="225"/>
      <c r="M684" s="226"/>
      <c r="N684" s="227"/>
      <c r="O684" s="227"/>
      <c r="P684" s="227"/>
      <c r="Q684" s="227"/>
      <c r="R684" s="227"/>
      <c r="S684" s="227"/>
      <c r="T684" s="228"/>
      <c r="AT684" s="229" t="s">
        <v>149</v>
      </c>
      <c r="AU684" s="229" t="s">
        <v>78</v>
      </c>
      <c r="AV684" s="13" t="s">
        <v>78</v>
      </c>
      <c r="AW684" s="13" t="s">
        <v>34</v>
      </c>
      <c r="AX684" s="13" t="s">
        <v>71</v>
      </c>
      <c r="AY684" s="229" t="s">
        <v>140</v>
      </c>
    </row>
    <row r="685" spans="2:51" s="14" customFormat="1" ht="13.5">
      <c r="B685" s="230"/>
      <c r="C685" s="231"/>
      <c r="D685" s="232" t="s">
        <v>149</v>
      </c>
      <c r="E685" s="233" t="s">
        <v>20</v>
      </c>
      <c r="F685" s="234" t="s">
        <v>152</v>
      </c>
      <c r="G685" s="231"/>
      <c r="H685" s="235">
        <v>0.821</v>
      </c>
      <c r="I685" s="236"/>
      <c r="J685" s="231"/>
      <c r="K685" s="231"/>
      <c r="L685" s="237"/>
      <c r="M685" s="238"/>
      <c r="N685" s="239"/>
      <c r="O685" s="239"/>
      <c r="P685" s="239"/>
      <c r="Q685" s="239"/>
      <c r="R685" s="239"/>
      <c r="S685" s="239"/>
      <c r="T685" s="240"/>
      <c r="AT685" s="241" t="s">
        <v>149</v>
      </c>
      <c r="AU685" s="241" t="s">
        <v>78</v>
      </c>
      <c r="AV685" s="14" t="s">
        <v>147</v>
      </c>
      <c r="AW685" s="14" t="s">
        <v>34</v>
      </c>
      <c r="AX685" s="14" t="s">
        <v>35</v>
      </c>
      <c r="AY685" s="241" t="s">
        <v>140</v>
      </c>
    </row>
    <row r="686" spans="2:65" s="1" customFormat="1" ht="31.5" customHeight="1">
      <c r="B686" s="36"/>
      <c r="C686" s="195" t="s">
        <v>790</v>
      </c>
      <c r="D686" s="195" t="s">
        <v>142</v>
      </c>
      <c r="E686" s="196" t="s">
        <v>791</v>
      </c>
      <c r="F686" s="197" t="s">
        <v>792</v>
      </c>
      <c r="G686" s="198" t="s">
        <v>145</v>
      </c>
      <c r="H686" s="199">
        <v>0.96</v>
      </c>
      <c r="I686" s="200"/>
      <c r="J686" s="201">
        <f>ROUND(I686*H686,2)</f>
        <v>0</v>
      </c>
      <c r="K686" s="197" t="s">
        <v>146</v>
      </c>
      <c r="L686" s="56"/>
      <c r="M686" s="202" t="s">
        <v>20</v>
      </c>
      <c r="N686" s="203" t="s">
        <v>42</v>
      </c>
      <c r="O686" s="37"/>
      <c r="P686" s="204">
        <f>O686*H686</f>
        <v>0</v>
      </c>
      <c r="Q686" s="204">
        <v>0</v>
      </c>
      <c r="R686" s="204">
        <f>Q686*H686</f>
        <v>0</v>
      </c>
      <c r="S686" s="204">
        <v>0.065</v>
      </c>
      <c r="T686" s="205">
        <f>S686*H686</f>
        <v>0.0624</v>
      </c>
      <c r="AR686" s="19" t="s">
        <v>147</v>
      </c>
      <c r="AT686" s="19" t="s">
        <v>142</v>
      </c>
      <c r="AU686" s="19" t="s">
        <v>78</v>
      </c>
      <c r="AY686" s="19" t="s">
        <v>140</v>
      </c>
      <c r="BE686" s="206">
        <f>IF(N686="základní",J686,0)</f>
        <v>0</v>
      </c>
      <c r="BF686" s="206">
        <f>IF(N686="snížená",J686,0)</f>
        <v>0</v>
      </c>
      <c r="BG686" s="206">
        <f>IF(N686="zákl. přenesená",J686,0)</f>
        <v>0</v>
      </c>
      <c r="BH686" s="206">
        <f>IF(N686="sníž. přenesená",J686,0)</f>
        <v>0</v>
      </c>
      <c r="BI686" s="206">
        <f>IF(N686="nulová",J686,0)</f>
        <v>0</v>
      </c>
      <c r="BJ686" s="19" t="s">
        <v>35</v>
      </c>
      <c r="BK686" s="206">
        <f>ROUND(I686*H686,2)</f>
        <v>0</v>
      </c>
      <c r="BL686" s="19" t="s">
        <v>147</v>
      </c>
      <c r="BM686" s="19" t="s">
        <v>793</v>
      </c>
    </row>
    <row r="687" spans="2:51" s="13" customFormat="1" ht="13.5">
      <c r="B687" s="219"/>
      <c r="C687" s="220"/>
      <c r="D687" s="232" t="s">
        <v>149</v>
      </c>
      <c r="E687" s="255" t="s">
        <v>20</v>
      </c>
      <c r="F687" s="253" t="s">
        <v>794</v>
      </c>
      <c r="G687" s="220"/>
      <c r="H687" s="254">
        <v>0.96</v>
      </c>
      <c r="I687" s="224"/>
      <c r="J687" s="220"/>
      <c r="K687" s="220"/>
      <c r="L687" s="225"/>
      <c r="M687" s="226"/>
      <c r="N687" s="227"/>
      <c r="O687" s="227"/>
      <c r="P687" s="227"/>
      <c r="Q687" s="227"/>
      <c r="R687" s="227"/>
      <c r="S687" s="227"/>
      <c r="T687" s="228"/>
      <c r="AT687" s="229" t="s">
        <v>149</v>
      </c>
      <c r="AU687" s="229" t="s">
        <v>78</v>
      </c>
      <c r="AV687" s="13" t="s">
        <v>78</v>
      </c>
      <c r="AW687" s="13" t="s">
        <v>34</v>
      </c>
      <c r="AX687" s="13" t="s">
        <v>35</v>
      </c>
      <c r="AY687" s="229" t="s">
        <v>140</v>
      </c>
    </row>
    <row r="688" spans="2:65" s="1" customFormat="1" ht="31.5" customHeight="1">
      <c r="B688" s="36"/>
      <c r="C688" s="195" t="s">
        <v>795</v>
      </c>
      <c r="D688" s="195" t="s">
        <v>142</v>
      </c>
      <c r="E688" s="196" t="s">
        <v>796</v>
      </c>
      <c r="F688" s="197" t="s">
        <v>797</v>
      </c>
      <c r="G688" s="198" t="s">
        <v>145</v>
      </c>
      <c r="H688" s="199">
        <v>2</v>
      </c>
      <c r="I688" s="200"/>
      <c r="J688" s="201">
        <f>ROUND(I688*H688,2)</f>
        <v>0</v>
      </c>
      <c r="K688" s="197" t="s">
        <v>146</v>
      </c>
      <c r="L688" s="56"/>
      <c r="M688" s="202" t="s">
        <v>20</v>
      </c>
      <c r="N688" s="203" t="s">
        <v>42</v>
      </c>
      <c r="O688" s="37"/>
      <c r="P688" s="204">
        <f>O688*H688</f>
        <v>0</v>
      </c>
      <c r="Q688" s="204">
        <v>0</v>
      </c>
      <c r="R688" s="204">
        <f>Q688*H688</f>
        <v>0</v>
      </c>
      <c r="S688" s="204">
        <v>0.076</v>
      </c>
      <c r="T688" s="205">
        <f>S688*H688</f>
        <v>0.152</v>
      </c>
      <c r="AR688" s="19" t="s">
        <v>147</v>
      </c>
      <c r="AT688" s="19" t="s">
        <v>142</v>
      </c>
      <c r="AU688" s="19" t="s">
        <v>78</v>
      </c>
      <c r="AY688" s="19" t="s">
        <v>140</v>
      </c>
      <c r="BE688" s="206">
        <f>IF(N688="základní",J688,0)</f>
        <v>0</v>
      </c>
      <c r="BF688" s="206">
        <f>IF(N688="snížená",J688,0)</f>
        <v>0</v>
      </c>
      <c r="BG688" s="206">
        <f>IF(N688="zákl. přenesená",J688,0)</f>
        <v>0</v>
      </c>
      <c r="BH688" s="206">
        <f>IF(N688="sníž. přenesená",J688,0)</f>
        <v>0</v>
      </c>
      <c r="BI688" s="206">
        <f>IF(N688="nulová",J688,0)</f>
        <v>0</v>
      </c>
      <c r="BJ688" s="19" t="s">
        <v>35</v>
      </c>
      <c r="BK688" s="206">
        <f>ROUND(I688*H688,2)</f>
        <v>0</v>
      </c>
      <c r="BL688" s="19" t="s">
        <v>147</v>
      </c>
      <c r="BM688" s="19" t="s">
        <v>798</v>
      </c>
    </row>
    <row r="689" spans="2:51" s="13" customFormat="1" ht="13.5">
      <c r="B689" s="219"/>
      <c r="C689" s="220"/>
      <c r="D689" s="232" t="s">
        <v>149</v>
      </c>
      <c r="E689" s="255" t="s">
        <v>20</v>
      </c>
      <c r="F689" s="253" t="s">
        <v>799</v>
      </c>
      <c r="G689" s="220"/>
      <c r="H689" s="254">
        <v>2</v>
      </c>
      <c r="I689" s="224"/>
      <c r="J689" s="220"/>
      <c r="K689" s="220"/>
      <c r="L689" s="225"/>
      <c r="M689" s="226"/>
      <c r="N689" s="227"/>
      <c r="O689" s="227"/>
      <c r="P689" s="227"/>
      <c r="Q689" s="227"/>
      <c r="R689" s="227"/>
      <c r="S689" s="227"/>
      <c r="T689" s="228"/>
      <c r="AT689" s="229" t="s">
        <v>149</v>
      </c>
      <c r="AU689" s="229" t="s">
        <v>78</v>
      </c>
      <c r="AV689" s="13" t="s">
        <v>78</v>
      </c>
      <c r="AW689" s="13" t="s">
        <v>34</v>
      </c>
      <c r="AX689" s="13" t="s">
        <v>35</v>
      </c>
      <c r="AY689" s="229" t="s">
        <v>140</v>
      </c>
    </row>
    <row r="690" spans="2:65" s="1" customFormat="1" ht="31.5" customHeight="1">
      <c r="B690" s="36"/>
      <c r="C690" s="195" t="s">
        <v>800</v>
      </c>
      <c r="D690" s="195" t="s">
        <v>142</v>
      </c>
      <c r="E690" s="196" t="s">
        <v>801</v>
      </c>
      <c r="F690" s="197" t="s">
        <v>802</v>
      </c>
      <c r="G690" s="198" t="s">
        <v>145</v>
      </c>
      <c r="H690" s="199">
        <v>5.46</v>
      </c>
      <c r="I690" s="200"/>
      <c r="J690" s="201">
        <f>ROUND(I690*H690,2)</f>
        <v>0</v>
      </c>
      <c r="K690" s="197" t="s">
        <v>146</v>
      </c>
      <c r="L690" s="56"/>
      <c r="M690" s="202" t="s">
        <v>20</v>
      </c>
      <c r="N690" s="203" t="s">
        <v>42</v>
      </c>
      <c r="O690" s="37"/>
      <c r="P690" s="204">
        <f>O690*H690</f>
        <v>0</v>
      </c>
      <c r="Q690" s="204">
        <v>0</v>
      </c>
      <c r="R690" s="204">
        <f>Q690*H690</f>
        <v>0</v>
      </c>
      <c r="S690" s="204">
        <v>0.063</v>
      </c>
      <c r="T690" s="205">
        <f>S690*H690</f>
        <v>0.34398</v>
      </c>
      <c r="AR690" s="19" t="s">
        <v>147</v>
      </c>
      <c r="AT690" s="19" t="s">
        <v>142</v>
      </c>
      <c r="AU690" s="19" t="s">
        <v>78</v>
      </c>
      <c r="AY690" s="19" t="s">
        <v>140</v>
      </c>
      <c r="BE690" s="206">
        <f>IF(N690="základní",J690,0)</f>
        <v>0</v>
      </c>
      <c r="BF690" s="206">
        <f>IF(N690="snížená",J690,0)</f>
        <v>0</v>
      </c>
      <c r="BG690" s="206">
        <f>IF(N690="zákl. přenesená",J690,0)</f>
        <v>0</v>
      </c>
      <c r="BH690" s="206">
        <f>IF(N690="sníž. přenesená",J690,0)</f>
        <v>0</v>
      </c>
      <c r="BI690" s="206">
        <f>IF(N690="nulová",J690,0)</f>
        <v>0</v>
      </c>
      <c r="BJ690" s="19" t="s">
        <v>35</v>
      </c>
      <c r="BK690" s="206">
        <f>ROUND(I690*H690,2)</f>
        <v>0</v>
      </c>
      <c r="BL690" s="19" t="s">
        <v>147</v>
      </c>
      <c r="BM690" s="19" t="s">
        <v>803</v>
      </c>
    </row>
    <row r="691" spans="2:51" s="13" customFormat="1" ht="13.5">
      <c r="B691" s="219"/>
      <c r="C691" s="220"/>
      <c r="D691" s="209" t="s">
        <v>149</v>
      </c>
      <c r="E691" s="221" t="s">
        <v>20</v>
      </c>
      <c r="F691" s="222" t="s">
        <v>804</v>
      </c>
      <c r="G691" s="220"/>
      <c r="H691" s="223">
        <v>2.625</v>
      </c>
      <c r="I691" s="224"/>
      <c r="J691" s="220"/>
      <c r="K691" s="220"/>
      <c r="L691" s="225"/>
      <c r="M691" s="226"/>
      <c r="N691" s="227"/>
      <c r="O691" s="227"/>
      <c r="P691" s="227"/>
      <c r="Q691" s="227"/>
      <c r="R691" s="227"/>
      <c r="S691" s="227"/>
      <c r="T691" s="228"/>
      <c r="AT691" s="229" t="s">
        <v>149</v>
      </c>
      <c r="AU691" s="229" t="s">
        <v>78</v>
      </c>
      <c r="AV691" s="13" t="s">
        <v>78</v>
      </c>
      <c r="AW691" s="13" t="s">
        <v>34</v>
      </c>
      <c r="AX691" s="13" t="s">
        <v>71</v>
      </c>
      <c r="AY691" s="229" t="s">
        <v>140</v>
      </c>
    </row>
    <row r="692" spans="2:51" s="13" customFormat="1" ht="13.5">
      <c r="B692" s="219"/>
      <c r="C692" s="220"/>
      <c r="D692" s="209" t="s">
        <v>149</v>
      </c>
      <c r="E692" s="221" t="s">
        <v>20</v>
      </c>
      <c r="F692" s="222" t="s">
        <v>805</v>
      </c>
      <c r="G692" s="220"/>
      <c r="H692" s="223">
        <v>2.835</v>
      </c>
      <c r="I692" s="224"/>
      <c r="J692" s="220"/>
      <c r="K692" s="220"/>
      <c r="L692" s="225"/>
      <c r="M692" s="226"/>
      <c r="N692" s="227"/>
      <c r="O692" s="227"/>
      <c r="P692" s="227"/>
      <c r="Q692" s="227"/>
      <c r="R692" s="227"/>
      <c r="S692" s="227"/>
      <c r="T692" s="228"/>
      <c r="AT692" s="229" t="s">
        <v>149</v>
      </c>
      <c r="AU692" s="229" t="s">
        <v>78</v>
      </c>
      <c r="AV692" s="13" t="s">
        <v>78</v>
      </c>
      <c r="AW692" s="13" t="s">
        <v>34</v>
      </c>
      <c r="AX692" s="13" t="s">
        <v>71</v>
      </c>
      <c r="AY692" s="229" t="s">
        <v>140</v>
      </c>
    </row>
    <row r="693" spans="2:51" s="14" customFormat="1" ht="13.5">
      <c r="B693" s="230"/>
      <c r="C693" s="231"/>
      <c r="D693" s="232" t="s">
        <v>149</v>
      </c>
      <c r="E693" s="233" t="s">
        <v>20</v>
      </c>
      <c r="F693" s="234" t="s">
        <v>152</v>
      </c>
      <c r="G693" s="231"/>
      <c r="H693" s="235">
        <v>5.46</v>
      </c>
      <c r="I693" s="236"/>
      <c r="J693" s="231"/>
      <c r="K693" s="231"/>
      <c r="L693" s="237"/>
      <c r="M693" s="238"/>
      <c r="N693" s="239"/>
      <c r="O693" s="239"/>
      <c r="P693" s="239"/>
      <c r="Q693" s="239"/>
      <c r="R693" s="239"/>
      <c r="S693" s="239"/>
      <c r="T693" s="240"/>
      <c r="AT693" s="241" t="s">
        <v>149</v>
      </c>
      <c r="AU693" s="241" t="s">
        <v>78</v>
      </c>
      <c r="AV693" s="14" t="s">
        <v>147</v>
      </c>
      <c r="AW693" s="14" t="s">
        <v>34</v>
      </c>
      <c r="AX693" s="14" t="s">
        <v>35</v>
      </c>
      <c r="AY693" s="241" t="s">
        <v>140</v>
      </c>
    </row>
    <row r="694" spans="2:65" s="1" customFormat="1" ht="44.25" customHeight="1">
      <c r="B694" s="36"/>
      <c r="C694" s="195" t="s">
        <v>806</v>
      </c>
      <c r="D694" s="195" t="s">
        <v>142</v>
      </c>
      <c r="E694" s="196" t="s">
        <v>807</v>
      </c>
      <c r="F694" s="197" t="s">
        <v>808</v>
      </c>
      <c r="G694" s="198" t="s">
        <v>650</v>
      </c>
      <c r="H694" s="199">
        <v>28</v>
      </c>
      <c r="I694" s="200"/>
      <c r="J694" s="201">
        <f>ROUND(I694*H694,2)</f>
        <v>0</v>
      </c>
      <c r="K694" s="197" t="s">
        <v>146</v>
      </c>
      <c r="L694" s="56"/>
      <c r="M694" s="202" t="s">
        <v>20</v>
      </c>
      <c r="N694" s="203" t="s">
        <v>42</v>
      </c>
      <c r="O694" s="37"/>
      <c r="P694" s="204">
        <f>O694*H694</f>
        <v>0</v>
      </c>
      <c r="Q694" s="204">
        <v>0</v>
      </c>
      <c r="R694" s="204">
        <f>Q694*H694</f>
        <v>0</v>
      </c>
      <c r="S694" s="204">
        <v>0.019</v>
      </c>
      <c r="T694" s="205">
        <f>S694*H694</f>
        <v>0.532</v>
      </c>
      <c r="AR694" s="19" t="s">
        <v>147</v>
      </c>
      <c r="AT694" s="19" t="s">
        <v>142</v>
      </c>
      <c r="AU694" s="19" t="s">
        <v>78</v>
      </c>
      <c r="AY694" s="19" t="s">
        <v>140</v>
      </c>
      <c r="BE694" s="206">
        <f>IF(N694="základní",J694,0)</f>
        <v>0</v>
      </c>
      <c r="BF694" s="206">
        <f>IF(N694="snížená",J694,0)</f>
        <v>0</v>
      </c>
      <c r="BG694" s="206">
        <f>IF(N694="zákl. přenesená",J694,0)</f>
        <v>0</v>
      </c>
      <c r="BH694" s="206">
        <f>IF(N694="sníž. přenesená",J694,0)</f>
        <v>0</v>
      </c>
      <c r="BI694" s="206">
        <f>IF(N694="nulová",J694,0)</f>
        <v>0</v>
      </c>
      <c r="BJ694" s="19" t="s">
        <v>35</v>
      </c>
      <c r="BK694" s="206">
        <f>ROUND(I694*H694,2)</f>
        <v>0</v>
      </c>
      <c r="BL694" s="19" t="s">
        <v>147</v>
      </c>
      <c r="BM694" s="19" t="s">
        <v>809</v>
      </c>
    </row>
    <row r="695" spans="2:51" s="13" customFormat="1" ht="13.5">
      <c r="B695" s="219"/>
      <c r="C695" s="220"/>
      <c r="D695" s="209" t="s">
        <v>149</v>
      </c>
      <c r="E695" s="221" t="s">
        <v>20</v>
      </c>
      <c r="F695" s="222" t="s">
        <v>810</v>
      </c>
      <c r="G695" s="220"/>
      <c r="H695" s="223">
        <v>21</v>
      </c>
      <c r="I695" s="224"/>
      <c r="J695" s="220"/>
      <c r="K695" s="220"/>
      <c r="L695" s="225"/>
      <c r="M695" s="226"/>
      <c r="N695" s="227"/>
      <c r="O695" s="227"/>
      <c r="P695" s="227"/>
      <c r="Q695" s="227"/>
      <c r="R695" s="227"/>
      <c r="S695" s="227"/>
      <c r="T695" s="228"/>
      <c r="AT695" s="229" t="s">
        <v>149</v>
      </c>
      <c r="AU695" s="229" t="s">
        <v>78</v>
      </c>
      <c r="AV695" s="13" t="s">
        <v>78</v>
      </c>
      <c r="AW695" s="13" t="s">
        <v>34</v>
      </c>
      <c r="AX695" s="13" t="s">
        <v>71</v>
      </c>
      <c r="AY695" s="229" t="s">
        <v>140</v>
      </c>
    </row>
    <row r="696" spans="2:51" s="13" customFormat="1" ht="13.5">
      <c r="B696" s="219"/>
      <c r="C696" s="220"/>
      <c r="D696" s="209" t="s">
        <v>149</v>
      </c>
      <c r="E696" s="221" t="s">
        <v>20</v>
      </c>
      <c r="F696" s="222" t="s">
        <v>811</v>
      </c>
      <c r="G696" s="220"/>
      <c r="H696" s="223">
        <v>2</v>
      </c>
      <c r="I696" s="224"/>
      <c r="J696" s="220"/>
      <c r="K696" s="220"/>
      <c r="L696" s="225"/>
      <c r="M696" s="226"/>
      <c r="N696" s="227"/>
      <c r="O696" s="227"/>
      <c r="P696" s="227"/>
      <c r="Q696" s="227"/>
      <c r="R696" s="227"/>
      <c r="S696" s="227"/>
      <c r="T696" s="228"/>
      <c r="AT696" s="229" t="s">
        <v>149</v>
      </c>
      <c r="AU696" s="229" t="s">
        <v>78</v>
      </c>
      <c r="AV696" s="13" t="s">
        <v>78</v>
      </c>
      <c r="AW696" s="13" t="s">
        <v>34</v>
      </c>
      <c r="AX696" s="13" t="s">
        <v>71</v>
      </c>
      <c r="AY696" s="229" t="s">
        <v>140</v>
      </c>
    </row>
    <row r="697" spans="2:51" s="13" customFormat="1" ht="13.5">
      <c r="B697" s="219"/>
      <c r="C697" s="220"/>
      <c r="D697" s="209" t="s">
        <v>149</v>
      </c>
      <c r="E697" s="221" t="s">
        <v>20</v>
      </c>
      <c r="F697" s="222" t="s">
        <v>812</v>
      </c>
      <c r="G697" s="220"/>
      <c r="H697" s="223">
        <v>5</v>
      </c>
      <c r="I697" s="224"/>
      <c r="J697" s="220"/>
      <c r="K697" s="220"/>
      <c r="L697" s="225"/>
      <c r="M697" s="226"/>
      <c r="N697" s="227"/>
      <c r="O697" s="227"/>
      <c r="P697" s="227"/>
      <c r="Q697" s="227"/>
      <c r="R697" s="227"/>
      <c r="S697" s="227"/>
      <c r="T697" s="228"/>
      <c r="AT697" s="229" t="s">
        <v>149</v>
      </c>
      <c r="AU697" s="229" t="s">
        <v>78</v>
      </c>
      <c r="AV697" s="13" t="s">
        <v>78</v>
      </c>
      <c r="AW697" s="13" t="s">
        <v>34</v>
      </c>
      <c r="AX697" s="13" t="s">
        <v>71</v>
      </c>
      <c r="AY697" s="229" t="s">
        <v>140</v>
      </c>
    </row>
    <row r="698" spans="2:51" s="14" customFormat="1" ht="13.5">
      <c r="B698" s="230"/>
      <c r="C698" s="231"/>
      <c r="D698" s="232" t="s">
        <v>149</v>
      </c>
      <c r="E698" s="233" t="s">
        <v>20</v>
      </c>
      <c r="F698" s="234" t="s">
        <v>152</v>
      </c>
      <c r="G698" s="231"/>
      <c r="H698" s="235">
        <v>28</v>
      </c>
      <c r="I698" s="236"/>
      <c r="J698" s="231"/>
      <c r="K698" s="231"/>
      <c r="L698" s="237"/>
      <c r="M698" s="238"/>
      <c r="N698" s="239"/>
      <c r="O698" s="239"/>
      <c r="P698" s="239"/>
      <c r="Q698" s="239"/>
      <c r="R698" s="239"/>
      <c r="S698" s="239"/>
      <c r="T698" s="240"/>
      <c r="AT698" s="241" t="s">
        <v>149</v>
      </c>
      <c r="AU698" s="241" t="s">
        <v>78</v>
      </c>
      <c r="AV698" s="14" t="s">
        <v>147</v>
      </c>
      <c r="AW698" s="14" t="s">
        <v>34</v>
      </c>
      <c r="AX698" s="14" t="s">
        <v>35</v>
      </c>
      <c r="AY698" s="241" t="s">
        <v>140</v>
      </c>
    </row>
    <row r="699" spans="2:65" s="1" customFormat="1" ht="44.25" customHeight="1">
      <c r="B699" s="36"/>
      <c r="C699" s="195" t="s">
        <v>813</v>
      </c>
      <c r="D699" s="195" t="s">
        <v>142</v>
      </c>
      <c r="E699" s="196" t="s">
        <v>814</v>
      </c>
      <c r="F699" s="197" t="s">
        <v>815</v>
      </c>
      <c r="G699" s="198" t="s">
        <v>650</v>
      </c>
      <c r="H699" s="199">
        <v>100</v>
      </c>
      <c r="I699" s="200"/>
      <c r="J699" s="201">
        <f>ROUND(I699*H699,2)</f>
        <v>0</v>
      </c>
      <c r="K699" s="197" t="s">
        <v>146</v>
      </c>
      <c r="L699" s="56"/>
      <c r="M699" s="202" t="s">
        <v>20</v>
      </c>
      <c r="N699" s="203" t="s">
        <v>42</v>
      </c>
      <c r="O699" s="37"/>
      <c r="P699" s="204">
        <f>O699*H699</f>
        <v>0</v>
      </c>
      <c r="Q699" s="204">
        <v>0</v>
      </c>
      <c r="R699" s="204">
        <f>Q699*H699</f>
        <v>0</v>
      </c>
      <c r="S699" s="204">
        <v>0.007</v>
      </c>
      <c r="T699" s="205">
        <f>S699*H699</f>
        <v>0.7000000000000001</v>
      </c>
      <c r="AR699" s="19" t="s">
        <v>147</v>
      </c>
      <c r="AT699" s="19" t="s">
        <v>142</v>
      </c>
      <c r="AU699" s="19" t="s">
        <v>78</v>
      </c>
      <c r="AY699" s="19" t="s">
        <v>140</v>
      </c>
      <c r="BE699" s="206">
        <f>IF(N699="základní",J699,0)</f>
        <v>0</v>
      </c>
      <c r="BF699" s="206">
        <f>IF(N699="snížená",J699,0)</f>
        <v>0</v>
      </c>
      <c r="BG699" s="206">
        <f>IF(N699="zákl. přenesená",J699,0)</f>
        <v>0</v>
      </c>
      <c r="BH699" s="206">
        <f>IF(N699="sníž. přenesená",J699,0)</f>
        <v>0</v>
      </c>
      <c r="BI699" s="206">
        <f>IF(N699="nulová",J699,0)</f>
        <v>0</v>
      </c>
      <c r="BJ699" s="19" t="s">
        <v>35</v>
      </c>
      <c r="BK699" s="206">
        <f>ROUND(I699*H699,2)</f>
        <v>0</v>
      </c>
      <c r="BL699" s="19" t="s">
        <v>147</v>
      </c>
      <c r="BM699" s="19" t="s">
        <v>816</v>
      </c>
    </row>
    <row r="700" spans="2:51" s="13" customFormat="1" ht="13.5">
      <c r="B700" s="219"/>
      <c r="C700" s="220"/>
      <c r="D700" s="232" t="s">
        <v>149</v>
      </c>
      <c r="E700" s="255" t="s">
        <v>20</v>
      </c>
      <c r="F700" s="253" t="s">
        <v>817</v>
      </c>
      <c r="G700" s="220"/>
      <c r="H700" s="254">
        <v>100</v>
      </c>
      <c r="I700" s="224"/>
      <c r="J700" s="220"/>
      <c r="K700" s="220"/>
      <c r="L700" s="225"/>
      <c r="M700" s="226"/>
      <c r="N700" s="227"/>
      <c r="O700" s="227"/>
      <c r="P700" s="227"/>
      <c r="Q700" s="227"/>
      <c r="R700" s="227"/>
      <c r="S700" s="227"/>
      <c r="T700" s="228"/>
      <c r="AT700" s="229" t="s">
        <v>149</v>
      </c>
      <c r="AU700" s="229" t="s">
        <v>78</v>
      </c>
      <c r="AV700" s="13" t="s">
        <v>78</v>
      </c>
      <c r="AW700" s="13" t="s">
        <v>34</v>
      </c>
      <c r="AX700" s="13" t="s">
        <v>35</v>
      </c>
      <c r="AY700" s="229" t="s">
        <v>140</v>
      </c>
    </row>
    <row r="701" spans="2:65" s="1" customFormat="1" ht="31.5" customHeight="1">
      <c r="B701" s="36"/>
      <c r="C701" s="195" t="s">
        <v>818</v>
      </c>
      <c r="D701" s="195" t="s">
        <v>142</v>
      </c>
      <c r="E701" s="196" t="s">
        <v>819</v>
      </c>
      <c r="F701" s="197" t="s">
        <v>820</v>
      </c>
      <c r="G701" s="198" t="s">
        <v>145</v>
      </c>
      <c r="H701" s="199">
        <v>3574.687</v>
      </c>
      <c r="I701" s="200"/>
      <c r="J701" s="201">
        <f>ROUND(I701*H701,2)</f>
        <v>0</v>
      </c>
      <c r="K701" s="197" t="s">
        <v>146</v>
      </c>
      <c r="L701" s="56"/>
      <c r="M701" s="202" t="s">
        <v>20</v>
      </c>
      <c r="N701" s="203" t="s">
        <v>42</v>
      </c>
      <c r="O701" s="37"/>
      <c r="P701" s="204">
        <f>O701*H701</f>
        <v>0</v>
      </c>
      <c r="Q701" s="204">
        <v>0</v>
      </c>
      <c r="R701" s="204">
        <f>Q701*H701</f>
        <v>0</v>
      </c>
      <c r="S701" s="204">
        <v>0.016</v>
      </c>
      <c r="T701" s="205">
        <f>S701*H701</f>
        <v>57.194992</v>
      </c>
      <c r="AR701" s="19" t="s">
        <v>147</v>
      </c>
      <c r="AT701" s="19" t="s">
        <v>142</v>
      </c>
      <c r="AU701" s="19" t="s">
        <v>78</v>
      </c>
      <c r="AY701" s="19" t="s">
        <v>140</v>
      </c>
      <c r="BE701" s="206">
        <f>IF(N701="základní",J701,0)</f>
        <v>0</v>
      </c>
      <c r="BF701" s="206">
        <f>IF(N701="snížená",J701,0)</f>
        <v>0</v>
      </c>
      <c r="BG701" s="206">
        <f>IF(N701="zákl. přenesená",J701,0)</f>
        <v>0</v>
      </c>
      <c r="BH701" s="206">
        <f>IF(N701="sníž. přenesená",J701,0)</f>
        <v>0</v>
      </c>
      <c r="BI701" s="206">
        <f>IF(N701="nulová",J701,0)</f>
        <v>0</v>
      </c>
      <c r="BJ701" s="19" t="s">
        <v>35</v>
      </c>
      <c r="BK701" s="206">
        <f>ROUND(I701*H701,2)</f>
        <v>0</v>
      </c>
      <c r="BL701" s="19" t="s">
        <v>147</v>
      </c>
      <c r="BM701" s="19" t="s">
        <v>821</v>
      </c>
    </row>
    <row r="702" spans="2:51" s="13" customFormat="1" ht="13.5">
      <c r="B702" s="219"/>
      <c r="C702" s="220"/>
      <c r="D702" s="209" t="s">
        <v>149</v>
      </c>
      <c r="E702" s="221" t="s">
        <v>20</v>
      </c>
      <c r="F702" s="222" t="s">
        <v>269</v>
      </c>
      <c r="G702" s="220"/>
      <c r="H702" s="223">
        <v>36</v>
      </c>
      <c r="I702" s="224"/>
      <c r="J702" s="220"/>
      <c r="K702" s="220"/>
      <c r="L702" s="225"/>
      <c r="M702" s="226"/>
      <c r="N702" s="227"/>
      <c r="O702" s="227"/>
      <c r="P702" s="227"/>
      <c r="Q702" s="227"/>
      <c r="R702" s="227"/>
      <c r="S702" s="227"/>
      <c r="T702" s="228"/>
      <c r="AT702" s="229" t="s">
        <v>149</v>
      </c>
      <c r="AU702" s="229" t="s">
        <v>78</v>
      </c>
      <c r="AV702" s="13" t="s">
        <v>78</v>
      </c>
      <c r="AW702" s="13" t="s">
        <v>34</v>
      </c>
      <c r="AX702" s="13" t="s">
        <v>71</v>
      </c>
      <c r="AY702" s="229" t="s">
        <v>140</v>
      </c>
    </row>
    <row r="703" spans="2:51" s="13" customFormat="1" ht="13.5">
      <c r="B703" s="219"/>
      <c r="C703" s="220"/>
      <c r="D703" s="209" t="s">
        <v>149</v>
      </c>
      <c r="E703" s="221" t="s">
        <v>20</v>
      </c>
      <c r="F703" s="222" t="s">
        <v>270</v>
      </c>
      <c r="G703" s="220"/>
      <c r="H703" s="223">
        <v>11.288</v>
      </c>
      <c r="I703" s="224"/>
      <c r="J703" s="220"/>
      <c r="K703" s="220"/>
      <c r="L703" s="225"/>
      <c r="M703" s="226"/>
      <c r="N703" s="227"/>
      <c r="O703" s="227"/>
      <c r="P703" s="227"/>
      <c r="Q703" s="227"/>
      <c r="R703" s="227"/>
      <c r="S703" s="227"/>
      <c r="T703" s="228"/>
      <c r="AT703" s="229" t="s">
        <v>149</v>
      </c>
      <c r="AU703" s="229" t="s">
        <v>78</v>
      </c>
      <c r="AV703" s="13" t="s">
        <v>78</v>
      </c>
      <c r="AW703" s="13" t="s">
        <v>34</v>
      </c>
      <c r="AX703" s="13" t="s">
        <v>71</v>
      </c>
      <c r="AY703" s="229" t="s">
        <v>140</v>
      </c>
    </row>
    <row r="704" spans="2:51" s="13" customFormat="1" ht="13.5">
      <c r="B704" s="219"/>
      <c r="C704" s="220"/>
      <c r="D704" s="209" t="s">
        <v>149</v>
      </c>
      <c r="E704" s="221" t="s">
        <v>20</v>
      </c>
      <c r="F704" s="222" t="s">
        <v>271</v>
      </c>
      <c r="G704" s="220"/>
      <c r="H704" s="223">
        <v>28.6</v>
      </c>
      <c r="I704" s="224"/>
      <c r="J704" s="220"/>
      <c r="K704" s="220"/>
      <c r="L704" s="225"/>
      <c r="M704" s="226"/>
      <c r="N704" s="227"/>
      <c r="O704" s="227"/>
      <c r="P704" s="227"/>
      <c r="Q704" s="227"/>
      <c r="R704" s="227"/>
      <c r="S704" s="227"/>
      <c r="T704" s="228"/>
      <c r="AT704" s="229" t="s">
        <v>149</v>
      </c>
      <c r="AU704" s="229" t="s">
        <v>78</v>
      </c>
      <c r="AV704" s="13" t="s">
        <v>78</v>
      </c>
      <c r="AW704" s="13" t="s">
        <v>34</v>
      </c>
      <c r="AX704" s="13" t="s">
        <v>71</v>
      </c>
      <c r="AY704" s="229" t="s">
        <v>140</v>
      </c>
    </row>
    <row r="705" spans="2:51" s="13" customFormat="1" ht="13.5">
      <c r="B705" s="219"/>
      <c r="C705" s="220"/>
      <c r="D705" s="209" t="s">
        <v>149</v>
      </c>
      <c r="E705" s="221" t="s">
        <v>20</v>
      </c>
      <c r="F705" s="222" t="s">
        <v>272</v>
      </c>
      <c r="G705" s="220"/>
      <c r="H705" s="223">
        <v>24.736</v>
      </c>
      <c r="I705" s="224"/>
      <c r="J705" s="220"/>
      <c r="K705" s="220"/>
      <c r="L705" s="225"/>
      <c r="M705" s="226"/>
      <c r="N705" s="227"/>
      <c r="O705" s="227"/>
      <c r="P705" s="227"/>
      <c r="Q705" s="227"/>
      <c r="R705" s="227"/>
      <c r="S705" s="227"/>
      <c r="T705" s="228"/>
      <c r="AT705" s="229" t="s">
        <v>149</v>
      </c>
      <c r="AU705" s="229" t="s">
        <v>78</v>
      </c>
      <c r="AV705" s="13" t="s">
        <v>78</v>
      </c>
      <c r="AW705" s="13" t="s">
        <v>34</v>
      </c>
      <c r="AX705" s="13" t="s">
        <v>71</v>
      </c>
      <c r="AY705" s="229" t="s">
        <v>140</v>
      </c>
    </row>
    <row r="706" spans="2:51" s="15" customFormat="1" ht="13.5">
      <c r="B706" s="242"/>
      <c r="C706" s="243"/>
      <c r="D706" s="209" t="s">
        <v>149</v>
      </c>
      <c r="E706" s="244" t="s">
        <v>20</v>
      </c>
      <c r="F706" s="245" t="s">
        <v>616</v>
      </c>
      <c r="G706" s="243"/>
      <c r="H706" s="246">
        <v>100.624</v>
      </c>
      <c r="I706" s="247"/>
      <c r="J706" s="243"/>
      <c r="K706" s="243"/>
      <c r="L706" s="248"/>
      <c r="M706" s="249"/>
      <c r="N706" s="250"/>
      <c r="O706" s="250"/>
      <c r="P706" s="250"/>
      <c r="Q706" s="250"/>
      <c r="R706" s="250"/>
      <c r="S706" s="250"/>
      <c r="T706" s="251"/>
      <c r="AT706" s="252" t="s">
        <v>149</v>
      </c>
      <c r="AU706" s="252" t="s">
        <v>78</v>
      </c>
      <c r="AV706" s="15" t="s">
        <v>159</v>
      </c>
      <c r="AW706" s="15" t="s">
        <v>34</v>
      </c>
      <c r="AX706" s="15" t="s">
        <v>71</v>
      </c>
      <c r="AY706" s="252" t="s">
        <v>140</v>
      </c>
    </row>
    <row r="707" spans="2:51" s="13" customFormat="1" ht="13.5">
      <c r="B707" s="219"/>
      <c r="C707" s="220"/>
      <c r="D707" s="209" t="s">
        <v>149</v>
      </c>
      <c r="E707" s="221" t="s">
        <v>20</v>
      </c>
      <c r="F707" s="222" t="s">
        <v>392</v>
      </c>
      <c r="G707" s="220"/>
      <c r="H707" s="223">
        <v>426.252</v>
      </c>
      <c r="I707" s="224"/>
      <c r="J707" s="220"/>
      <c r="K707" s="220"/>
      <c r="L707" s="225"/>
      <c r="M707" s="226"/>
      <c r="N707" s="227"/>
      <c r="O707" s="227"/>
      <c r="P707" s="227"/>
      <c r="Q707" s="227"/>
      <c r="R707" s="227"/>
      <c r="S707" s="227"/>
      <c r="T707" s="228"/>
      <c r="AT707" s="229" t="s">
        <v>149</v>
      </c>
      <c r="AU707" s="229" t="s">
        <v>78</v>
      </c>
      <c r="AV707" s="13" t="s">
        <v>78</v>
      </c>
      <c r="AW707" s="13" t="s">
        <v>34</v>
      </c>
      <c r="AX707" s="13" t="s">
        <v>71</v>
      </c>
      <c r="AY707" s="229" t="s">
        <v>140</v>
      </c>
    </row>
    <row r="708" spans="2:51" s="13" customFormat="1" ht="13.5">
      <c r="B708" s="219"/>
      <c r="C708" s="220"/>
      <c r="D708" s="209" t="s">
        <v>149</v>
      </c>
      <c r="E708" s="221" t="s">
        <v>20</v>
      </c>
      <c r="F708" s="222" t="s">
        <v>393</v>
      </c>
      <c r="G708" s="220"/>
      <c r="H708" s="223">
        <v>62.383</v>
      </c>
      <c r="I708" s="224"/>
      <c r="J708" s="220"/>
      <c r="K708" s="220"/>
      <c r="L708" s="225"/>
      <c r="M708" s="226"/>
      <c r="N708" s="227"/>
      <c r="O708" s="227"/>
      <c r="P708" s="227"/>
      <c r="Q708" s="227"/>
      <c r="R708" s="227"/>
      <c r="S708" s="227"/>
      <c r="T708" s="228"/>
      <c r="AT708" s="229" t="s">
        <v>149</v>
      </c>
      <c r="AU708" s="229" t="s">
        <v>78</v>
      </c>
      <c r="AV708" s="13" t="s">
        <v>78</v>
      </c>
      <c r="AW708" s="13" t="s">
        <v>34</v>
      </c>
      <c r="AX708" s="13" t="s">
        <v>71</v>
      </c>
      <c r="AY708" s="229" t="s">
        <v>140</v>
      </c>
    </row>
    <row r="709" spans="2:51" s="13" customFormat="1" ht="13.5">
      <c r="B709" s="219"/>
      <c r="C709" s="220"/>
      <c r="D709" s="209" t="s">
        <v>149</v>
      </c>
      <c r="E709" s="221" t="s">
        <v>20</v>
      </c>
      <c r="F709" s="222" t="s">
        <v>394</v>
      </c>
      <c r="G709" s="220"/>
      <c r="H709" s="223">
        <v>-5.76</v>
      </c>
      <c r="I709" s="224"/>
      <c r="J709" s="220"/>
      <c r="K709" s="220"/>
      <c r="L709" s="225"/>
      <c r="M709" s="226"/>
      <c r="N709" s="227"/>
      <c r="O709" s="227"/>
      <c r="P709" s="227"/>
      <c r="Q709" s="227"/>
      <c r="R709" s="227"/>
      <c r="S709" s="227"/>
      <c r="T709" s="228"/>
      <c r="AT709" s="229" t="s">
        <v>149</v>
      </c>
      <c r="AU709" s="229" t="s">
        <v>78</v>
      </c>
      <c r="AV709" s="13" t="s">
        <v>78</v>
      </c>
      <c r="AW709" s="13" t="s">
        <v>34</v>
      </c>
      <c r="AX709" s="13" t="s">
        <v>71</v>
      </c>
      <c r="AY709" s="229" t="s">
        <v>140</v>
      </c>
    </row>
    <row r="710" spans="2:51" s="13" customFormat="1" ht="13.5">
      <c r="B710" s="219"/>
      <c r="C710" s="220"/>
      <c r="D710" s="209" t="s">
        <v>149</v>
      </c>
      <c r="E710" s="221" t="s">
        <v>20</v>
      </c>
      <c r="F710" s="222" t="s">
        <v>395</v>
      </c>
      <c r="G710" s="220"/>
      <c r="H710" s="223">
        <v>-49.92</v>
      </c>
      <c r="I710" s="224"/>
      <c r="J710" s="220"/>
      <c r="K710" s="220"/>
      <c r="L710" s="225"/>
      <c r="M710" s="226"/>
      <c r="N710" s="227"/>
      <c r="O710" s="227"/>
      <c r="P710" s="227"/>
      <c r="Q710" s="227"/>
      <c r="R710" s="227"/>
      <c r="S710" s="227"/>
      <c r="T710" s="228"/>
      <c r="AT710" s="229" t="s">
        <v>149</v>
      </c>
      <c r="AU710" s="229" t="s">
        <v>78</v>
      </c>
      <c r="AV710" s="13" t="s">
        <v>78</v>
      </c>
      <c r="AW710" s="13" t="s">
        <v>34</v>
      </c>
      <c r="AX710" s="13" t="s">
        <v>71</v>
      </c>
      <c r="AY710" s="229" t="s">
        <v>140</v>
      </c>
    </row>
    <row r="711" spans="2:51" s="13" customFormat="1" ht="13.5">
      <c r="B711" s="219"/>
      <c r="C711" s="220"/>
      <c r="D711" s="209" t="s">
        <v>149</v>
      </c>
      <c r="E711" s="221" t="s">
        <v>20</v>
      </c>
      <c r="F711" s="222" t="s">
        <v>396</v>
      </c>
      <c r="G711" s="220"/>
      <c r="H711" s="223">
        <v>-3.255</v>
      </c>
      <c r="I711" s="224"/>
      <c r="J711" s="220"/>
      <c r="K711" s="220"/>
      <c r="L711" s="225"/>
      <c r="M711" s="226"/>
      <c r="N711" s="227"/>
      <c r="O711" s="227"/>
      <c r="P711" s="227"/>
      <c r="Q711" s="227"/>
      <c r="R711" s="227"/>
      <c r="S711" s="227"/>
      <c r="T711" s="228"/>
      <c r="AT711" s="229" t="s">
        <v>149</v>
      </c>
      <c r="AU711" s="229" t="s">
        <v>78</v>
      </c>
      <c r="AV711" s="13" t="s">
        <v>78</v>
      </c>
      <c r="AW711" s="13" t="s">
        <v>34</v>
      </c>
      <c r="AX711" s="13" t="s">
        <v>71</v>
      </c>
      <c r="AY711" s="229" t="s">
        <v>140</v>
      </c>
    </row>
    <row r="712" spans="2:51" s="13" customFormat="1" ht="13.5">
      <c r="B712" s="219"/>
      <c r="C712" s="220"/>
      <c r="D712" s="209" t="s">
        <v>149</v>
      </c>
      <c r="E712" s="221" t="s">
        <v>20</v>
      </c>
      <c r="F712" s="222" t="s">
        <v>397</v>
      </c>
      <c r="G712" s="220"/>
      <c r="H712" s="223">
        <v>-2.94</v>
      </c>
      <c r="I712" s="224"/>
      <c r="J712" s="220"/>
      <c r="K712" s="220"/>
      <c r="L712" s="225"/>
      <c r="M712" s="226"/>
      <c r="N712" s="227"/>
      <c r="O712" s="227"/>
      <c r="P712" s="227"/>
      <c r="Q712" s="227"/>
      <c r="R712" s="227"/>
      <c r="S712" s="227"/>
      <c r="T712" s="228"/>
      <c r="AT712" s="229" t="s">
        <v>149</v>
      </c>
      <c r="AU712" s="229" t="s">
        <v>78</v>
      </c>
      <c r="AV712" s="13" t="s">
        <v>78</v>
      </c>
      <c r="AW712" s="13" t="s">
        <v>34</v>
      </c>
      <c r="AX712" s="13" t="s">
        <v>71</v>
      </c>
      <c r="AY712" s="229" t="s">
        <v>140</v>
      </c>
    </row>
    <row r="713" spans="2:51" s="13" customFormat="1" ht="13.5">
      <c r="B713" s="219"/>
      <c r="C713" s="220"/>
      <c r="D713" s="209" t="s">
        <v>149</v>
      </c>
      <c r="E713" s="221" t="s">
        <v>20</v>
      </c>
      <c r="F713" s="222" t="s">
        <v>398</v>
      </c>
      <c r="G713" s="220"/>
      <c r="H713" s="223">
        <v>-3.57</v>
      </c>
      <c r="I713" s="224"/>
      <c r="J713" s="220"/>
      <c r="K713" s="220"/>
      <c r="L713" s="225"/>
      <c r="M713" s="226"/>
      <c r="N713" s="227"/>
      <c r="O713" s="227"/>
      <c r="P713" s="227"/>
      <c r="Q713" s="227"/>
      <c r="R713" s="227"/>
      <c r="S713" s="227"/>
      <c r="T713" s="228"/>
      <c r="AT713" s="229" t="s">
        <v>149</v>
      </c>
      <c r="AU713" s="229" t="s">
        <v>78</v>
      </c>
      <c r="AV713" s="13" t="s">
        <v>78</v>
      </c>
      <c r="AW713" s="13" t="s">
        <v>34</v>
      </c>
      <c r="AX713" s="13" t="s">
        <v>71</v>
      </c>
      <c r="AY713" s="229" t="s">
        <v>140</v>
      </c>
    </row>
    <row r="714" spans="2:51" s="15" customFormat="1" ht="13.5">
      <c r="B714" s="242"/>
      <c r="C714" s="243"/>
      <c r="D714" s="209" t="s">
        <v>149</v>
      </c>
      <c r="E714" s="244" t="s">
        <v>20</v>
      </c>
      <c r="F714" s="245" t="s">
        <v>822</v>
      </c>
      <c r="G714" s="243"/>
      <c r="H714" s="246">
        <v>423.19</v>
      </c>
      <c r="I714" s="247"/>
      <c r="J714" s="243"/>
      <c r="K714" s="243"/>
      <c r="L714" s="248"/>
      <c r="M714" s="249"/>
      <c r="N714" s="250"/>
      <c r="O714" s="250"/>
      <c r="P714" s="250"/>
      <c r="Q714" s="250"/>
      <c r="R714" s="250"/>
      <c r="S714" s="250"/>
      <c r="T714" s="251"/>
      <c r="AT714" s="252" t="s">
        <v>149</v>
      </c>
      <c r="AU714" s="252" t="s">
        <v>78</v>
      </c>
      <c r="AV714" s="15" t="s">
        <v>159</v>
      </c>
      <c r="AW714" s="15" t="s">
        <v>34</v>
      </c>
      <c r="AX714" s="15" t="s">
        <v>71</v>
      </c>
      <c r="AY714" s="252" t="s">
        <v>140</v>
      </c>
    </row>
    <row r="715" spans="2:51" s="13" customFormat="1" ht="13.5">
      <c r="B715" s="219"/>
      <c r="C715" s="220"/>
      <c r="D715" s="209" t="s">
        <v>149</v>
      </c>
      <c r="E715" s="221" t="s">
        <v>20</v>
      </c>
      <c r="F715" s="222" t="s">
        <v>399</v>
      </c>
      <c r="G715" s="220"/>
      <c r="H715" s="223">
        <v>374.4</v>
      </c>
      <c r="I715" s="224"/>
      <c r="J715" s="220"/>
      <c r="K715" s="220"/>
      <c r="L715" s="225"/>
      <c r="M715" s="226"/>
      <c r="N715" s="227"/>
      <c r="O715" s="227"/>
      <c r="P715" s="227"/>
      <c r="Q715" s="227"/>
      <c r="R715" s="227"/>
      <c r="S715" s="227"/>
      <c r="T715" s="228"/>
      <c r="AT715" s="229" t="s">
        <v>149</v>
      </c>
      <c r="AU715" s="229" t="s">
        <v>78</v>
      </c>
      <c r="AV715" s="13" t="s">
        <v>78</v>
      </c>
      <c r="AW715" s="13" t="s">
        <v>34</v>
      </c>
      <c r="AX715" s="13" t="s">
        <v>71</v>
      </c>
      <c r="AY715" s="229" t="s">
        <v>140</v>
      </c>
    </row>
    <row r="716" spans="2:51" s="13" customFormat="1" ht="13.5">
      <c r="B716" s="219"/>
      <c r="C716" s="220"/>
      <c r="D716" s="209" t="s">
        <v>149</v>
      </c>
      <c r="E716" s="221" t="s">
        <v>20</v>
      </c>
      <c r="F716" s="222" t="s">
        <v>400</v>
      </c>
      <c r="G716" s="220"/>
      <c r="H716" s="223">
        <v>-89.1</v>
      </c>
      <c r="I716" s="224"/>
      <c r="J716" s="220"/>
      <c r="K716" s="220"/>
      <c r="L716" s="225"/>
      <c r="M716" s="226"/>
      <c r="N716" s="227"/>
      <c r="O716" s="227"/>
      <c r="P716" s="227"/>
      <c r="Q716" s="227"/>
      <c r="R716" s="227"/>
      <c r="S716" s="227"/>
      <c r="T716" s="228"/>
      <c r="AT716" s="229" t="s">
        <v>149</v>
      </c>
      <c r="AU716" s="229" t="s">
        <v>78</v>
      </c>
      <c r="AV716" s="13" t="s">
        <v>78</v>
      </c>
      <c r="AW716" s="13" t="s">
        <v>34</v>
      </c>
      <c r="AX716" s="13" t="s">
        <v>71</v>
      </c>
      <c r="AY716" s="229" t="s">
        <v>140</v>
      </c>
    </row>
    <row r="717" spans="2:51" s="13" customFormat="1" ht="13.5">
      <c r="B717" s="219"/>
      <c r="C717" s="220"/>
      <c r="D717" s="209" t="s">
        <v>149</v>
      </c>
      <c r="E717" s="221" t="s">
        <v>20</v>
      </c>
      <c r="F717" s="222" t="s">
        <v>401</v>
      </c>
      <c r="G717" s="220"/>
      <c r="H717" s="223">
        <v>-22.14</v>
      </c>
      <c r="I717" s="224"/>
      <c r="J717" s="220"/>
      <c r="K717" s="220"/>
      <c r="L717" s="225"/>
      <c r="M717" s="226"/>
      <c r="N717" s="227"/>
      <c r="O717" s="227"/>
      <c r="P717" s="227"/>
      <c r="Q717" s="227"/>
      <c r="R717" s="227"/>
      <c r="S717" s="227"/>
      <c r="T717" s="228"/>
      <c r="AT717" s="229" t="s">
        <v>149</v>
      </c>
      <c r="AU717" s="229" t="s">
        <v>78</v>
      </c>
      <c r="AV717" s="13" t="s">
        <v>78</v>
      </c>
      <c r="AW717" s="13" t="s">
        <v>34</v>
      </c>
      <c r="AX717" s="13" t="s">
        <v>71</v>
      </c>
      <c r="AY717" s="229" t="s">
        <v>140</v>
      </c>
    </row>
    <row r="718" spans="2:51" s="13" customFormat="1" ht="13.5">
      <c r="B718" s="219"/>
      <c r="C718" s="220"/>
      <c r="D718" s="209" t="s">
        <v>149</v>
      </c>
      <c r="E718" s="221" t="s">
        <v>20</v>
      </c>
      <c r="F718" s="222" t="s">
        <v>402</v>
      </c>
      <c r="G718" s="220"/>
      <c r="H718" s="223">
        <v>-15.66</v>
      </c>
      <c r="I718" s="224"/>
      <c r="J718" s="220"/>
      <c r="K718" s="220"/>
      <c r="L718" s="225"/>
      <c r="M718" s="226"/>
      <c r="N718" s="227"/>
      <c r="O718" s="227"/>
      <c r="P718" s="227"/>
      <c r="Q718" s="227"/>
      <c r="R718" s="227"/>
      <c r="S718" s="227"/>
      <c r="T718" s="228"/>
      <c r="AT718" s="229" t="s">
        <v>149</v>
      </c>
      <c r="AU718" s="229" t="s">
        <v>78</v>
      </c>
      <c r="AV718" s="13" t="s">
        <v>78</v>
      </c>
      <c r="AW718" s="13" t="s">
        <v>34</v>
      </c>
      <c r="AX718" s="13" t="s">
        <v>71</v>
      </c>
      <c r="AY718" s="229" t="s">
        <v>140</v>
      </c>
    </row>
    <row r="719" spans="2:51" s="13" customFormat="1" ht="13.5">
      <c r="B719" s="219"/>
      <c r="C719" s="220"/>
      <c r="D719" s="209" t="s">
        <v>149</v>
      </c>
      <c r="E719" s="221" t="s">
        <v>20</v>
      </c>
      <c r="F719" s="222" t="s">
        <v>403</v>
      </c>
      <c r="G719" s="220"/>
      <c r="H719" s="223">
        <v>-9.075</v>
      </c>
      <c r="I719" s="224"/>
      <c r="J719" s="220"/>
      <c r="K719" s="220"/>
      <c r="L719" s="225"/>
      <c r="M719" s="226"/>
      <c r="N719" s="227"/>
      <c r="O719" s="227"/>
      <c r="P719" s="227"/>
      <c r="Q719" s="227"/>
      <c r="R719" s="227"/>
      <c r="S719" s="227"/>
      <c r="T719" s="228"/>
      <c r="AT719" s="229" t="s">
        <v>149</v>
      </c>
      <c r="AU719" s="229" t="s">
        <v>78</v>
      </c>
      <c r="AV719" s="13" t="s">
        <v>78</v>
      </c>
      <c r="AW719" s="13" t="s">
        <v>34</v>
      </c>
      <c r="AX719" s="13" t="s">
        <v>71</v>
      </c>
      <c r="AY719" s="229" t="s">
        <v>140</v>
      </c>
    </row>
    <row r="720" spans="2:51" s="15" customFormat="1" ht="13.5">
      <c r="B720" s="242"/>
      <c r="C720" s="243"/>
      <c r="D720" s="209" t="s">
        <v>149</v>
      </c>
      <c r="E720" s="244" t="s">
        <v>20</v>
      </c>
      <c r="F720" s="245" t="s">
        <v>823</v>
      </c>
      <c r="G720" s="243"/>
      <c r="H720" s="246">
        <v>238.425</v>
      </c>
      <c r="I720" s="247"/>
      <c r="J720" s="243"/>
      <c r="K720" s="243"/>
      <c r="L720" s="248"/>
      <c r="M720" s="249"/>
      <c r="N720" s="250"/>
      <c r="O720" s="250"/>
      <c r="P720" s="250"/>
      <c r="Q720" s="250"/>
      <c r="R720" s="250"/>
      <c r="S720" s="250"/>
      <c r="T720" s="251"/>
      <c r="AT720" s="252" t="s">
        <v>149</v>
      </c>
      <c r="AU720" s="252" t="s">
        <v>78</v>
      </c>
      <c r="AV720" s="15" t="s">
        <v>159</v>
      </c>
      <c r="AW720" s="15" t="s">
        <v>34</v>
      </c>
      <c r="AX720" s="15" t="s">
        <v>71</v>
      </c>
      <c r="AY720" s="252" t="s">
        <v>140</v>
      </c>
    </row>
    <row r="721" spans="2:51" s="13" customFormat="1" ht="13.5">
      <c r="B721" s="219"/>
      <c r="C721" s="220"/>
      <c r="D721" s="209" t="s">
        <v>149</v>
      </c>
      <c r="E721" s="221" t="s">
        <v>20</v>
      </c>
      <c r="F721" s="222" t="s">
        <v>404</v>
      </c>
      <c r="G721" s="220"/>
      <c r="H721" s="223">
        <v>28.8</v>
      </c>
      <c r="I721" s="224"/>
      <c r="J721" s="220"/>
      <c r="K721" s="220"/>
      <c r="L721" s="225"/>
      <c r="M721" s="226"/>
      <c r="N721" s="227"/>
      <c r="O721" s="227"/>
      <c r="P721" s="227"/>
      <c r="Q721" s="227"/>
      <c r="R721" s="227"/>
      <c r="S721" s="227"/>
      <c r="T721" s="228"/>
      <c r="AT721" s="229" t="s">
        <v>149</v>
      </c>
      <c r="AU721" s="229" t="s">
        <v>78</v>
      </c>
      <c r="AV721" s="13" t="s">
        <v>78</v>
      </c>
      <c r="AW721" s="13" t="s">
        <v>34</v>
      </c>
      <c r="AX721" s="13" t="s">
        <v>71</v>
      </c>
      <c r="AY721" s="229" t="s">
        <v>140</v>
      </c>
    </row>
    <row r="722" spans="2:51" s="13" customFormat="1" ht="13.5">
      <c r="B722" s="219"/>
      <c r="C722" s="220"/>
      <c r="D722" s="209" t="s">
        <v>149</v>
      </c>
      <c r="E722" s="221" t="s">
        <v>20</v>
      </c>
      <c r="F722" s="222" t="s">
        <v>405</v>
      </c>
      <c r="G722" s="220"/>
      <c r="H722" s="223">
        <v>-11.52</v>
      </c>
      <c r="I722" s="224"/>
      <c r="J722" s="220"/>
      <c r="K722" s="220"/>
      <c r="L722" s="225"/>
      <c r="M722" s="226"/>
      <c r="N722" s="227"/>
      <c r="O722" s="227"/>
      <c r="P722" s="227"/>
      <c r="Q722" s="227"/>
      <c r="R722" s="227"/>
      <c r="S722" s="227"/>
      <c r="T722" s="228"/>
      <c r="AT722" s="229" t="s">
        <v>149</v>
      </c>
      <c r="AU722" s="229" t="s">
        <v>78</v>
      </c>
      <c r="AV722" s="13" t="s">
        <v>78</v>
      </c>
      <c r="AW722" s="13" t="s">
        <v>34</v>
      </c>
      <c r="AX722" s="13" t="s">
        <v>71</v>
      </c>
      <c r="AY722" s="229" t="s">
        <v>140</v>
      </c>
    </row>
    <row r="723" spans="2:51" s="15" customFormat="1" ht="13.5">
      <c r="B723" s="242"/>
      <c r="C723" s="243"/>
      <c r="D723" s="209" t="s">
        <v>149</v>
      </c>
      <c r="E723" s="244" t="s">
        <v>20</v>
      </c>
      <c r="F723" s="245" t="s">
        <v>824</v>
      </c>
      <c r="G723" s="243"/>
      <c r="H723" s="246">
        <v>17.28</v>
      </c>
      <c r="I723" s="247"/>
      <c r="J723" s="243"/>
      <c r="K723" s="243"/>
      <c r="L723" s="248"/>
      <c r="M723" s="249"/>
      <c r="N723" s="250"/>
      <c r="O723" s="250"/>
      <c r="P723" s="250"/>
      <c r="Q723" s="250"/>
      <c r="R723" s="250"/>
      <c r="S723" s="250"/>
      <c r="T723" s="251"/>
      <c r="AT723" s="252" t="s">
        <v>149</v>
      </c>
      <c r="AU723" s="252" t="s">
        <v>78</v>
      </c>
      <c r="AV723" s="15" t="s">
        <v>159</v>
      </c>
      <c r="AW723" s="15" t="s">
        <v>34</v>
      </c>
      <c r="AX723" s="15" t="s">
        <v>71</v>
      </c>
      <c r="AY723" s="252" t="s">
        <v>140</v>
      </c>
    </row>
    <row r="724" spans="2:51" s="13" customFormat="1" ht="13.5">
      <c r="B724" s="219"/>
      <c r="C724" s="220"/>
      <c r="D724" s="209" t="s">
        <v>149</v>
      </c>
      <c r="E724" s="221" t="s">
        <v>20</v>
      </c>
      <c r="F724" s="222" t="s">
        <v>406</v>
      </c>
      <c r="G724" s="220"/>
      <c r="H724" s="223">
        <v>793.12</v>
      </c>
      <c r="I724" s="224"/>
      <c r="J724" s="220"/>
      <c r="K724" s="220"/>
      <c r="L724" s="225"/>
      <c r="M724" s="226"/>
      <c r="N724" s="227"/>
      <c r="O724" s="227"/>
      <c r="P724" s="227"/>
      <c r="Q724" s="227"/>
      <c r="R724" s="227"/>
      <c r="S724" s="227"/>
      <c r="T724" s="228"/>
      <c r="AT724" s="229" t="s">
        <v>149</v>
      </c>
      <c r="AU724" s="229" t="s">
        <v>78</v>
      </c>
      <c r="AV724" s="13" t="s">
        <v>78</v>
      </c>
      <c r="AW724" s="13" t="s">
        <v>34</v>
      </c>
      <c r="AX724" s="13" t="s">
        <v>71</v>
      </c>
      <c r="AY724" s="229" t="s">
        <v>140</v>
      </c>
    </row>
    <row r="725" spans="2:51" s="13" customFormat="1" ht="13.5">
      <c r="B725" s="219"/>
      <c r="C725" s="220"/>
      <c r="D725" s="209" t="s">
        <v>149</v>
      </c>
      <c r="E725" s="221" t="s">
        <v>20</v>
      </c>
      <c r="F725" s="222" t="s">
        <v>407</v>
      </c>
      <c r="G725" s="220"/>
      <c r="H725" s="223">
        <v>48.743</v>
      </c>
      <c r="I725" s="224"/>
      <c r="J725" s="220"/>
      <c r="K725" s="220"/>
      <c r="L725" s="225"/>
      <c r="M725" s="226"/>
      <c r="N725" s="227"/>
      <c r="O725" s="227"/>
      <c r="P725" s="227"/>
      <c r="Q725" s="227"/>
      <c r="R725" s="227"/>
      <c r="S725" s="227"/>
      <c r="T725" s="228"/>
      <c r="AT725" s="229" t="s">
        <v>149</v>
      </c>
      <c r="AU725" s="229" t="s">
        <v>78</v>
      </c>
      <c r="AV725" s="13" t="s">
        <v>78</v>
      </c>
      <c r="AW725" s="13" t="s">
        <v>34</v>
      </c>
      <c r="AX725" s="13" t="s">
        <v>71</v>
      </c>
      <c r="AY725" s="229" t="s">
        <v>140</v>
      </c>
    </row>
    <row r="726" spans="2:51" s="13" customFormat="1" ht="13.5">
      <c r="B726" s="219"/>
      <c r="C726" s="220"/>
      <c r="D726" s="209" t="s">
        <v>149</v>
      </c>
      <c r="E726" s="221" t="s">
        <v>20</v>
      </c>
      <c r="F726" s="222" t="s">
        <v>408</v>
      </c>
      <c r="G726" s="220"/>
      <c r="H726" s="223">
        <v>233.936</v>
      </c>
      <c r="I726" s="224"/>
      <c r="J726" s="220"/>
      <c r="K726" s="220"/>
      <c r="L726" s="225"/>
      <c r="M726" s="226"/>
      <c r="N726" s="227"/>
      <c r="O726" s="227"/>
      <c r="P726" s="227"/>
      <c r="Q726" s="227"/>
      <c r="R726" s="227"/>
      <c r="S726" s="227"/>
      <c r="T726" s="228"/>
      <c r="AT726" s="229" t="s">
        <v>149</v>
      </c>
      <c r="AU726" s="229" t="s">
        <v>78</v>
      </c>
      <c r="AV726" s="13" t="s">
        <v>78</v>
      </c>
      <c r="AW726" s="13" t="s">
        <v>34</v>
      </c>
      <c r="AX726" s="13" t="s">
        <v>71</v>
      </c>
      <c r="AY726" s="229" t="s">
        <v>140</v>
      </c>
    </row>
    <row r="727" spans="2:51" s="13" customFormat="1" ht="13.5">
      <c r="B727" s="219"/>
      <c r="C727" s="220"/>
      <c r="D727" s="209" t="s">
        <v>149</v>
      </c>
      <c r="E727" s="221" t="s">
        <v>20</v>
      </c>
      <c r="F727" s="222" t="s">
        <v>409</v>
      </c>
      <c r="G727" s="220"/>
      <c r="H727" s="223">
        <v>106.65</v>
      </c>
      <c r="I727" s="224"/>
      <c r="J727" s="220"/>
      <c r="K727" s="220"/>
      <c r="L727" s="225"/>
      <c r="M727" s="226"/>
      <c r="N727" s="227"/>
      <c r="O727" s="227"/>
      <c r="P727" s="227"/>
      <c r="Q727" s="227"/>
      <c r="R727" s="227"/>
      <c r="S727" s="227"/>
      <c r="T727" s="228"/>
      <c r="AT727" s="229" t="s">
        <v>149</v>
      </c>
      <c r="AU727" s="229" t="s">
        <v>78</v>
      </c>
      <c r="AV727" s="13" t="s">
        <v>78</v>
      </c>
      <c r="AW727" s="13" t="s">
        <v>34</v>
      </c>
      <c r="AX727" s="13" t="s">
        <v>71</v>
      </c>
      <c r="AY727" s="229" t="s">
        <v>140</v>
      </c>
    </row>
    <row r="728" spans="2:51" s="13" customFormat="1" ht="13.5">
      <c r="B728" s="219"/>
      <c r="C728" s="220"/>
      <c r="D728" s="209" t="s">
        <v>149</v>
      </c>
      <c r="E728" s="221" t="s">
        <v>20</v>
      </c>
      <c r="F728" s="222" t="s">
        <v>410</v>
      </c>
      <c r="G728" s="220"/>
      <c r="H728" s="223">
        <v>120</v>
      </c>
      <c r="I728" s="224"/>
      <c r="J728" s="220"/>
      <c r="K728" s="220"/>
      <c r="L728" s="225"/>
      <c r="M728" s="226"/>
      <c r="N728" s="227"/>
      <c r="O728" s="227"/>
      <c r="P728" s="227"/>
      <c r="Q728" s="227"/>
      <c r="R728" s="227"/>
      <c r="S728" s="227"/>
      <c r="T728" s="228"/>
      <c r="AT728" s="229" t="s">
        <v>149</v>
      </c>
      <c r="AU728" s="229" t="s">
        <v>78</v>
      </c>
      <c r="AV728" s="13" t="s">
        <v>78</v>
      </c>
      <c r="AW728" s="13" t="s">
        <v>34</v>
      </c>
      <c r="AX728" s="13" t="s">
        <v>71</v>
      </c>
      <c r="AY728" s="229" t="s">
        <v>140</v>
      </c>
    </row>
    <row r="729" spans="2:51" s="13" customFormat="1" ht="13.5">
      <c r="B729" s="219"/>
      <c r="C729" s="220"/>
      <c r="D729" s="209" t="s">
        <v>149</v>
      </c>
      <c r="E729" s="221" t="s">
        <v>20</v>
      </c>
      <c r="F729" s="222" t="s">
        <v>411</v>
      </c>
      <c r="G729" s="220"/>
      <c r="H729" s="223">
        <v>-1.8</v>
      </c>
      <c r="I729" s="224"/>
      <c r="J729" s="220"/>
      <c r="K729" s="220"/>
      <c r="L729" s="225"/>
      <c r="M729" s="226"/>
      <c r="N729" s="227"/>
      <c r="O729" s="227"/>
      <c r="P729" s="227"/>
      <c r="Q729" s="227"/>
      <c r="R729" s="227"/>
      <c r="S729" s="227"/>
      <c r="T729" s="228"/>
      <c r="AT729" s="229" t="s">
        <v>149</v>
      </c>
      <c r="AU729" s="229" t="s">
        <v>78</v>
      </c>
      <c r="AV729" s="13" t="s">
        <v>78</v>
      </c>
      <c r="AW729" s="13" t="s">
        <v>34</v>
      </c>
      <c r="AX729" s="13" t="s">
        <v>71</v>
      </c>
      <c r="AY729" s="229" t="s">
        <v>140</v>
      </c>
    </row>
    <row r="730" spans="2:51" s="13" customFormat="1" ht="13.5">
      <c r="B730" s="219"/>
      <c r="C730" s="220"/>
      <c r="D730" s="209" t="s">
        <v>149</v>
      </c>
      <c r="E730" s="221" t="s">
        <v>20</v>
      </c>
      <c r="F730" s="222" t="s">
        <v>412</v>
      </c>
      <c r="G730" s="220"/>
      <c r="H730" s="223">
        <v>-7.56</v>
      </c>
      <c r="I730" s="224"/>
      <c r="J730" s="220"/>
      <c r="K730" s="220"/>
      <c r="L730" s="225"/>
      <c r="M730" s="226"/>
      <c r="N730" s="227"/>
      <c r="O730" s="227"/>
      <c r="P730" s="227"/>
      <c r="Q730" s="227"/>
      <c r="R730" s="227"/>
      <c r="S730" s="227"/>
      <c r="T730" s="228"/>
      <c r="AT730" s="229" t="s">
        <v>149</v>
      </c>
      <c r="AU730" s="229" t="s">
        <v>78</v>
      </c>
      <c r="AV730" s="13" t="s">
        <v>78</v>
      </c>
      <c r="AW730" s="13" t="s">
        <v>34</v>
      </c>
      <c r="AX730" s="13" t="s">
        <v>71</v>
      </c>
      <c r="AY730" s="229" t="s">
        <v>140</v>
      </c>
    </row>
    <row r="731" spans="2:51" s="13" customFormat="1" ht="13.5">
      <c r="B731" s="219"/>
      <c r="C731" s="220"/>
      <c r="D731" s="209" t="s">
        <v>149</v>
      </c>
      <c r="E731" s="221" t="s">
        <v>20</v>
      </c>
      <c r="F731" s="222" t="s">
        <v>413</v>
      </c>
      <c r="G731" s="220"/>
      <c r="H731" s="223">
        <v>-9.9</v>
      </c>
      <c r="I731" s="224"/>
      <c r="J731" s="220"/>
      <c r="K731" s="220"/>
      <c r="L731" s="225"/>
      <c r="M731" s="226"/>
      <c r="N731" s="227"/>
      <c r="O731" s="227"/>
      <c r="P731" s="227"/>
      <c r="Q731" s="227"/>
      <c r="R731" s="227"/>
      <c r="S731" s="227"/>
      <c r="T731" s="228"/>
      <c r="AT731" s="229" t="s">
        <v>149</v>
      </c>
      <c r="AU731" s="229" t="s">
        <v>78</v>
      </c>
      <c r="AV731" s="13" t="s">
        <v>78</v>
      </c>
      <c r="AW731" s="13" t="s">
        <v>34</v>
      </c>
      <c r="AX731" s="13" t="s">
        <v>71</v>
      </c>
      <c r="AY731" s="229" t="s">
        <v>140</v>
      </c>
    </row>
    <row r="732" spans="2:51" s="13" customFormat="1" ht="13.5">
      <c r="B732" s="219"/>
      <c r="C732" s="220"/>
      <c r="D732" s="209" t="s">
        <v>149</v>
      </c>
      <c r="E732" s="221" t="s">
        <v>20</v>
      </c>
      <c r="F732" s="222" t="s">
        <v>414</v>
      </c>
      <c r="G732" s="220"/>
      <c r="H732" s="223">
        <v>-3.4</v>
      </c>
      <c r="I732" s="224"/>
      <c r="J732" s="220"/>
      <c r="K732" s="220"/>
      <c r="L732" s="225"/>
      <c r="M732" s="226"/>
      <c r="N732" s="227"/>
      <c r="O732" s="227"/>
      <c r="P732" s="227"/>
      <c r="Q732" s="227"/>
      <c r="R732" s="227"/>
      <c r="S732" s="227"/>
      <c r="T732" s="228"/>
      <c r="AT732" s="229" t="s">
        <v>149</v>
      </c>
      <c r="AU732" s="229" t="s">
        <v>78</v>
      </c>
      <c r="AV732" s="13" t="s">
        <v>78</v>
      </c>
      <c r="AW732" s="13" t="s">
        <v>34</v>
      </c>
      <c r="AX732" s="13" t="s">
        <v>71</v>
      </c>
      <c r="AY732" s="229" t="s">
        <v>140</v>
      </c>
    </row>
    <row r="733" spans="2:51" s="13" customFormat="1" ht="13.5">
      <c r="B733" s="219"/>
      <c r="C733" s="220"/>
      <c r="D733" s="209" t="s">
        <v>149</v>
      </c>
      <c r="E733" s="221" t="s">
        <v>20</v>
      </c>
      <c r="F733" s="222" t="s">
        <v>415</v>
      </c>
      <c r="G733" s="220"/>
      <c r="H733" s="223">
        <v>-44.28</v>
      </c>
      <c r="I733" s="224"/>
      <c r="J733" s="220"/>
      <c r="K733" s="220"/>
      <c r="L733" s="225"/>
      <c r="M733" s="226"/>
      <c r="N733" s="227"/>
      <c r="O733" s="227"/>
      <c r="P733" s="227"/>
      <c r="Q733" s="227"/>
      <c r="R733" s="227"/>
      <c r="S733" s="227"/>
      <c r="T733" s="228"/>
      <c r="AT733" s="229" t="s">
        <v>149</v>
      </c>
      <c r="AU733" s="229" t="s">
        <v>78</v>
      </c>
      <c r="AV733" s="13" t="s">
        <v>78</v>
      </c>
      <c r="AW733" s="13" t="s">
        <v>34</v>
      </c>
      <c r="AX733" s="13" t="s">
        <v>71</v>
      </c>
      <c r="AY733" s="229" t="s">
        <v>140</v>
      </c>
    </row>
    <row r="734" spans="2:51" s="13" customFormat="1" ht="13.5">
      <c r="B734" s="219"/>
      <c r="C734" s="220"/>
      <c r="D734" s="209" t="s">
        <v>149</v>
      </c>
      <c r="E734" s="221" t="s">
        <v>20</v>
      </c>
      <c r="F734" s="222" t="s">
        <v>416</v>
      </c>
      <c r="G734" s="220"/>
      <c r="H734" s="223">
        <v>-247.5</v>
      </c>
      <c r="I734" s="224"/>
      <c r="J734" s="220"/>
      <c r="K734" s="220"/>
      <c r="L734" s="225"/>
      <c r="M734" s="226"/>
      <c r="N734" s="227"/>
      <c r="O734" s="227"/>
      <c r="P734" s="227"/>
      <c r="Q734" s="227"/>
      <c r="R734" s="227"/>
      <c r="S734" s="227"/>
      <c r="T734" s="228"/>
      <c r="AT734" s="229" t="s">
        <v>149</v>
      </c>
      <c r="AU734" s="229" t="s">
        <v>78</v>
      </c>
      <c r="AV734" s="13" t="s">
        <v>78</v>
      </c>
      <c r="AW734" s="13" t="s">
        <v>34</v>
      </c>
      <c r="AX734" s="13" t="s">
        <v>71</v>
      </c>
      <c r="AY734" s="229" t="s">
        <v>140</v>
      </c>
    </row>
    <row r="735" spans="2:51" s="13" customFormat="1" ht="13.5">
      <c r="B735" s="219"/>
      <c r="C735" s="220"/>
      <c r="D735" s="209" t="s">
        <v>149</v>
      </c>
      <c r="E735" s="221" t="s">
        <v>20</v>
      </c>
      <c r="F735" s="222" t="s">
        <v>417</v>
      </c>
      <c r="G735" s="220"/>
      <c r="H735" s="223">
        <v>-31.32</v>
      </c>
      <c r="I735" s="224"/>
      <c r="J735" s="220"/>
      <c r="K735" s="220"/>
      <c r="L735" s="225"/>
      <c r="M735" s="226"/>
      <c r="N735" s="227"/>
      <c r="O735" s="227"/>
      <c r="P735" s="227"/>
      <c r="Q735" s="227"/>
      <c r="R735" s="227"/>
      <c r="S735" s="227"/>
      <c r="T735" s="228"/>
      <c r="AT735" s="229" t="s">
        <v>149</v>
      </c>
      <c r="AU735" s="229" t="s">
        <v>78</v>
      </c>
      <c r="AV735" s="13" t="s">
        <v>78</v>
      </c>
      <c r="AW735" s="13" t="s">
        <v>34</v>
      </c>
      <c r="AX735" s="13" t="s">
        <v>71</v>
      </c>
      <c r="AY735" s="229" t="s">
        <v>140</v>
      </c>
    </row>
    <row r="736" spans="2:51" s="13" customFormat="1" ht="13.5">
      <c r="B736" s="219"/>
      <c r="C736" s="220"/>
      <c r="D736" s="209" t="s">
        <v>149</v>
      </c>
      <c r="E736" s="221" t="s">
        <v>20</v>
      </c>
      <c r="F736" s="222" t="s">
        <v>418</v>
      </c>
      <c r="G736" s="220"/>
      <c r="H736" s="223">
        <v>-3.24</v>
      </c>
      <c r="I736" s="224"/>
      <c r="J736" s="220"/>
      <c r="K736" s="220"/>
      <c r="L736" s="225"/>
      <c r="M736" s="226"/>
      <c r="N736" s="227"/>
      <c r="O736" s="227"/>
      <c r="P736" s="227"/>
      <c r="Q736" s="227"/>
      <c r="R736" s="227"/>
      <c r="S736" s="227"/>
      <c r="T736" s="228"/>
      <c r="AT736" s="229" t="s">
        <v>149</v>
      </c>
      <c r="AU736" s="229" t="s">
        <v>78</v>
      </c>
      <c r="AV736" s="13" t="s">
        <v>78</v>
      </c>
      <c r="AW736" s="13" t="s">
        <v>34</v>
      </c>
      <c r="AX736" s="13" t="s">
        <v>71</v>
      </c>
      <c r="AY736" s="229" t="s">
        <v>140</v>
      </c>
    </row>
    <row r="737" spans="2:51" s="13" customFormat="1" ht="13.5">
      <c r="B737" s="219"/>
      <c r="C737" s="220"/>
      <c r="D737" s="209" t="s">
        <v>149</v>
      </c>
      <c r="E737" s="221" t="s">
        <v>20</v>
      </c>
      <c r="F737" s="222" t="s">
        <v>419</v>
      </c>
      <c r="G737" s="220"/>
      <c r="H737" s="223">
        <v>-5.1</v>
      </c>
      <c r="I737" s="224"/>
      <c r="J737" s="220"/>
      <c r="K737" s="220"/>
      <c r="L737" s="225"/>
      <c r="M737" s="226"/>
      <c r="N737" s="227"/>
      <c r="O737" s="227"/>
      <c r="P737" s="227"/>
      <c r="Q737" s="227"/>
      <c r="R737" s="227"/>
      <c r="S737" s="227"/>
      <c r="T737" s="228"/>
      <c r="AT737" s="229" t="s">
        <v>149</v>
      </c>
      <c r="AU737" s="229" t="s">
        <v>78</v>
      </c>
      <c r="AV737" s="13" t="s">
        <v>78</v>
      </c>
      <c r="AW737" s="13" t="s">
        <v>34</v>
      </c>
      <c r="AX737" s="13" t="s">
        <v>71</v>
      </c>
      <c r="AY737" s="229" t="s">
        <v>140</v>
      </c>
    </row>
    <row r="738" spans="2:51" s="13" customFormat="1" ht="13.5">
      <c r="B738" s="219"/>
      <c r="C738" s="220"/>
      <c r="D738" s="209" t="s">
        <v>149</v>
      </c>
      <c r="E738" s="221" t="s">
        <v>20</v>
      </c>
      <c r="F738" s="222" t="s">
        <v>420</v>
      </c>
      <c r="G738" s="220"/>
      <c r="H738" s="223">
        <v>-2</v>
      </c>
      <c r="I738" s="224"/>
      <c r="J738" s="220"/>
      <c r="K738" s="220"/>
      <c r="L738" s="225"/>
      <c r="M738" s="226"/>
      <c r="N738" s="227"/>
      <c r="O738" s="227"/>
      <c r="P738" s="227"/>
      <c r="Q738" s="227"/>
      <c r="R738" s="227"/>
      <c r="S738" s="227"/>
      <c r="T738" s="228"/>
      <c r="AT738" s="229" t="s">
        <v>149</v>
      </c>
      <c r="AU738" s="229" t="s">
        <v>78</v>
      </c>
      <c r="AV738" s="13" t="s">
        <v>78</v>
      </c>
      <c r="AW738" s="13" t="s">
        <v>34</v>
      </c>
      <c r="AX738" s="13" t="s">
        <v>71</v>
      </c>
      <c r="AY738" s="229" t="s">
        <v>140</v>
      </c>
    </row>
    <row r="739" spans="2:51" s="13" customFormat="1" ht="13.5">
      <c r="B739" s="219"/>
      <c r="C739" s="220"/>
      <c r="D739" s="209" t="s">
        <v>149</v>
      </c>
      <c r="E739" s="221" t="s">
        <v>20</v>
      </c>
      <c r="F739" s="222" t="s">
        <v>421</v>
      </c>
      <c r="G739" s="220"/>
      <c r="H739" s="223">
        <v>-3.763</v>
      </c>
      <c r="I739" s="224"/>
      <c r="J739" s="220"/>
      <c r="K739" s="220"/>
      <c r="L739" s="225"/>
      <c r="M739" s="226"/>
      <c r="N739" s="227"/>
      <c r="O739" s="227"/>
      <c r="P739" s="227"/>
      <c r="Q739" s="227"/>
      <c r="R739" s="227"/>
      <c r="S739" s="227"/>
      <c r="T739" s="228"/>
      <c r="AT739" s="229" t="s">
        <v>149</v>
      </c>
      <c r="AU739" s="229" t="s">
        <v>78</v>
      </c>
      <c r="AV739" s="13" t="s">
        <v>78</v>
      </c>
      <c r="AW739" s="13" t="s">
        <v>34</v>
      </c>
      <c r="AX739" s="13" t="s">
        <v>71</v>
      </c>
      <c r="AY739" s="229" t="s">
        <v>140</v>
      </c>
    </row>
    <row r="740" spans="2:51" s="13" customFormat="1" ht="13.5">
      <c r="B740" s="219"/>
      <c r="C740" s="220"/>
      <c r="D740" s="209" t="s">
        <v>149</v>
      </c>
      <c r="E740" s="221" t="s">
        <v>20</v>
      </c>
      <c r="F740" s="222" t="s">
        <v>422</v>
      </c>
      <c r="G740" s="220"/>
      <c r="H740" s="223">
        <v>-3.528</v>
      </c>
      <c r="I740" s="224"/>
      <c r="J740" s="220"/>
      <c r="K740" s="220"/>
      <c r="L740" s="225"/>
      <c r="M740" s="226"/>
      <c r="N740" s="227"/>
      <c r="O740" s="227"/>
      <c r="P740" s="227"/>
      <c r="Q740" s="227"/>
      <c r="R740" s="227"/>
      <c r="S740" s="227"/>
      <c r="T740" s="228"/>
      <c r="AT740" s="229" t="s">
        <v>149</v>
      </c>
      <c r="AU740" s="229" t="s">
        <v>78</v>
      </c>
      <c r="AV740" s="13" t="s">
        <v>78</v>
      </c>
      <c r="AW740" s="13" t="s">
        <v>34</v>
      </c>
      <c r="AX740" s="13" t="s">
        <v>71</v>
      </c>
      <c r="AY740" s="229" t="s">
        <v>140</v>
      </c>
    </row>
    <row r="741" spans="2:51" s="13" customFormat="1" ht="13.5">
      <c r="B741" s="219"/>
      <c r="C741" s="220"/>
      <c r="D741" s="209" t="s">
        <v>149</v>
      </c>
      <c r="E741" s="221" t="s">
        <v>20</v>
      </c>
      <c r="F741" s="222" t="s">
        <v>423</v>
      </c>
      <c r="G741" s="220"/>
      <c r="H741" s="223">
        <v>-3.087</v>
      </c>
      <c r="I741" s="224"/>
      <c r="J741" s="220"/>
      <c r="K741" s="220"/>
      <c r="L741" s="225"/>
      <c r="M741" s="226"/>
      <c r="N741" s="227"/>
      <c r="O741" s="227"/>
      <c r="P741" s="227"/>
      <c r="Q741" s="227"/>
      <c r="R741" s="227"/>
      <c r="S741" s="227"/>
      <c r="T741" s="228"/>
      <c r="AT741" s="229" t="s">
        <v>149</v>
      </c>
      <c r="AU741" s="229" t="s">
        <v>78</v>
      </c>
      <c r="AV741" s="13" t="s">
        <v>78</v>
      </c>
      <c r="AW741" s="13" t="s">
        <v>34</v>
      </c>
      <c r="AX741" s="13" t="s">
        <v>71</v>
      </c>
      <c r="AY741" s="229" t="s">
        <v>140</v>
      </c>
    </row>
    <row r="742" spans="2:51" s="13" customFormat="1" ht="13.5">
      <c r="B742" s="219"/>
      <c r="C742" s="220"/>
      <c r="D742" s="209" t="s">
        <v>149</v>
      </c>
      <c r="E742" s="221" t="s">
        <v>20</v>
      </c>
      <c r="F742" s="222" t="s">
        <v>424</v>
      </c>
      <c r="G742" s="220"/>
      <c r="H742" s="223">
        <v>-7.035</v>
      </c>
      <c r="I742" s="224"/>
      <c r="J742" s="220"/>
      <c r="K742" s="220"/>
      <c r="L742" s="225"/>
      <c r="M742" s="226"/>
      <c r="N742" s="227"/>
      <c r="O742" s="227"/>
      <c r="P742" s="227"/>
      <c r="Q742" s="227"/>
      <c r="R742" s="227"/>
      <c r="S742" s="227"/>
      <c r="T742" s="228"/>
      <c r="AT742" s="229" t="s">
        <v>149</v>
      </c>
      <c r="AU742" s="229" t="s">
        <v>78</v>
      </c>
      <c r="AV742" s="13" t="s">
        <v>78</v>
      </c>
      <c r="AW742" s="13" t="s">
        <v>34</v>
      </c>
      <c r="AX742" s="13" t="s">
        <v>71</v>
      </c>
      <c r="AY742" s="229" t="s">
        <v>140</v>
      </c>
    </row>
    <row r="743" spans="2:51" s="13" customFormat="1" ht="13.5">
      <c r="B743" s="219"/>
      <c r="C743" s="220"/>
      <c r="D743" s="209" t="s">
        <v>149</v>
      </c>
      <c r="E743" s="221" t="s">
        <v>20</v>
      </c>
      <c r="F743" s="222" t="s">
        <v>425</v>
      </c>
      <c r="G743" s="220"/>
      <c r="H743" s="223">
        <v>-2.07</v>
      </c>
      <c r="I743" s="224"/>
      <c r="J743" s="220"/>
      <c r="K743" s="220"/>
      <c r="L743" s="225"/>
      <c r="M743" s="226"/>
      <c r="N743" s="227"/>
      <c r="O743" s="227"/>
      <c r="P743" s="227"/>
      <c r="Q743" s="227"/>
      <c r="R743" s="227"/>
      <c r="S743" s="227"/>
      <c r="T743" s="228"/>
      <c r="AT743" s="229" t="s">
        <v>149</v>
      </c>
      <c r="AU743" s="229" t="s">
        <v>78</v>
      </c>
      <c r="AV743" s="13" t="s">
        <v>78</v>
      </c>
      <c r="AW743" s="13" t="s">
        <v>34</v>
      </c>
      <c r="AX743" s="13" t="s">
        <v>71</v>
      </c>
      <c r="AY743" s="229" t="s">
        <v>140</v>
      </c>
    </row>
    <row r="744" spans="2:51" s="15" customFormat="1" ht="13.5">
      <c r="B744" s="242"/>
      <c r="C744" s="243"/>
      <c r="D744" s="209" t="s">
        <v>149</v>
      </c>
      <c r="E744" s="244" t="s">
        <v>20</v>
      </c>
      <c r="F744" s="245" t="s">
        <v>825</v>
      </c>
      <c r="G744" s="243"/>
      <c r="H744" s="246">
        <v>926.866</v>
      </c>
      <c r="I744" s="247"/>
      <c r="J744" s="243"/>
      <c r="K744" s="243"/>
      <c r="L744" s="248"/>
      <c r="M744" s="249"/>
      <c r="N744" s="250"/>
      <c r="O744" s="250"/>
      <c r="P744" s="250"/>
      <c r="Q744" s="250"/>
      <c r="R744" s="250"/>
      <c r="S744" s="250"/>
      <c r="T744" s="251"/>
      <c r="AT744" s="252" t="s">
        <v>149</v>
      </c>
      <c r="AU744" s="252" t="s">
        <v>78</v>
      </c>
      <c r="AV744" s="15" t="s">
        <v>159</v>
      </c>
      <c r="AW744" s="15" t="s">
        <v>34</v>
      </c>
      <c r="AX744" s="15" t="s">
        <v>71</v>
      </c>
      <c r="AY744" s="252" t="s">
        <v>140</v>
      </c>
    </row>
    <row r="745" spans="2:51" s="13" customFormat="1" ht="13.5">
      <c r="B745" s="219"/>
      <c r="C745" s="220"/>
      <c r="D745" s="209" t="s">
        <v>149</v>
      </c>
      <c r="E745" s="221" t="s">
        <v>20</v>
      </c>
      <c r="F745" s="222" t="s">
        <v>426</v>
      </c>
      <c r="G745" s="220"/>
      <c r="H745" s="223">
        <v>985.642</v>
      </c>
      <c r="I745" s="224"/>
      <c r="J745" s="220"/>
      <c r="K745" s="220"/>
      <c r="L745" s="225"/>
      <c r="M745" s="226"/>
      <c r="N745" s="227"/>
      <c r="O745" s="227"/>
      <c r="P745" s="227"/>
      <c r="Q745" s="227"/>
      <c r="R745" s="227"/>
      <c r="S745" s="227"/>
      <c r="T745" s="228"/>
      <c r="AT745" s="229" t="s">
        <v>149</v>
      </c>
      <c r="AU745" s="229" t="s">
        <v>78</v>
      </c>
      <c r="AV745" s="13" t="s">
        <v>78</v>
      </c>
      <c r="AW745" s="13" t="s">
        <v>34</v>
      </c>
      <c r="AX745" s="13" t="s">
        <v>71</v>
      </c>
      <c r="AY745" s="229" t="s">
        <v>140</v>
      </c>
    </row>
    <row r="746" spans="2:51" s="13" customFormat="1" ht="13.5">
      <c r="B746" s="219"/>
      <c r="C746" s="220"/>
      <c r="D746" s="209" t="s">
        <v>149</v>
      </c>
      <c r="E746" s="221" t="s">
        <v>20</v>
      </c>
      <c r="F746" s="222" t="s">
        <v>427</v>
      </c>
      <c r="G746" s="220"/>
      <c r="H746" s="223">
        <v>337.879</v>
      </c>
      <c r="I746" s="224"/>
      <c r="J746" s="220"/>
      <c r="K746" s="220"/>
      <c r="L746" s="225"/>
      <c r="M746" s="226"/>
      <c r="N746" s="227"/>
      <c r="O746" s="227"/>
      <c r="P746" s="227"/>
      <c r="Q746" s="227"/>
      <c r="R746" s="227"/>
      <c r="S746" s="227"/>
      <c r="T746" s="228"/>
      <c r="AT746" s="229" t="s">
        <v>149</v>
      </c>
      <c r="AU746" s="229" t="s">
        <v>78</v>
      </c>
      <c r="AV746" s="13" t="s">
        <v>78</v>
      </c>
      <c r="AW746" s="13" t="s">
        <v>34</v>
      </c>
      <c r="AX746" s="13" t="s">
        <v>71</v>
      </c>
      <c r="AY746" s="229" t="s">
        <v>140</v>
      </c>
    </row>
    <row r="747" spans="2:51" s="13" customFormat="1" ht="13.5">
      <c r="B747" s="219"/>
      <c r="C747" s="220"/>
      <c r="D747" s="209" t="s">
        <v>149</v>
      </c>
      <c r="E747" s="221" t="s">
        <v>20</v>
      </c>
      <c r="F747" s="222" t="s">
        <v>428</v>
      </c>
      <c r="G747" s="220"/>
      <c r="H747" s="223">
        <v>276.25</v>
      </c>
      <c r="I747" s="224"/>
      <c r="J747" s="220"/>
      <c r="K747" s="220"/>
      <c r="L747" s="225"/>
      <c r="M747" s="226"/>
      <c r="N747" s="227"/>
      <c r="O747" s="227"/>
      <c r="P747" s="227"/>
      <c r="Q747" s="227"/>
      <c r="R747" s="227"/>
      <c r="S747" s="227"/>
      <c r="T747" s="228"/>
      <c r="AT747" s="229" t="s">
        <v>149</v>
      </c>
      <c r="AU747" s="229" t="s">
        <v>78</v>
      </c>
      <c r="AV747" s="13" t="s">
        <v>78</v>
      </c>
      <c r="AW747" s="13" t="s">
        <v>34</v>
      </c>
      <c r="AX747" s="13" t="s">
        <v>71</v>
      </c>
      <c r="AY747" s="229" t="s">
        <v>140</v>
      </c>
    </row>
    <row r="748" spans="2:51" s="13" customFormat="1" ht="13.5">
      <c r="B748" s="219"/>
      <c r="C748" s="220"/>
      <c r="D748" s="209" t="s">
        <v>149</v>
      </c>
      <c r="E748" s="221" t="s">
        <v>20</v>
      </c>
      <c r="F748" s="222" t="s">
        <v>429</v>
      </c>
      <c r="G748" s="220"/>
      <c r="H748" s="223">
        <v>239.963</v>
      </c>
      <c r="I748" s="224"/>
      <c r="J748" s="220"/>
      <c r="K748" s="220"/>
      <c r="L748" s="225"/>
      <c r="M748" s="226"/>
      <c r="N748" s="227"/>
      <c r="O748" s="227"/>
      <c r="P748" s="227"/>
      <c r="Q748" s="227"/>
      <c r="R748" s="227"/>
      <c r="S748" s="227"/>
      <c r="T748" s="228"/>
      <c r="AT748" s="229" t="s">
        <v>149</v>
      </c>
      <c r="AU748" s="229" t="s">
        <v>78</v>
      </c>
      <c r="AV748" s="13" t="s">
        <v>78</v>
      </c>
      <c r="AW748" s="13" t="s">
        <v>34</v>
      </c>
      <c r="AX748" s="13" t="s">
        <v>71</v>
      </c>
      <c r="AY748" s="229" t="s">
        <v>140</v>
      </c>
    </row>
    <row r="749" spans="2:51" s="13" customFormat="1" ht="13.5">
      <c r="B749" s="219"/>
      <c r="C749" s="220"/>
      <c r="D749" s="209" t="s">
        <v>149</v>
      </c>
      <c r="E749" s="221" t="s">
        <v>20</v>
      </c>
      <c r="F749" s="222" t="s">
        <v>430</v>
      </c>
      <c r="G749" s="220"/>
      <c r="H749" s="223">
        <v>-58.14</v>
      </c>
      <c r="I749" s="224"/>
      <c r="J749" s="220"/>
      <c r="K749" s="220"/>
      <c r="L749" s="225"/>
      <c r="M749" s="226"/>
      <c r="N749" s="227"/>
      <c r="O749" s="227"/>
      <c r="P749" s="227"/>
      <c r="Q749" s="227"/>
      <c r="R749" s="227"/>
      <c r="S749" s="227"/>
      <c r="T749" s="228"/>
      <c r="AT749" s="229" t="s">
        <v>149</v>
      </c>
      <c r="AU749" s="229" t="s">
        <v>78</v>
      </c>
      <c r="AV749" s="13" t="s">
        <v>78</v>
      </c>
      <c r="AW749" s="13" t="s">
        <v>34</v>
      </c>
      <c r="AX749" s="13" t="s">
        <v>71</v>
      </c>
      <c r="AY749" s="229" t="s">
        <v>140</v>
      </c>
    </row>
    <row r="750" spans="2:51" s="13" customFormat="1" ht="13.5">
      <c r="B750" s="219"/>
      <c r="C750" s="220"/>
      <c r="D750" s="209" t="s">
        <v>149</v>
      </c>
      <c r="E750" s="221" t="s">
        <v>20</v>
      </c>
      <c r="F750" s="222" t="s">
        <v>431</v>
      </c>
      <c r="G750" s="220"/>
      <c r="H750" s="223">
        <v>-2.43</v>
      </c>
      <c r="I750" s="224"/>
      <c r="J750" s="220"/>
      <c r="K750" s="220"/>
      <c r="L750" s="225"/>
      <c r="M750" s="226"/>
      <c r="N750" s="227"/>
      <c r="O750" s="227"/>
      <c r="P750" s="227"/>
      <c r="Q750" s="227"/>
      <c r="R750" s="227"/>
      <c r="S750" s="227"/>
      <c r="T750" s="228"/>
      <c r="AT750" s="229" t="s">
        <v>149</v>
      </c>
      <c r="AU750" s="229" t="s">
        <v>78</v>
      </c>
      <c r="AV750" s="13" t="s">
        <v>78</v>
      </c>
      <c r="AW750" s="13" t="s">
        <v>34</v>
      </c>
      <c r="AX750" s="13" t="s">
        <v>71</v>
      </c>
      <c r="AY750" s="229" t="s">
        <v>140</v>
      </c>
    </row>
    <row r="751" spans="2:51" s="13" customFormat="1" ht="13.5">
      <c r="B751" s="219"/>
      <c r="C751" s="220"/>
      <c r="D751" s="209" t="s">
        <v>149</v>
      </c>
      <c r="E751" s="221" t="s">
        <v>20</v>
      </c>
      <c r="F751" s="222" t="s">
        <v>432</v>
      </c>
      <c r="G751" s="220"/>
      <c r="H751" s="223">
        <v>-3.6</v>
      </c>
      <c r="I751" s="224"/>
      <c r="J751" s="220"/>
      <c r="K751" s="220"/>
      <c r="L751" s="225"/>
      <c r="M751" s="226"/>
      <c r="N751" s="227"/>
      <c r="O751" s="227"/>
      <c r="P751" s="227"/>
      <c r="Q751" s="227"/>
      <c r="R751" s="227"/>
      <c r="S751" s="227"/>
      <c r="T751" s="228"/>
      <c r="AT751" s="229" t="s">
        <v>149</v>
      </c>
      <c r="AU751" s="229" t="s">
        <v>78</v>
      </c>
      <c r="AV751" s="13" t="s">
        <v>78</v>
      </c>
      <c r="AW751" s="13" t="s">
        <v>34</v>
      </c>
      <c r="AX751" s="13" t="s">
        <v>71</v>
      </c>
      <c r="AY751" s="229" t="s">
        <v>140</v>
      </c>
    </row>
    <row r="752" spans="2:51" s="13" customFormat="1" ht="13.5">
      <c r="B752" s="219"/>
      <c r="C752" s="220"/>
      <c r="D752" s="209" t="s">
        <v>149</v>
      </c>
      <c r="E752" s="221" t="s">
        <v>20</v>
      </c>
      <c r="F752" s="222" t="s">
        <v>433</v>
      </c>
      <c r="G752" s="220"/>
      <c r="H752" s="223">
        <v>-18.7</v>
      </c>
      <c r="I752" s="224"/>
      <c r="J752" s="220"/>
      <c r="K752" s="220"/>
      <c r="L752" s="225"/>
      <c r="M752" s="226"/>
      <c r="N752" s="227"/>
      <c r="O752" s="227"/>
      <c r="P752" s="227"/>
      <c r="Q752" s="227"/>
      <c r="R752" s="227"/>
      <c r="S752" s="227"/>
      <c r="T752" s="228"/>
      <c r="AT752" s="229" t="s">
        <v>149</v>
      </c>
      <c r="AU752" s="229" t="s">
        <v>78</v>
      </c>
      <c r="AV752" s="13" t="s">
        <v>78</v>
      </c>
      <c r="AW752" s="13" t="s">
        <v>34</v>
      </c>
      <c r="AX752" s="13" t="s">
        <v>71</v>
      </c>
      <c r="AY752" s="229" t="s">
        <v>140</v>
      </c>
    </row>
    <row r="753" spans="2:51" s="13" customFormat="1" ht="13.5">
      <c r="B753" s="219"/>
      <c r="C753" s="220"/>
      <c r="D753" s="209" t="s">
        <v>149</v>
      </c>
      <c r="E753" s="221" t="s">
        <v>20</v>
      </c>
      <c r="F753" s="222" t="s">
        <v>434</v>
      </c>
      <c r="G753" s="220"/>
      <c r="H753" s="223">
        <v>-9.52</v>
      </c>
      <c r="I753" s="224"/>
      <c r="J753" s="220"/>
      <c r="K753" s="220"/>
      <c r="L753" s="225"/>
      <c r="M753" s="226"/>
      <c r="N753" s="227"/>
      <c r="O753" s="227"/>
      <c r="P753" s="227"/>
      <c r="Q753" s="227"/>
      <c r="R753" s="227"/>
      <c r="S753" s="227"/>
      <c r="T753" s="228"/>
      <c r="AT753" s="229" t="s">
        <v>149</v>
      </c>
      <c r="AU753" s="229" t="s">
        <v>78</v>
      </c>
      <c r="AV753" s="13" t="s">
        <v>78</v>
      </c>
      <c r="AW753" s="13" t="s">
        <v>34</v>
      </c>
      <c r="AX753" s="13" t="s">
        <v>71</v>
      </c>
      <c r="AY753" s="229" t="s">
        <v>140</v>
      </c>
    </row>
    <row r="754" spans="2:51" s="13" customFormat="1" ht="13.5">
      <c r="B754" s="219"/>
      <c r="C754" s="220"/>
      <c r="D754" s="209" t="s">
        <v>149</v>
      </c>
      <c r="E754" s="221" t="s">
        <v>20</v>
      </c>
      <c r="F754" s="222" t="s">
        <v>435</v>
      </c>
      <c r="G754" s="220"/>
      <c r="H754" s="223">
        <v>-16.66</v>
      </c>
      <c r="I754" s="224"/>
      <c r="J754" s="220"/>
      <c r="K754" s="220"/>
      <c r="L754" s="225"/>
      <c r="M754" s="226"/>
      <c r="N754" s="227"/>
      <c r="O754" s="227"/>
      <c r="P754" s="227"/>
      <c r="Q754" s="227"/>
      <c r="R754" s="227"/>
      <c r="S754" s="227"/>
      <c r="T754" s="228"/>
      <c r="AT754" s="229" t="s">
        <v>149</v>
      </c>
      <c r="AU754" s="229" t="s">
        <v>78</v>
      </c>
      <c r="AV754" s="13" t="s">
        <v>78</v>
      </c>
      <c r="AW754" s="13" t="s">
        <v>34</v>
      </c>
      <c r="AX754" s="13" t="s">
        <v>71</v>
      </c>
      <c r="AY754" s="229" t="s">
        <v>140</v>
      </c>
    </row>
    <row r="755" spans="2:51" s="13" customFormat="1" ht="13.5">
      <c r="B755" s="219"/>
      <c r="C755" s="220"/>
      <c r="D755" s="209" t="s">
        <v>149</v>
      </c>
      <c r="E755" s="221" t="s">
        <v>20</v>
      </c>
      <c r="F755" s="222" t="s">
        <v>436</v>
      </c>
      <c r="G755" s="220"/>
      <c r="H755" s="223">
        <v>-28.56</v>
      </c>
      <c r="I755" s="224"/>
      <c r="J755" s="220"/>
      <c r="K755" s="220"/>
      <c r="L755" s="225"/>
      <c r="M755" s="226"/>
      <c r="N755" s="227"/>
      <c r="O755" s="227"/>
      <c r="P755" s="227"/>
      <c r="Q755" s="227"/>
      <c r="R755" s="227"/>
      <c r="S755" s="227"/>
      <c r="T755" s="228"/>
      <c r="AT755" s="229" t="s">
        <v>149</v>
      </c>
      <c r="AU755" s="229" t="s">
        <v>78</v>
      </c>
      <c r="AV755" s="13" t="s">
        <v>78</v>
      </c>
      <c r="AW755" s="13" t="s">
        <v>34</v>
      </c>
      <c r="AX755" s="13" t="s">
        <v>71</v>
      </c>
      <c r="AY755" s="229" t="s">
        <v>140</v>
      </c>
    </row>
    <row r="756" spans="2:51" s="13" customFormat="1" ht="13.5">
      <c r="B756" s="219"/>
      <c r="C756" s="220"/>
      <c r="D756" s="209" t="s">
        <v>149</v>
      </c>
      <c r="E756" s="221" t="s">
        <v>20</v>
      </c>
      <c r="F756" s="222" t="s">
        <v>437</v>
      </c>
      <c r="G756" s="220"/>
      <c r="H756" s="223">
        <v>-4.08</v>
      </c>
      <c r="I756" s="224"/>
      <c r="J756" s="220"/>
      <c r="K756" s="220"/>
      <c r="L756" s="225"/>
      <c r="M756" s="226"/>
      <c r="N756" s="227"/>
      <c r="O756" s="227"/>
      <c r="P756" s="227"/>
      <c r="Q756" s="227"/>
      <c r="R756" s="227"/>
      <c r="S756" s="227"/>
      <c r="T756" s="228"/>
      <c r="AT756" s="229" t="s">
        <v>149</v>
      </c>
      <c r="AU756" s="229" t="s">
        <v>78</v>
      </c>
      <c r="AV756" s="13" t="s">
        <v>78</v>
      </c>
      <c r="AW756" s="13" t="s">
        <v>34</v>
      </c>
      <c r="AX756" s="13" t="s">
        <v>71</v>
      </c>
      <c r="AY756" s="229" t="s">
        <v>140</v>
      </c>
    </row>
    <row r="757" spans="2:51" s="13" customFormat="1" ht="13.5">
      <c r="B757" s="219"/>
      <c r="C757" s="220"/>
      <c r="D757" s="209" t="s">
        <v>149</v>
      </c>
      <c r="E757" s="221" t="s">
        <v>20</v>
      </c>
      <c r="F757" s="222" t="s">
        <v>438</v>
      </c>
      <c r="G757" s="220"/>
      <c r="H757" s="223">
        <v>-20.4</v>
      </c>
      <c r="I757" s="224"/>
      <c r="J757" s="220"/>
      <c r="K757" s="220"/>
      <c r="L757" s="225"/>
      <c r="M757" s="226"/>
      <c r="N757" s="227"/>
      <c r="O757" s="227"/>
      <c r="P757" s="227"/>
      <c r="Q757" s="227"/>
      <c r="R757" s="227"/>
      <c r="S757" s="227"/>
      <c r="T757" s="228"/>
      <c r="AT757" s="229" t="s">
        <v>149</v>
      </c>
      <c r="AU757" s="229" t="s">
        <v>78</v>
      </c>
      <c r="AV757" s="13" t="s">
        <v>78</v>
      </c>
      <c r="AW757" s="13" t="s">
        <v>34</v>
      </c>
      <c r="AX757" s="13" t="s">
        <v>71</v>
      </c>
      <c r="AY757" s="229" t="s">
        <v>140</v>
      </c>
    </row>
    <row r="758" spans="2:51" s="13" customFormat="1" ht="13.5">
      <c r="B758" s="219"/>
      <c r="C758" s="220"/>
      <c r="D758" s="209" t="s">
        <v>149</v>
      </c>
      <c r="E758" s="221" t="s">
        <v>20</v>
      </c>
      <c r="F758" s="222" t="s">
        <v>439</v>
      </c>
      <c r="G758" s="220"/>
      <c r="H758" s="223">
        <v>-24</v>
      </c>
      <c r="I758" s="224"/>
      <c r="J758" s="220"/>
      <c r="K758" s="220"/>
      <c r="L758" s="225"/>
      <c r="M758" s="226"/>
      <c r="N758" s="227"/>
      <c r="O758" s="227"/>
      <c r="P758" s="227"/>
      <c r="Q758" s="227"/>
      <c r="R758" s="227"/>
      <c r="S758" s="227"/>
      <c r="T758" s="228"/>
      <c r="AT758" s="229" t="s">
        <v>149</v>
      </c>
      <c r="AU758" s="229" t="s">
        <v>78</v>
      </c>
      <c r="AV758" s="13" t="s">
        <v>78</v>
      </c>
      <c r="AW758" s="13" t="s">
        <v>34</v>
      </c>
      <c r="AX758" s="13" t="s">
        <v>71</v>
      </c>
      <c r="AY758" s="229" t="s">
        <v>140</v>
      </c>
    </row>
    <row r="759" spans="2:51" s="13" customFormat="1" ht="13.5">
      <c r="B759" s="219"/>
      <c r="C759" s="220"/>
      <c r="D759" s="209" t="s">
        <v>149</v>
      </c>
      <c r="E759" s="221" t="s">
        <v>20</v>
      </c>
      <c r="F759" s="222" t="s">
        <v>440</v>
      </c>
      <c r="G759" s="220"/>
      <c r="H759" s="223">
        <v>-4.8</v>
      </c>
      <c r="I759" s="224"/>
      <c r="J759" s="220"/>
      <c r="K759" s="220"/>
      <c r="L759" s="225"/>
      <c r="M759" s="226"/>
      <c r="N759" s="227"/>
      <c r="O759" s="227"/>
      <c r="P759" s="227"/>
      <c r="Q759" s="227"/>
      <c r="R759" s="227"/>
      <c r="S759" s="227"/>
      <c r="T759" s="228"/>
      <c r="AT759" s="229" t="s">
        <v>149</v>
      </c>
      <c r="AU759" s="229" t="s">
        <v>78</v>
      </c>
      <c r="AV759" s="13" t="s">
        <v>78</v>
      </c>
      <c r="AW759" s="13" t="s">
        <v>34</v>
      </c>
      <c r="AX759" s="13" t="s">
        <v>71</v>
      </c>
      <c r="AY759" s="229" t="s">
        <v>140</v>
      </c>
    </row>
    <row r="760" spans="2:51" s="13" customFormat="1" ht="13.5">
      <c r="B760" s="219"/>
      <c r="C760" s="220"/>
      <c r="D760" s="209" t="s">
        <v>149</v>
      </c>
      <c r="E760" s="221" t="s">
        <v>20</v>
      </c>
      <c r="F760" s="222" t="s">
        <v>441</v>
      </c>
      <c r="G760" s="220"/>
      <c r="H760" s="223">
        <v>-2.4</v>
      </c>
      <c r="I760" s="224"/>
      <c r="J760" s="220"/>
      <c r="K760" s="220"/>
      <c r="L760" s="225"/>
      <c r="M760" s="226"/>
      <c r="N760" s="227"/>
      <c r="O760" s="227"/>
      <c r="P760" s="227"/>
      <c r="Q760" s="227"/>
      <c r="R760" s="227"/>
      <c r="S760" s="227"/>
      <c r="T760" s="228"/>
      <c r="AT760" s="229" t="s">
        <v>149</v>
      </c>
      <c r="AU760" s="229" t="s">
        <v>78</v>
      </c>
      <c r="AV760" s="13" t="s">
        <v>78</v>
      </c>
      <c r="AW760" s="13" t="s">
        <v>34</v>
      </c>
      <c r="AX760" s="13" t="s">
        <v>71</v>
      </c>
      <c r="AY760" s="229" t="s">
        <v>140</v>
      </c>
    </row>
    <row r="761" spans="2:51" s="13" customFormat="1" ht="13.5">
      <c r="B761" s="219"/>
      <c r="C761" s="220"/>
      <c r="D761" s="209" t="s">
        <v>149</v>
      </c>
      <c r="E761" s="221" t="s">
        <v>20</v>
      </c>
      <c r="F761" s="222" t="s">
        <v>441</v>
      </c>
      <c r="G761" s="220"/>
      <c r="H761" s="223">
        <v>-2.4</v>
      </c>
      <c r="I761" s="224"/>
      <c r="J761" s="220"/>
      <c r="K761" s="220"/>
      <c r="L761" s="225"/>
      <c r="M761" s="226"/>
      <c r="N761" s="227"/>
      <c r="O761" s="227"/>
      <c r="P761" s="227"/>
      <c r="Q761" s="227"/>
      <c r="R761" s="227"/>
      <c r="S761" s="227"/>
      <c r="T761" s="228"/>
      <c r="AT761" s="229" t="s">
        <v>149</v>
      </c>
      <c r="AU761" s="229" t="s">
        <v>78</v>
      </c>
      <c r="AV761" s="13" t="s">
        <v>78</v>
      </c>
      <c r="AW761" s="13" t="s">
        <v>34</v>
      </c>
      <c r="AX761" s="13" t="s">
        <v>71</v>
      </c>
      <c r="AY761" s="229" t="s">
        <v>140</v>
      </c>
    </row>
    <row r="762" spans="2:51" s="13" customFormat="1" ht="13.5">
      <c r="B762" s="219"/>
      <c r="C762" s="220"/>
      <c r="D762" s="209" t="s">
        <v>149</v>
      </c>
      <c r="E762" s="221" t="s">
        <v>20</v>
      </c>
      <c r="F762" s="222" t="s">
        <v>442</v>
      </c>
      <c r="G762" s="220"/>
      <c r="H762" s="223">
        <v>-17.6</v>
      </c>
      <c r="I762" s="224"/>
      <c r="J762" s="220"/>
      <c r="K762" s="220"/>
      <c r="L762" s="225"/>
      <c r="M762" s="226"/>
      <c r="N762" s="227"/>
      <c r="O762" s="227"/>
      <c r="P762" s="227"/>
      <c r="Q762" s="227"/>
      <c r="R762" s="227"/>
      <c r="S762" s="227"/>
      <c r="T762" s="228"/>
      <c r="AT762" s="229" t="s">
        <v>149</v>
      </c>
      <c r="AU762" s="229" t="s">
        <v>78</v>
      </c>
      <c r="AV762" s="13" t="s">
        <v>78</v>
      </c>
      <c r="AW762" s="13" t="s">
        <v>34</v>
      </c>
      <c r="AX762" s="13" t="s">
        <v>71</v>
      </c>
      <c r="AY762" s="229" t="s">
        <v>140</v>
      </c>
    </row>
    <row r="763" spans="2:51" s="13" customFormat="1" ht="13.5">
      <c r="B763" s="219"/>
      <c r="C763" s="220"/>
      <c r="D763" s="209" t="s">
        <v>149</v>
      </c>
      <c r="E763" s="221" t="s">
        <v>20</v>
      </c>
      <c r="F763" s="222" t="s">
        <v>443</v>
      </c>
      <c r="G763" s="220"/>
      <c r="H763" s="223">
        <v>-8</v>
      </c>
      <c r="I763" s="224"/>
      <c r="J763" s="220"/>
      <c r="K763" s="220"/>
      <c r="L763" s="225"/>
      <c r="M763" s="226"/>
      <c r="N763" s="227"/>
      <c r="O763" s="227"/>
      <c r="P763" s="227"/>
      <c r="Q763" s="227"/>
      <c r="R763" s="227"/>
      <c r="S763" s="227"/>
      <c r="T763" s="228"/>
      <c r="AT763" s="229" t="s">
        <v>149</v>
      </c>
      <c r="AU763" s="229" t="s">
        <v>78</v>
      </c>
      <c r="AV763" s="13" t="s">
        <v>78</v>
      </c>
      <c r="AW763" s="13" t="s">
        <v>34</v>
      </c>
      <c r="AX763" s="13" t="s">
        <v>71</v>
      </c>
      <c r="AY763" s="229" t="s">
        <v>140</v>
      </c>
    </row>
    <row r="764" spans="2:51" s="13" customFormat="1" ht="13.5">
      <c r="B764" s="219"/>
      <c r="C764" s="220"/>
      <c r="D764" s="209" t="s">
        <v>149</v>
      </c>
      <c r="E764" s="221" t="s">
        <v>20</v>
      </c>
      <c r="F764" s="222" t="s">
        <v>444</v>
      </c>
      <c r="G764" s="220"/>
      <c r="H764" s="223">
        <v>-3.2</v>
      </c>
      <c r="I764" s="224"/>
      <c r="J764" s="220"/>
      <c r="K764" s="220"/>
      <c r="L764" s="225"/>
      <c r="M764" s="226"/>
      <c r="N764" s="227"/>
      <c r="O764" s="227"/>
      <c r="P764" s="227"/>
      <c r="Q764" s="227"/>
      <c r="R764" s="227"/>
      <c r="S764" s="227"/>
      <c r="T764" s="228"/>
      <c r="AT764" s="229" t="s">
        <v>149</v>
      </c>
      <c r="AU764" s="229" t="s">
        <v>78</v>
      </c>
      <c r="AV764" s="13" t="s">
        <v>78</v>
      </c>
      <c r="AW764" s="13" t="s">
        <v>34</v>
      </c>
      <c r="AX764" s="13" t="s">
        <v>71</v>
      </c>
      <c r="AY764" s="229" t="s">
        <v>140</v>
      </c>
    </row>
    <row r="765" spans="2:51" s="13" customFormat="1" ht="13.5">
      <c r="B765" s="219"/>
      <c r="C765" s="220"/>
      <c r="D765" s="209" t="s">
        <v>149</v>
      </c>
      <c r="E765" s="221" t="s">
        <v>20</v>
      </c>
      <c r="F765" s="222" t="s">
        <v>445</v>
      </c>
      <c r="G765" s="220"/>
      <c r="H765" s="223">
        <v>-3.78</v>
      </c>
      <c r="I765" s="224"/>
      <c r="J765" s="220"/>
      <c r="K765" s="220"/>
      <c r="L765" s="225"/>
      <c r="M765" s="226"/>
      <c r="N765" s="227"/>
      <c r="O765" s="227"/>
      <c r="P765" s="227"/>
      <c r="Q765" s="227"/>
      <c r="R765" s="227"/>
      <c r="S765" s="227"/>
      <c r="T765" s="228"/>
      <c r="AT765" s="229" t="s">
        <v>149</v>
      </c>
      <c r="AU765" s="229" t="s">
        <v>78</v>
      </c>
      <c r="AV765" s="13" t="s">
        <v>78</v>
      </c>
      <c r="AW765" s="13" t="s">
        <v>34</v>
      </c>
      <c r="AX765" s="13" t="s">
        <v>71</v>
      </c>
      <c r="AY765" s="229" t="s">
        <v>140</v>
      </c>
    </row>
    <row r="766" spans="2:51" s="13" customFormat="1" ht="13.5">
      <c r="B766" s="219"/>
      <c r="C766" s="220"/>
      <c r="D766" s="209" t="s">
        <v>149</v>
      </c>
      <c r="E766" s="221" t="s">
        <v>20</v>
      </c>
      <c r="F766" s="222" t="s">
        <v>446</v>
      </c>
      <c r="G766" s="220"/>
      <c r="H766" s="223">
        <v>-3.45</v>
      </c>
      <c r="I766" s="224"/>
      <c r="J766" s="220"/>
      <c r="K766" s="220"/>
      <c r="L766" s="225"/>
      <c r="M766" s="226"/>
      <c r="N766" s="227"/>
      <c r="O766" s="227"/>
      <c r="P766" s="227"/>
      <c r="Q766" s="227"/>
      <c r="R766" s="227"/>
      <c r="S766" s="227"/>
      <c r="T766" s="228"/>
      <c r="AT766" s="229" t="s">
        <v>149</v>
      </c>
      <c r="AU766" s="229" t="s">
        <v>78</v>
      </c>
      <c r="AV766" s="13" t="s">
        <v>78</v>
      </c>
      <c r="AW766" s="13" t="s">
        <v>34</v>
      </c>
      <c r="AX766" s="13" t="s">
        <v>71</v>
      </c>
      <c r="AY766" s="229" t="s">
        <v>140</v>
      </c>
    </row>
    <row r="767" spans="2:51" s="13" customFormat="1" ht="13.5">
      <c r="B767" s="219"/>
      <c r="C767" s="220"/>
      <c r="D767" s="209" t="s">
        <v>149</v>
      </c>
      <c r="E767" s="221" t="s">
        <v>20</v>
      </c>
      <c r="F767" s="222" t="s">
        <v>447</v>
      </c>
      <c r="G767" s="220"/>
      <c r="H767" s="223">
        <v>-1.38</v>
      </c>
      <c r="I767" s="224"/>
      <c r="J767" s="220"/>
      <c r="K767" s="220"/>
      <c r="L767" s="225"/>
      <c r="M767" s="226"/>
      <c r="N767" s="227"/>
      <c r="O767" s="227"/>
      <c r="P767" s="227"/>
      <c r="Q767" s="227"/>
      <c r="R767" s="227"/>
      <c r="S767" s="227"/>
      <c r="T767" s="228"/>
      <c r="AT767" s="229" t="s">
        <v>149</v>
      </c>
      <c r="AU767" s="229" t="s">
        <v>78</v>
      </c>
      <c r="AV767" s="13" t="s">
        <v>78</v>
      </c>
      <c r="AW767" s="13" t="s">
        <v>34</v>
      </c>
      <c r="AX767" s="13" t="s">
        <v>71</v>
      </c>
      <c r="AY767" s="229" t="s">
        <v>140</v>
      </c>
    </row>
    <row r="768" spans="2:51" s="13" customFormat="1" ht="13.5">
      <c r="B768" s="219"/>
      <c r="C768" s="220"/>
      <c r="D768" s="209" t="s">
        <v>149</v>
      </c>
      <c r="E768" s="221" t="s">
        <v>20</v>
      </c>
      <c r="F768" s="222" t="s">
        <v>448</v>
      </c>
      <c r="G768" s="220"/>
      <c r="H768" s="223">
        <v>-1.84</v>
      </c>
      <c r="I768" s="224"/>
      <c r="J768" s="220"/>
      <c r="K768" s="220"/>
      <c r="L768" s="225"/>
      <c r="M768" s="226"/>
      <c r="N768" s="227"/>
      <c r="O768" s="227"/>
      <c r="P768" s="227"/>
      <c r="Q768" s="227"/>
      <c r="R768" s="227"/>
      <c r="S768" s="227"/>
      <c r="T768" s="228"/>
      <c r="AT768" s="229" t="s">
        <v>149</v>
      </c>
      <c r="AU768" s="229" t="s">
        <v>78</v>
      </c>
      <c r="AV768" s="13" t="s">
        <v>78</v>
      </c>
      <c r="AW768" s="13" t="s">
        <v>34</v>
      </c>
      <c r="AX768" s="13" t="s">
        <v>71</v>
      </c>
      <c r="AY768" s="229" t="s">
        <v>140</v>
      </c>
    </row>
    <row r="769" spans="2:51" s="15" customFormat="1" ht="13.5">
      <c r="B769" s="242"/>
      <c r="C769" s="243"/>
      <c r="D769" s="209" t="s">
        <v>149</v>
      </c>
      <c r="E769" s="244" t="s">
        <v>20</v>
      </c>
      <c r="F769" s="245" t="s">
        <v>826</v>
      </c>
      <c r="G769" s="243"/>
      <c r="H769" s="246">
        <v>1604.794</v>
      </c>
      <c r="I769" s="247"/>
      <c r="J769" s="243"/>
      <c r="K769" s="243"/>
      <c r="L769" s="248"/>
      <c r="M769" s="249"/>
      <c r="N769" s="250"/>
      <c r="O769" s="250"/>
      <c r="P769" s="250"/>
      <c r="Q769" s="250"/>
      <c r="R769" s="250"/>
      <c r="S769" s="250"/>
      <c r="T769" s="251"/>
      <c r="AT769" s="252" t="s">
        <v>149</v>
      </c>
      <c r="AU769" s="252" t="s">
        <v>78</v>
      </c>
      <c r="AV769" s="15" t="s">
        <v>159</v>
      </c>
      <c r="AW769" s="15" t="s">
        <v>34</v>
      </c>
      <c r="AX769" s="15" t="s">
        <v>71</v>
      </c>
      <c r="AY769" s="252" t="s">
        <v>140</v>
      </c>
    </row>
    <row r="770" spans="2:51" s="13" customFormat="1" ht="13.5">
      <c r="B770" s="219"/>
      <c r="C770" s="220"/>
      <c r="D770" s="209" t="s">
        <v>149</v>
      </c>
      <c r="E770" s="221" t="s">
        <v>20</v>
      </c>
      <c r="F770" s="222" t="s">
        <v>547</v>
      </c>
      <c r="G770" s="220"/>
      <c r="H770" s="223">
        <v>263.508</v>
      </c>
      <c r="I770" s="224"/>
      <c r="J770" s="220"/>
      <c r="K770" s="220"/>
      <c r="L770" s="225"/>
      <c r="M770" s="226"/>
      <c r="N770" s="227"/>
      <c r="O770" s="227"/>
      <c r="P770" s="227"/>
      <c r="Q770" s="227"/>
      <c r="R770" s="227"/>
      <c r="S770" s="227"/>
      <c r="T770" s="228"/>
      <c r="AT770" s="229" t="s">
        <v>149</v>
      </c>
      <c r="AU770" s="229" t="s">
        <v>78</v>
      </c>
      <c r="AV770" s="13" t="s">
        <v>78</v>
      </c>
      <c r="AW770" s="13" t="s">
        <v>34</v>
      </c>
      <c r="AX770" s="13" t="s">
        <v>71</v>
      </c>
      <c r="AY770" s="229" t="s">
        <v>140</v>
      </c>
    </row>
    <row r="771" spans="2:51" s="15" customFormat="1" ht="13.5">
      <c r="B771" s="242"/>
      <c r="C771" s="243"/>
      <c r="D771" s="209" t="s">
        <v>149</v>
      </c>
      <c r="E771" s="244" t="s">
        <v>20</v>
      </c>
      <c r="F771" s="245" t="s">
        <v>456</v>
      </c>
      <c r="G771" s="243"/>
      <c r="H771" s="246">
        <v>263.508</v>
      </c>
      <c r="I771" s="247"/>
      <c r="J771" s="243"/>
      <c r="K771" s="243"/>
      <c r="L771" s="248"/>
      <c r="M771" s="249"/>
      <c r="N771" s="250"/>
      <c r="O771" s="250"/>
      <c r="P771" s="250"/>
      <c r="Q771" s="250"/>
      <c r="R771" s="250"/>
      <c r="S771" s="250"/>
      <c r="T771" s="251"/>
      <c r="AT771" s="252" t="s">
        <v>149</v>
      </c>
      <c r="AU771" s="252" t="s">
        <v>78</v>
      </c>
      <c r="AV771" s="15" t="s">
        <v>159</v>
      </c>
      <c r="AW771" s="15" t="s">
        <v>34</v>
      </c>
      <c r="AX771" s="15" t="s">
        <v>71</v>
      </c>
      <c r="AY771" s="252" t="s">
        <v>140</v>
      </c>
    </row>
    <row r="772" spans="2:51" s="14" customFormat="1" ht="13.5">
      <c r="B772" s="230"/>
      <c r="C772" s="231"/>
      <c r="D772" s="232" t="s">
        <v>149</v>
      </c>
      <c r="E772" s="233" t="s">
        <v>20</v>
      </c>
      <c r="F772" s="234" t="s">
        <v>152</v>
      </c>
      <c r="G772" s="231"/>
      <c r="H772" s="235">
        <v>3574.687</v>
      </c>
      <c r="I772" s="236"/>
      <c r="J772" s="231"/>
      <c r="K772" s="231"/>
      <c r="L772" s="237"/>
      <c r="M772" s="238"/>
      <c r="N772" s="239"/>
      <c r="O772" s="239"/>
      <c r="P772" s="239"/>
      <c r="Q772" s="239"/>
      <c r="R772" s="239"/>
      <c r="S772" s="239"/>
      <c r="T772" s="240"/>
      <c r="AT772" s="241" t="s">
        <v>149</v>
      </c>
      <c r="AU772" s="241" t="s">
        <v>78</v>
      </c>
      <c r="AV772" s="14" t="s">
        <v>147</v>
      </c>
      <c r="AW772" s="14" t="s">
        <v>34</v>
      </c>
      <c r="AX772" s="14" t="s">
        <v>35</v>
      </c>
      <c r="AY772" s="241" t="s">
        <v>140</v>
      </c>
    </row>
    <row r="773" spans="2:65" s="1" customFormat="1" ht="31.5" customHeight="1">
      <c r="B773" s="36"/>
      <c r="C773" s="195" t="s">
        <v>827</v>
      </c>
      <c r="D773" s="195" t="s">
        <v>142</v>
      </c>
      <c r="E773" s="196" t="s">
        <v>828</v>
      </c>
      <c r="F773" s="197" t="s">
        <v>829</v>
      </c>
      <c r="G773" s="198" t="s">
        <v>145</v>
      </c>
      <c r="H773" s="199">
        <v>425.691</v>
      </c>
      <c r="I773" s="200"/>
      <c r="J773" s="201">
        <f>ROUND(I773*H773,2)</f>
        <v>0</v>
      </c>
      <c r="K773" s="197" t="s">
        <v>146</v>
      </c>
      <c r="L773" s="56"/>
      <c r="M773" s="202" t="s">
        <v>20</v>
      </c>
      <c r="N773" s="203" t="s">
        <v>42</v>
      </c>
      <c r="O773" s="37"/>
      <c r="P773" s="204">
        <f>O773*H773</f>
        <v>0</v>
      </c>
      <c r="Q773" s="204">
        <v>0</v>
      </c>
      <c r="R773" s="204">
        <f>Q773*H773</f>
        <v>0</v>
      </c>
      <c r="S773" s="204">
        <v>0.059</v>
      </c>
      <c r="T773" s="205">
        <f>S773*H773</f>
        <v>25.115768999999997</v>
      </c>
      <c r="AR773" s="19" t="s">
        <v>147</v>
      </c>
      <c r="AT773" s="19" t="s">
        <v>142</v>
      </c>
      <c r="AU773" s="19" t="s">
        <v>78</v>
      </c>
      <c r="AY773" s="19" t="s">
        <v>140</v>
      </c>
      <c r="BE773" s="206">
        <f>IF(N773="základní",J773,0)</f>
        <v>0</v>
      </c>
      <c r="BF773" s="206">
        <f>IF(N773="snížená",J773,0)</f>
        <v>0</v>
      </c>
      <c r="BG773" s="206">
        <f>IF(N773="zákl. přenesená",J773,0)</f>
        <v>0</v>
      </c>
      <c r="BH773" s="206">
        <f>IF(N773="sníž. přenesená",J773,0)</f>
        <v>0</v>
      </c>
      <c r="BI773" s="206">
        <f>IF(N773="nulová",J773,0)</f>
        <v>0</v>
      </c>
      <c r="BJ773" s="19" t="s">
        <v>35</v>
      </c>
      <c r="BK773" s="206">
        <f>ROUND(I773*H773,2)</f>
        <v>0</v>
      </c>
      <c r="BL773" s="19" t="s">
        <v>147</v>
      </c>
      <c r="BM773" s="19" t="s">
        <v>830</v>
      </c>
    </row>
    <row r="774" spans="2:65" s="1" customFormat="1" ht="44.25" customHeight="1">
      <c r="B774" s="36"/>
      <c r="C774" s="195" t="s">
        <v>831</v>
      </c>
      <c r="D774" s="195" t="s">
        <v>142</v>
      </c>
      <c r="E774" s="196" t="s">
        <v>832</v>
      </c>
      <c r="F774" s="197" t="s">
        <v>833</v>
      </c>
      <c r="G774" s="198" t="s">
        <v>145</v>
      </c>
      <c r="H774" s="199">
        <v>42.62</v>
      </c>
      <c r="I774" s="200"/>
      <c r="J774" s="201">
        <f>ROUND(I774*H774,2)</f>
        <v>0</v>
      </c>
      <c r="K774" s="197" t="s">
        <v>146</v>
      </c>
      <c r="L774" s="56"/>
      <c r="M774" s="202" t="s">
        <v>20</v>
      </c>
      <c r="N774" s="203" t="s">
        <v>42</v>
      </c>
      <c r="O774" s="37"/>
      <c r="P774" s="204">
        <f>O774*H774</f>
        <v>0</v>
      </c>
      <c r="Q774" s="204">
        <v>0</v>
      </c>
      <c r="R774" s="204">
        <f>Q774*H774</f>
        <v>0</v>
      </c>
      <c r="S774" s="204">
        <v>0</v>
      </c>
      <c r="T774" s="205">
        <f>S774*H774</f>
        <v>0</v>
      </c>
      <c r="AR774" s="19" t="s">
        <v>147</v>
      </c>
      <c r="AT774" s="19" t="s">
        <v>142</v>
      </c>
      <c r="AU774" s="19" t="s">
        <v>78</v>
      </c>
      <c r="AY774" s="19" t="s">
        <v>140</v>
      </c>
      <c r="BE774" s="206">
        <f>IF(N774="základní",J774,0)</f>
        <v>0</v>
      </c>
      <c r="BF774" s="206">
        <f>IF(N774="snížená",J774,0)</f>
        <v>0</v>
      </c>
      <c r="BG774" s="206">
        <f>IF(N774="zákl. přenesená",J774,0)</f>
        <v>0</v>
      </c>
      <c r="BH774" s="206">
        <f>IF(N774="sníž. přenesená",J774,0)</f>
        <v>0</v>
      </c>
      <c r="BI774" s="206">
        <f>IF(N774="nulová",J774,0)</f>
        <v>0</v>
      </c>
      <c r="BJ774" s="19" t="s">
        <v>35</v>
      </c>
      <c r="BK774" s="206">
        <f>ROUND(I774*H774,2)</f>
        <v>0</v>
      </c>
      <c r="BL774" s="19" t="s">
        <v>147</v>
      </c>
      <c r="BM774" s="19" t="s">
        <v>834</v>
      </c>
    </row>
    <row r="775" spans="2:65" s="1" customFormat="1" ht="22.5" customHeight="1">
      <c r="B775" s="36"/>
      <c r="C775" s="195" t="s">
        <v>835</v>
      </c>
      <c r="D775" s="195" t="s">
        <v>142</v>
      </c>
      <c r="E775" s="196" t="s">
        <v>836</v>
      </c>
      <c r="F775" s="197" t="s">
        <v>837</v>
      </c>
      <c r="G775" s="198" t="s">
        <v>145</v>
      </c>
      <c r="H775" s="199">
        <v>106.725</v>
      </c>
      <c r="I775" s="200"/>
      <c r="J775" s="201">
        <f>ROUND(I775*H775,2)</f>
        <v>0</v>
      </c>
      <c r="K775" s="197" t="s">
        <v>146</v>
      </c>
      <c r="L775" s="56"/>
      <c r="M775" s="202" t="s">
        <v>20</v>
      </c>
      <c r="N775" s="203" t="s">
        <v>42</v>
      </c>
      <c r="O775" s="37"/>
      <c r="P775" s="204">
        <f>O775*H775</f>
        <v>0</v>
      </c>
      <c r="Q775" s="204">
        <v>0</v>
      </c>
      <c r="R775" s="204">
        <f>Q775*H775</f>
        <v>0</v>
      </c>
      <c r="S775" s="204">
        <v>0</v>
      </c>
      <c r="T775" s="205">
        <f>S775*H775</f>
        <v>0</v>
      </c>
      <c r="AR775" s="19" t="s">
        <v>147</v>
      </c>
      <c r="AT775" s="19" t="s">
        <v>142</v>
      </c>
      <c r="AU775" s="19" t="s">
        <v>78</v>
      </c>
      <c r="AY775" s="19" t="s">
        <v>140</v>
      </c>
      <c r="BE775" s="206">
        <f>IF(N775="základní",J775,0)</f>
        <v>0</v>
      </c>
      <c r="BF775" s="206">
        <f>IF(N775="snížená",J775,0)</f>
        <v>0</v>
      </c>
      <c r="BG775" s="206">
        <f>IF(N775="zákl. přenesená",J775,0)</f>
        <v>0</v>
      </c>
      <c r="BH775" s="206">
        <f>IF(N775="sníž. přenesená",J775,0)</f>
        <v>0</v>
      </c>
      <c r="BI775" s="206">
        <f>IF(N775="nulová",J775,0)</f>
        <v>0</v>
      </c>
      <c r="BJ775" s="19" t="s">
        <v>35</v>
      </c>
      <c r="BK775" s="206">
        <f>ROUND(I775*H775,2)</f>
        <v>0</v>
      </c>
      <c r="BL775" s="19" t="s">
        <v>147</v>
      </c>
      <c r="BM775" s="19" t="s">
        <v>838</v>
      </c>
    </row>
    <row r="776" spans="2:47" s="1" customFormat="1" ht="72">
      <c r="B776" s="36"/>
      <c r="C776" s="58"/>
      <c r="D776" s="232" t="s">
        <v>200</v>
      </c>
      <c r="E776" s="58"/>
      <c r="F776" s="270" t="s">
        <v>839</v>
      </c>
      <c r="G776" s="58"/>
      <c r="H776" s="58"/>
      <c r="I776" s="163"/>
      <c r="J776" s="58"/>
      <c r="K776" s="58"/>
      <c r="L776" s="56"/>
      <c r="M776" s="73"/>
      <c r="N776" s="37"/>
      <c r="O776" s="37"/>
      <c r="P776" s="37"/>
      <c r="Q776" s="37"/>
      <c r="R776" s="37"/>
      <c r="S776" s="37"/>
      <c r="T776" s="74"/>
      <c r="AT776" s="19" t="s">
        <v>200</v>
      </c>
      <c r="AU776" s="19" t="s">
        <v>78</v>
      </c>
    </row>
    <row r="777" spans="2:65" s="1" customFormat="1" ht="22.5" customHeight="1">
      <c r="B777" s="36"/>
      <c r="C777" s="195" t="s">
        <v>840</v>
      </c>
      <c r="D777" s="195" t="s">
        <v>142</v>
      </c>
      <c r="E777" s="196" t="s">
        <v>841</v>
      </c>
      <c r="F777" s="197" t="s">
        <v>842</v>
      </c>
      <c r="G777" s="198" t="s">
        <v>145</v>
      </c>
      <c r="H777" s="199">
        <v>106.725</v>
      </c>
      <c r="I777" s="200"/>
      <c r="J777" s="201">
        <f>ROUND(I777*H777,2)</f>
        <v>0</v>
      </c>
      <c r="K777" s="197" t="s">
        <v>146</v>
      </c>
      <c r="L777" s="56"/>
      <c r="M777" s="202" t="s">
        <v>20</v>
      </c>
      <c r="N777" s="203" t="s">
        <v>42</v>
      </c>
      <c r="O777" s="37"/>
      <c r="P777" s="204">
        <f>O777*H777</f>
        <v>0</v>
      </c>
      <c r="Q777" s="204">
        <v>0</v>
      </c>
      <c r="R777" s="204">
        <f>Q777*H777</f>
        <v>0</v>
      </c>
      <c r="S777" s="204">
        <v>0</v>
      </c>
      <c r="T777" s="205">
        <f>S777*H777</f>
        <v>0</v>
      </c>
      <c r="AR777" s="19" t="s">
        <v>147</v>
      </c>
      <c r="AT777" s="19" t="s">
        <v>142</v>
      </c>
      <c r="AU777" s="19" t="s">
        <v>78</v>
      </c>
      <c r="AY777" s="19" t="s">
        <v>140</v>
      </c>
      <c r="BE777" s="206">
        <f>IF(N777="základní",J777,0)</f>
        <v>0</v>
      </c>
      <c r="BF777" s="206">
        <f>IF(N777="snížená",J777,0)</f>
        <v>0</v>
      </c>
      <c r="BG777" s="206">
        <f>IF(N777="zákl. přenesená",J777,0)</f>
        <v>0</v>
      </c>
      <c r="BH777" s="206">
        <f>IF(N777="sníž. přenesená",J777,0)</f>
        <v>0</v>
      </c>
      <c r="BI777" s="206">
        <f>IF(N777="nulová",J777,0)</f>
        <v>0</v>
      </c>
      <c r="BJ777" s="19" t="s">
        <v>35</v>
      </c>
      <c r="BK777" s="206">
        <f>ROUND(I777*H777,2)</f>
        <v>0</v>
      </c>
      <c r="BL777" s="19" t="s">
        <v>147</v>
      </c>
      <c r="BM777" s="19" t="s">
        <v>843</v>
      </c>
    </row>
    <row r="778" spans="2:47" s="1" customFormat="1" ht="72">
      <c r="B778" s="36"/>
      <c r="C778" s="58"/>
      <c r="D778" s="209" t="s">
        <v>200</v>
      </c>
      <c r="E778" s="58"/>
      <c r="F778" s="256" t="s">
        <v>839</v>
      </c>
      <c r="G778" s="58"/>
      <c r="H778" s="58"/>
      <c r="I778" s="163"/>
      <c r="J778" s="58"/>
      <c r="K778" s="58"/>
      <c r="L778" s="56"/>
      <c r="M778" s="73"/>
      <c r="N778" s="37"/>
      <c r="O778" s="37"/>
      <c r="P778" s="37"/>
      <c r="Q778" s="37"/>
      <c r="R778" s="37"/>
      <c r="S778" s="37"/>
      <c r="T778" s="74"/>
      <c r="AT778" s="19" t="s">
        <v>200</v>
      </c>
      <c r="AU778" s="19" t="s">
        <v>78</v>
      </c>
    </row>
    <row r="779" spans="2:51" s="12" customFormat="1" ht="13.5">
      <c r="B779" s="207"/>
      <c r="C779" s="208"/>
      <c r="D779" s="209" t="s">
        <v>149</v>
      </c>
      <c r="E779" s="210" t="s">
        <v>20</v>
      </c>
      <c r="F779" s="211" t="s">
        <v>844</v>
      </c>
      <c r="G779" s="208"/>
      <c r="H779" s="212" t="s">
        <v>20</v>
      </c>
      <c r="I779" s="213"/>
      <c r="J779" s="208"/>
      <c r="K779" s="208"/>
      <c r="L779" s="214"/>
      <c r="M779" s="215"/>
      <c r="N779" s="216"/>
      <c r="O779" s="216"/>
      <c r="P779" s="216"/>
      <c r="Q779" s="216"/>
      <c r="R779" s="216"/>
      <c r="S779" s="216"/>
      <c r="T779" s="217"/>
      <c r="AT779" s="218" t="s">
        <v>149</v>
      </c>
      <c r="AU779" s="218" t="s">
        <v>78</v>
      </c>
      <c r="AV779" s="12" t="s">
        <v>35</v>
      </c>
      <c r="AW779" s="12" t="s">
        <v>34</v>
      </c>
      <c r="AX779" s="12" t="s">
        <v>71</v>
      </c>
      <c r="AY779" s="218" t="s">
        <v>140</v>
      </c>
    </row>
    <row r="780" spans="2:51" s="13" customFormat="1" ht="13.5">
      <c r="B780" s="219"/>
      <c r="C780" s="220"/>
      <c r="D780" s="209" t="s">
        <v>149</v>
      </c>
      <c r="E780" s="221" t="s">
        <v>20</v>
      </c>
      <c r="F780" s="222" t="s">
        <v>845</v>
      </c>
      <c r="G780" s="220"/>
      <c r="H780" s="223">
        <v>106.725</v>
      </c>
      <c r="I780" s="224"/>
      <c r="J780" s="220"/>
      <c r="K780" s="220"/>
      <c r="L780" s="225"/>
      <c r="M780" s="226"/>
      <c r="N780" s="227"/>
      <c r="O780" s="227"/>
      <c r="P780" s="227"/>
      <c r="Q780" s="227"/>
      <c r="R780" s="227"/>
      <c r="S780" s="227"/>
      <c r="T780" s="228"/>
      <c r="AT780" s="229" t="s">
        <v>149</v>
      </c>
      <c r="AU780" s="229" t="s">
        <v>78</v>
      </c>
      <c r="AV780" s="13" t="s">
        <v>78</v>
      </c>
      <c r="AW780" s="13" t="s">
        <v>34</v>
      </c>
      <c r="AX780" s="13" t="s">
        <v>71</v>
      </c>
      <c r="AY780" s="229" t="s">
        <v>140</v>
      </c>
    </row>
    <row r="781" spans="2:51" s="14" customFormat="1" ht="13.5">
      <c r="B781" s="230"/>
      <c r="C781" s="231"/>
      <c r="D781" s="209" t="s">
        <v>149</v>
      </c>
      <c r="E781" s="267" t="s">
        <v>20</v>
      </c>
      <c r="F781" s="268" t="s">
        <v>152</v>
      </c>
      <c r="G781" s="231"/>
      <c r="H781" s="269">
        <v>106.725</v>
      </c>
      <c r="I781" s="236"/>
      <c r="J781" s="231"/>
      <c r="K781" s="231"/>
      <c r="L781" s="237"/>
      <c r="M781" s="238"/>
      <c r="N781" s="239"/>
      <c r="O781" s="239"/>
      <c r="P781" s="239"/>
      <c r="Q781" s="239"/>
      <c r="R781" s="239"/>
      <c r="S781" s="239"/>
      <c r="T781" s="240"/>
      <c r="AT781" s="241" t="s">
        <v>149</v>
      </c>
      <c r="AU781" s="241" t="s">
        <v>78</v>
      </c>
      <c r="AV781" s="14" t="s">
        <v>147</v>
      </c>
      <c r="AW781" s="14" t="s">
        <v>34</v>
      </c>
      <c r="AX781" s="14" t="s">
        <v>35</v>
      </c>
      <c r="AY781" s="241" t="s">
        <v>140</v>
      </c>
    </row>
    <row r="782" spans="2:63" s="11" customFormat="1" ht="29.85" customHeight="1">
      <c r="B782" s="178"/>
      <c r="C782" s="179"/>
      <c r="D782" s="192" t="s">
        <v>70</v>
      </c>
      <c r="E782" s="193" t="s">
        <v>846</v>
      </c>
      <c r="F782" s="193" t="s">
        <v>847</v>
      </c>
      <c r="G782" s="179"/>
      <c r="H782" s="179"/>
      <c r="I782" s="182"/>
      <c r="J782" s="194">
        <f>BK782</f>
        <v>0</v>
      </c>
      <c r="K782" s="179"/>
      <c r="L782" s="184"/>
      <c r="M782" s="185"/>
      <c r="N782" s="186"/>
      <c r="O782" s="186"/>
      <c r="P782" s="187">
        <f>SUM(P783:P792)</f>
        <v>0</v>
      </c>
      <c r="Q782" s="186"/>
      <c r="R782" s="187">
        <f>SUM(R783:R792)</f>
        <v>0</v>
      </c>
      <c r="S782" s="186"/>
      <c r="T782" s="188">
        <f>SUM(T783:T792)</f>
        <v>0</v>
      </c>
      <c r="AR782" s="189" t="s">
        <v>35</v>
      </c>
      <c r="AT782" s="190" t="s">
        <v>70</v>
      </c>
      <c r="AU782" s="190" t="s">
        <v>35</v>
      </c>
      <c r="AY782" s="189" t="s">
        <v>140</v>
      </c>
      <c r="BK782" s="191">
        <f>SUM(BK783:BK792)</f>
        <v>0</v>
      </c>
    </row>
    <row r="783" spans="2:65" s="1" customFormat="1" ht="31.5" customHeight="1">
      <c r="B783" s="36"/>
      <c r="C783" s="195" t="s">
        <v>848</v>
      </c>
      <c r="D783" s="195" t="s">
        <v>142</v>
      </c>
      <c r="E783" s="196" t="s">
        <v>849</v>
      </c>
      <c r="F783" s="197" t="s">
        <v>850</v>
      </c>
      <c r="G783" s="198" t="s">
        <v>206</v>
      </c>
      <c r="H783" s="199">
        <v>180.601</v>
      </c>
      <c r="I783" s="200"/>
      <c r="J783" s="201">
        <f>ROUND(I783*H783,2)</f>
        <v>0</v>
      </c>
      <c r="K783" s="197" t="s">
        <v>146</v>
      </c>
      <c r="L783" s="56"/>
      <c r="M783" s="202" t="s">
        <v>20</v>
      </c>
      <c r="N783" s="203" t="s">
        <v>42</v>
      </c>
      <c r="O783" s="37"/>
      <c r="P783" s="204">
        <f>O783*H783</f>
        <v>0</v>
      </c>
      <c r="Q783" s="204">
        <v>0</v>
      </c>
      <c r="R783" s="204">
        <f>Q783*H783</f>
        <v>0</v>
      </c>
      <c r="S783" s="204">
        <v>0</v>
      </c>
      <c r="T783" s="205">
        <f>S783*H783</f>
        <v>0</v>
      </c>
      <c r="AR783" s="19" t="s">
        <v>147</v>
      </c>
      <c r="AT783" s="19" t="s">
        <v>142</v>
      </c>
      <c r="AU783" s="19" t="s">
        <v>78</v>
      </c>
      <c r="AY783" s="19" t="s">
        <v>140</v>
      </c>
      <c r="BE783" s="206">
        <f>IF(N783="základní",J783,0)</f>
        <v>0</v>
      </c>
      <c r="BF783" s="206">
        <f>IF(N783="snížená",J783,0)</f>
        <v>0</v>
      </c>
      <c r="BG783" s="206">
        <f>IF(N783="zákl. přenesená",J783,0)</f>
        <v>0</v>
      </c>
      <c r="BH783" s="206">
        <f>IF(N783="sníž. přenesená",J783,0)</f>
        <v>0</v>
      </c>
      <c r="BI783" s="206">
        <f>IF(N783="nulová",J783,0)</f>
        <v>0</v>
      </c>
      <c r="BJ783" s="19" t="s">
        <v>35</v>
      </c>
      <c r="BK783" s="206">
        <f>ROUND(I783*H783,2)</f>
        <v>0</v>
      </c>
      <c r="BL783" s="19" t="s">
        <v>147</v>
      </c>
      <c r="BM783" s="19" t="s">
        <v>851</v>
      </c>
    </row>
    <row r="784" spans="2:65" s="1" customFormat="1" ht="31.5" customHeight="1">
      <c r="B784" s="36"/>
      <c r="C784" s="195" t="s">
        <v>852</v>
      </c>
      <c r="D784" s="195" t="s">
        <v>142</v>
      </c>
      <c r="E784" s="196" t="s">
        <v>853</v>
      </c>
      <c r="F784" s="197" t="s">
        <v>854</v>
      </c>
      <c r="G784" s="198" t="s">
        <v>206</v>
      </c>
      <c r="H784" s="199">
        <v>180.601</v>
      </c>
      <c r="I784" s="200"/>
      <c r="J784" s="201">
        <f>ROUND(I784*H784,2)</f>
        <v>0</v>
      </c>
      <c r="K784" s="197" t="s">
        <v>146</v>
      </c>
      <c r="L784" s="56"/>
      <c r="M784" s="202" t="s">
        <v>20</v>
      </c>
      <c r="N784" s="203" t="s">
        <v>42</v>
      </c>
      <c r="O784" s="37"/>
      <c r="P784" s="204">
        <f>O784*H784</f>
        <v>0</v>
      </c>
      <c r="Q784" s="204">
        <v>0</v>
      </c>
      <c r="R784" s="204">
        <f>Q784*H784</f>
        <v>0</v>
      </c>
      <c r="S784" s="204">
        <v>0</v>
      </c>
      <c r="T784" s="205">
        <f>S784*H784</f>
        <v>0</v>
      </c>
      <c r="AR784" s="19" t="s">
        <v>147</v>
      </c>
      <c r="AT784" s="19" t="s">
        <v>142</v>
      </c>
      <c r="AU784" s="19" t="s">
        <v>78</v>
      </c>
      <c r="AY784" s="19" t="s">
        <v>140</v>
      </c>
      <c r="BE784" s="206">
        <f>IF(N784="základní",J784,0)</f>
        <v>0</v>
      </c>
      <c r="BF784" s="206">
        <f>IF(N784="snížená",J784,0)</f>
        <v>0</v>
      </c>
      <c r="BG784" s="206">
        <f>IF(N784="zákl. přenesená",J784,0)</f>
        <v>0</v>
      </c>
      <c r="BH784" s="206">
        <f>IF(N784="sníž. přenesená",J784,0)</f>
        <v>0</v>
      </c>
      <c r="BI784" s="206">
        <f>IF(N784="nulová",J784,0)</f>
        <v>0</v>
      </c>
      <c r="BJ784" s="19" t="s">
        <v>35</v>
      </c>
      <c r="BK784" s="206">
        <f>ROUND(I784*H784,2)</f>
        <v>0</v>
      </c>
      <c r="BL784" s="19" t="s">
        <v>147</v>
      </c>
      <c r="BM784" s="19" t="s">
        <v>855</v>
      </c>
    </row>
    <row r="785" spans="2:65" s="1" customFormat="1" ht="31.5" customHeight="1">
      <c r="B785" s="36"/>
      <c r="C785" s="195" t="s">
        <v>856</v>
      </c>
      <c r="D785" s="195" t="s">
        <v>142</v>
      </c>
      <c r="E785" s="196" t="s">
        <v>857</v>
      </c>
      <c r="F785" s="197" t="s">
        <v>858</v>
      </c>
      <c r="G785" s="198" t="s">
        <v>206</v>
      </c>
      <c r="H785" s="199">
        <v>541.803</v>
      </c>
      <c r="I785" s="200"/>
      <c r="J785" s="201">
        <f>ROUND(I785*H785,2)</f>
        <v>0</v>
      </c>
      <c r="K785" s="197" t="s">
        <v>146</v>
      </c>
      <c r="L785" s="56"/>
      <c r="M785" s="202" t="s">
        <v>20</v>
      </c>
      <c r="N785" s="203" t="s">
        <v>42</v>
      </c>
      <c r="O785" s="37"/>
      <c r="P785" s="204">
        <f>O785*H785</f>
        <v>0</v>
      </c>
      <c r="Q785" s="204">
        <v>0</v>
      </c>
      <c r="R785" s="204">
        <f>Q785*H785</f>
        <v>0</v>
      </c>
      <c r="S785" s="204">
        <v>0</v>
      </c>
      <c r="T785" s="205">
        <f>S785*H785</f>
        <v>0</v>
      </c>
      <c r="AR785" s="19" t="s">
        <v>147</v>
      </c>
      <c r="AT785" s="19" t="s">
        <v>142</v>
      </c>
      <c r="AU785" s="19" t="s">
        <v>78</v>
      </c>
      <c r="AY785" s="19" t="s">
        <v>140</v>
      </c>
      <c r="BE785" s="206">
        <f>IF(N785="základní",J785,0)</f>
        <v>0</v>
      </c>
      <c r="BF785" s="206">
        <f>IF(N785="snížená",J785,0)</f>
        <v>0</v>
      </c>
      <c r="BG785" s="206">
        <f>IF(N785="zákl. přenesená",J785,0)</f>
        <v>0</v>
      </c>
      <c r="BH785" s="206">
        <f>IF(N785="sníž. přenesená",J785,0)</f>
        <v>0</v>
      </c>
      <c r="BI785" s="206">
        <f>IF(N785="nulová",J785,0)</f>
        <v>0</v>
      </c>
      <c r="BJ785" s="19" t="s">
        <v>35</v>
      </c>
      <c r="BK785" s="206">
        <f>ROUND(I785*H785,2)</f>
        <v>0</v>
      </c>
      <c r="BL785" s="19" t="s">
        <v>147</v>
      </c>
      <c r="BM785" s="19" t="s">
        <v>859</v>
      </c>
    </row>
    <row r="786" spans="2:51" s="13" customFormat="1" ht="13.5">
      <c r="B786" s="219"/>
      <c r="C786" s="220"/>
      <c r="D786" s="232" t="s">
        <v>149</v>
      </c>
      <c r="E786" s="220"/>
      <c r="F786" s="253" t="s">
        <v>860</v>
      </c>
      <c r="G786" s="220"/>
      <c r="H786" s="254">
        <v>541.803</v>
      </c>
      <c r="I786" s="224"/>
      <c r="J786" s="220"/>
      <c r="K786" s="220"/>
      <c r="L786" s="225"/>
      <c r="M786" s="226"/>
      <c r="N786" s="227"/>
      <c r="O786" s="227"/>
      <c r="P786" s="227"/>
      <c r="Q786" s="227"/>
      <c r="R786" s="227"/>
      <c r="S786" s="227"/>
      <c r="T786" s="228"/>
      <c r="AT786" s="229" t="s">
        <v>149</v>
      </c>
      <c r="AU786" s="229" t="s">
        <v>78</v>
      </c>
      <c r="AV786" s="13" t="s">
        <v>78</v>
      </c>
      <c r="AW786" s="13" t="s">
        <v>4</v>
      </c>
      <c r="AX786" s="13" t="s">
        <v>35</v>
      </c>
      <c r="AY786" s="229" t="s">
        <v>140</v>
      </c>
    </row>
    <row r="787" spans="2:65" s="1" customFormat="1" ht="22.5" customHeight="1">
      <c r="B787" s="36"/>
      <c r="C787" s="195" t="s">
        <v>861</v>
      </c>
      <c r="D787" s="195" t="s">
        <v>142</v>
      </c>
      <c r="E787" s="196" t="s">
        <v>862</v>
      </c>
      <c r="F787" s="197" t="s">
        <v>863</v>
      </c>
      <c r="G787" s="198" t="s">
        <v>206</v>
      </c>
      <c r="H787" s="199">
        <v>176.417</v>
      </c>
      <c r="I787" s="200"/>
      <c r="J787" s="201">
        <f>ROUND(I787*H787,2)</f>
        <v>0</v>
      </c>
      <c r="K787" s="197" t="s">
        <v>146</v>
      </c>
      <c r="L787" s="56"/>
      <c r="M787" s="202" t="s">
        <v>20</v>
      </c>
      <c r="N787" s="203" t="s">
        <v>42</v>
      </c>
      <c r="O787" s="37"/>
      <c r="P787" s="204">
        <f>O787*H787</f>
        <v>0</v>
      </c>
      <c r="Q787" s="204">
        <v>0</v>
      </c>
      <c r="R787" s="204">
        <f>Q787*H787</f>
        <v>0</v>
      </c>
      <c r="S787" s="204">
        <v>0</v>
      </c>
      <c r="T787" s="205">
        <f>S787*H787</f>
        <v>0</v>
      </c>
      <c r="AR787" s="19" t="s">
        <v>147</v>
      </c>
      <c r="AT787" s="19" t="s">
        <v>142</v>
      </c>
      <c r="AU787" s="19" t="s">
        <v>78</v>
      </c>
      <c r="AY787" s="19" t="s">
        <v>140</v>
      </c>
      <c r="BE787" s="206">
        <f>IF(N787="základní",J787,0)</f>
        <v>0</v>
      </c>
      <c r="BF787" s="206">
        <f>IF(N787="snížená",J787,0)</f>
        <v>0</v>
      </c>
      <c r="BG787" s="206">
        <f>IF(N787="zákl. přenesená",J787,0)</f>
        <v>0</v>
      </c>
      <c r="BH787" s="206">
        <f>IF(N787="sníž. přenesená",J787,0)</f>
        <v>0</v>
      </c>
      <c r="BI787" s="206">
        <f>IF(N787="nulová",J787,0)</f>
        <v>0</v>
      </c>
      <c r="BJ787" s="19" t="s">
        <v>35</v>
      </c>
      <c r="BK787" s="206">
        <f>ROUND(I787*H787,2)</f>
        <v>0</v>
      </c>
      <c r="BL787" s="19" t="s">
        <v>147</v>
      </c>
      <c r="BM787" s="19" t="s">
        <v>864</v>
      </c>
    </row>
    <row r="788" spans="2:65" s="1" customFormat="1" ht="31.5" customHeight="1">
      <c r="B788" s="36"/>
      <c r="C788" s="195" t="s">
        <v>865</v>
      </c>
      <c r="D788" s="195" t="s">
        <v>142</v>
      </c>
      <c r="E788" s="196" t="s">
        <v>866</v>
      </c>
      <c r="F788" s="197" t="s">
        <v>867</v>
      </c>
      <c r="G788" s="198" t="s">
        <v>206</v>
      </c>
      <c r="H788" s="199">
        <v>0.533</v>
      </c>
      <c r="I788" s="200"/>
      <c r="J788" s="201">
        <f>ROUND(I788*H788,2)</f>
        <v>0</v>
      </c>
      <c r="K788" s="197" t="s">
        <v>146</v>
      </c>
      <c r="L788" s="56"/>
      <c r="M788" s="202" t="s">
        <v>20</v>
      </c>
      <c r="N788" s="203" t="s">
        <v>42</v>
      </c>
      <c r="O788" s="37"/>
      <c r="P788" s="204">
        <f>O788*H788</f>
        <v>0</v>
      </c>
      <c r="Q788" s="204">
        <v>0</v>
      </c>
      <c r="R788" s="204">
        <f>Q788*H788</f>
        <v>0</v>
      </c>
      <c r="S788" s="204">
        <v>0</v>
      </c>
      <c r="T788" s="205">
        <f>S788*H788</f>
        <v>0</v>
      </c>
      <c r="AR788" s="19" t="s">
        <v>147</v>
      </c>
      <c r="AT788" s="19" t="s">
        <v>142</v>
      </c>
      <c r="AU788" s="19" t="s">
        <v>78</v>
      </c>
      <c r="AY788" s="19" t="s">
        <v>140</v>
      </c>
      <c r="BE788" s="206">
        <f>IF(N788="základní",J788,0)</f>
        <v>0</v>
      </c>
      <c r="BF788" s="206">
        <f>IF(N788="snížená",J788,0)</f>
        <v>0</v>
      </c>
      <c r="BG788" s="206">
        <f>IF(N788="zákl. přenesená",J788,0)</f>
        <v>0</v>
      </c>
      <c r="BH788" s="206">
        <f>IF(N788="sníž. přenesená",J788,0)</f>
        <v>0</v>
      </c>
      <c r="BI788" s="206">
        <f>IF(N788="nulová",J788,0)</f>
        <v>0</v>
      </c>
      <c r="BJ788" s="19" t="s">
        <v>35</v>
      </c>
      <c r="BK788" s="206">
        <f>ROUND(I788*H788,2)</f>
        <v>0</v>
      </c>
      <c r="BL788" s="19" t="s">
        <v>147</v>
      </c>
      <c r="BM788" s="19" t="s">
        <v>868</v>
      </c>
    </row>
    <row r="789" spans="2:65" s="1" customFormat="1" ht="22.5" customHeight="1">
      <c r="B789" s="36"/>
      <c r="C789" s="195" t="s">
        <v>869</v>
      </c>
      <c r="D789" s="195" t="s">
        <v>142</v>
      </c>
      <c r="E789" s="196" t="s">
        <v>870</v>
      </c>
      <c r="F789" s="197" t="s">
        <v>863</v>
      </c>
      <c r="G789" s="198" t="s">
        <v>206</v>
      </c>
      <c r="H789" s="199">
        <v>-3.646</v>
      </c>
      <c r="I789" s="200"/>
      <c r="J789" s="201">
        <f>ROUND(I789*H789,2)</f>
        <v>0</v>
      </c>
      <c r="K789" s="197" t="s">
        <v>20</v>
      </c>
      <c r="L789" s="56"/>
      <c r="M789" s="202" t="s">
        <v>20</v>
      </c>
      <c r="N789" s="203" t="s">
        <v>42</v>
      </c>
      <c r="O789" s="37"/>
      <c r="P789" s="204">
        <f>O789*H789</f>
        <v>0</v>
      </c>
      <c r="Q789" s="204">
        <v>0</v>
      </c>
      <c r="R789" s="204">
        <f>Q789*H789</f>
        <v>0</v>
      </c>
      <c r="S789" s="204">
        <v>0</v>
      </c>
      <c r="T789" s="205">
        <f>S789*H789</f>
        <v>0</v>
      </c>
      <c r="AR789" s="19" t="s">
        <v>147</v>
      </c>
      <c r="AT789" s="19" t="s">
        <v>142</v>
      </c>
      <c r="AU789" s="19" t="s">
        <v>78</v>
      </c>
      <c r="AY789" s="19" t="s">
        <v>140</v>
      </c>
      <c r="BE789" s="206">
        <f>IF(N789="základní",J789,0)</f>
        <v>0</v>
      </c>
      <c r="BF789" s="206">
        <f>IF(N789="snížená",J789,0)</f>
        <v>0</v>
      </c>
      <c r="BG789" s="206">
        <f>IF(N789="zákl. přenesená",J789,0)</f>
        <v>0</v>
      </c>
      <c r="BH789" s="206">
        <f>IF(N789="sníž. přenesená",J789,0)</f>
        <v>0</v>
      </c>
      <c r="BI789" s="206">
        <f>IF(N789="nulová",J789,0)</f>
        <v>0</v>
      </c>
      <c r="BJ789" s="19" t="s">
        <v>35</v>
      </c>
      <c r="BK789" s="206">
        <f>ROUND(I789*H789,2)</f>
        <v>0</v>
      </c>
      <c r="BL789" s="19" t="s">
        <v>147</v>
      </c>
      <c r="BM789" s="19" t="s">
        <v>871</v>
      </c>
    </row>
    <row r="790" spans="2:51" s="13" customFormat="1" ht="13.5">
      <c r="B790" s="219"/>
      <c r="C790" s="220"/>
      <c r="D790" s="209" t="s">
        <v>149</v>
      </c>
      <c r="E790" s="221" t="s">
        <v>20</v>
      </c>
      <c r="F790" s="222" t="s">
        <v>872</v>
      </c>
      <c r="G790" s="220"/>
      <c r="H790" s="223">
        <v>-1.28</v>
      </c>
      <c r="I790" s="224"/>
      <c r="J790" s="220"/>
      <c r="K790" s="220"/>
      <c r="L790" s="225"/>
      <c r="M790" s="226"/>
      <c r="N790" s="227"/>
      <c r="O790" s="227"/>
      <c r="P790" s="227"/>
      <c r="Q790" s="227"/>
      <c r="R790" s="227"/>
      <c r="S790" s="227"/>
      <c r="T790" s="228"/>
      <c r="AT790" s="229" t="s">
        <v>149</v>
      </c>
      <c r="AU790" s="229" t="s">
        <v>78</v>
      </c>
      <c r="AV790" s="13" t="s">
        <v>78</v>
      </c>
      <c r="AW790" s="13" t="s">
        <v>34</v>
      </c>
      <c r="AX790" s="13" t="s">
        <v>71</v>
      </c>
      <c r="AY790" s="229" t="s">
        <v>140</v>
      </c>
    </row>
    <row r="791" spans="2:51" s="13" customFormat="1" ht="13.5">
      <c r="B791" s="219"/>
      <c r="C791" s="220"/>
      <c r="D791" s="209" t="s">
        <v>149</v>
      </c>
      <c r="E791" s="221" t="s">
        <v>20</v>
      </c>
      <c r="F791" s="222" t="s">
        <v>873</v>
      </c>
      <c r="G791" s="220"/>
      <c r="H791" s="223">
        <v>-2.366</v>
      </c>
      <c r="I791" s="224"/>
      <c r="J791" s="220"/>
      <c r="K791" s="220"/>
      <c r="L791" s="225"/>
      <c r="M791" s="226"/>
      <c r="N791" s="227"/>
      <c r="O791" s="227"/>
      <c r="P791" s="227"/>
      <c r="Q791" s="227"/>
      <c r="R791" s="227"/>
      <c r="S791" s="227"/>
      <c r="T791" s="228"/>
      <c r="AT791" s="229" t="s">
        <v>149</v>
      </c>
      <c r="AU791" s="229" t="s">
        <v>78</v>
      </c>
      <c r="AV791" s="13" t="s">
        <v>78</v>
      </c>
      <c r="AW791" s="13" t="s">
        <v>34</v>
      </c>
      <c r="AX791" s="13" t="s">
        <v>71</v>
      </c>
      <c r="AY791" s="229" t="s">
        <v>140</v>
      </c>
    </row>
    <row r="792" spans="2:51" s="14" customFormat="1" ht="13.5">
      <c r="B792" s="230"/>
      <c r="C792" s="231"/>
      <c r="D792" s="209" t="s">
        <v>149</v>
      </c>
      <c r="E792" s="267" t="s">
        <v>20</v>
      </c>
      <c r="F792" s="268" t="s">
        <v>152</v>
      </c>
      <c r="G792" s="231"/>
      <c r="H792" s="269">
        <v>-3.646</v>
      </c>
      <c r="I792" s="236"/>
      <c r="J792" s="231"/>
      <c r="K792" s="231"/>
      <c r="L792" s="237"/>
      <c r="M792" s="238"/>
      <c r="N792" s="239"/>
      <c r="O792" s="239"/>
      <c r="P792" s="239"/>
      <c r="Q792" s="239"/>
      <c r="R792" s="239"/>
      <c r="S792" s="239"/>
      <c r="T792" s="240"/>
      <c r="AT792" s="241" t="s">
        <v>149</v>
      </c>
      <c r="AU792" s="241" t="s">
        <v>78</v>
      </c>
      <c r="AV792" s="14" t="s">
        <v>147</v>
      </c>
      <c r="AW792" s="14" t="s">
        <v>34</v>
      </c>
      <c r="AX792" s="14" t="s">
        <v>35</v>
      </c>
      <c r="AY792" s="241" t="s">
        <v>140</v>
      </c>
    </row>
    <row r="793" spans="2:63" s="11" customFormat="1" ht="29.85" customHeight="1">
      <c r="B793" s="178"/>
      <c r="C793" s="179"/>
      <c r="D793" s="192" t="s">
        <v>70</v>
      </c>
      <c r="E793" s="193" t="s">
        <v>874</v>
      </c>
      <c r="F793" s="193" t="s">
        <v>875</v>
      </c>
      <c r="G793" s="179"/>
      <c r="H793" s="179"/>
      <c r="I793" s="182"/>
      <c r="J793" s="194">
        <f>BK793</f>
        <v>0</v>
      </c>
      <c r="K793" s="179"/>
      <c r="L793" s="184"/>
      <c r="M793" s="185"/>
      <c r="N793" s="186"/>
      <c r="O793" s="186"/>
      <c r="P793" s="187">
        <f>P794</f>
        <v>0</v>
      </c>
      <c r="Q793" s="186"/>
      <c r="R793" s="187">
        <f>R794</f>
        <v>0</v>
      </c>
      <c r="S793" s="186"/>
      <c r="T793" s="188">
        <f>T794</f>
        <v>0</v>
      </c>
      <c r="AR793" s="189" t="s">
        <v>35</v>
      </c>
      <c r="AT793" s="190" t="s">
        <v>70</v>
      </c>
      <c r="AU793" s="190" t="s">
        <v>35</v>
      </c>
      <c r="AY793" s="189" t="s">
        <v>140</v>
      </c>
      <c r="BK793" s="191">
        <f>BK794</f>
        <v>0</v>
      </c>
    </row>
    <row r="794" spans="2:65" s="1" customFormat="1" ht="44.25" customHeight="1">
      <c r="B794" s="36"/>
      <c r="C794" s="195" t="s">
        <v>876</v>
      </c>
      <c r="D794" s="195" t="s">
        <v>142</v>
      </c>
      <c r="E794" s="196" t="s">
        <v>877</v>
      </c>
      <c r="F794" s="197" t="s">
        <v>878</v>
      </c>
      <c r="G794" s="198" t="s">
        <v>206</v>
      </c>
      <c r="H794" s="199">
        <v>519.172</v>
      </c>
      <c r="I794" s="200"/>
      <c r="J794" s="201">
        <f>ROUND(I794*H794,2)</f>
        <v>0</v>
      </c>
      <c r="K794" s="197" t="s">
        <v>146</v>
      </c>
      <c r="L794" s="56"/>
      <c r="M794" s="202" t="s">
        <v>20</v>
      </c>
      <c r="N794" s="203" t="s">
        <v>42</v>
      </c>
      <c r="O794" s="37"/>
      <c r="P794" s="204">
        <f>O794*H794</f>
        <v>0</v>
      </c>
      <c r="Q794" s="204">
        <v>0</v>
      </c>
      <c r="R794" s="204">
        <f>Q794*H794</f>
        <v>0</v>
      </c>
      <c r="S794" s="204">
        <v>0</v>
      </c>
      <c r="T794" s="205">
        <f>S794*H794</f>
        <v>0</v>
      </c>
      <c r="AR794" s="19" t="s">
        <v>147</v>
      </c>
      <c r="AT794" s="19" t="s">
        <v>142</v>
      </c>
      <c r="AU794" s="19" t="s">
        <v>78</v>
      </c>
      <c r="AY794" s="19" t="s">
        <v>140</v>
      </c>
      <c r="BE794" s="206">
        <f>IF(N794="základní",J794,0)</f>
        <v>0</v>
      </c>
      <c r="BF794" s="206">
        <f>IF(N794="snížená",J794,0)</f>
        <v>0</v>
      </c>
      <c r="BG794" s="206">
        <f>IF(N794="zákl. přenesená",J794,0)</f>
        <v>0</v>
      </c>
      <c r="BH794" s="206">
        <f>IF(N794="sníž. přenesená",J794,0)</f>
        <v>0</v>
      </c>
      <c r="BI794" s="206">
        <f>IF(N794="nulová",J794,0)</f>
        <v>0</v>
      </c>
      <c r="BJ794" s="19" t="s">
        <v>35</v>
      </c>
      <c r="BK794" s="206">
        <f>ROUND(I794*H794,2)</f>
        <v>0</v>
      </c>
      <c r="BL794" s="19" t="s">
        <v>147</v>
      </c>
      <c r="BM794" s="19" t="s">
        <v>879</v>
      </c>
    </row>
    <row r="795" spans="2:63" s="11" customFormat="1" ht="37.35" customHeight="1">
      <c r="B795" s="178"/>
      <c r="C795" s="179"/>
      <c r="D795" s="180" t="s">
        <v>70</v>
      </c>
      <c r="E795" s="181" t="s">
        <v>880</v>
      </c>
      <c r="F795" s="181" t="s">
        <v>881</v>
      </c>
      <c r="G795" s="179"/>
      <c r="H795" s="179"/>
      <c r="I795" s="182"/>
      <c r="J795" s="183">
        <f>BK795</f>
        <v>0</v>
      </c>
      <c r="K795" s="179"/>
      <c r="L795" s="184"/>
      <c r="M795" s="185"/>
      <c r="N795" s="186"/>
      <c r="O795" s="186"/>
      <c r="P795" s="187">
        <f>P796+P829+P854+P865+P877+P915+P949+P966+P1017+P1037+P1048</f>
        <v>0</v>
      </c>
      <c r="Q795" s="186"/>
      <c r="R795" s="187">
        <f>R796+R829+R854+R865+R877+R915+R949+R966+R1017+R1037+R1048</f>
        <v>11.537497049999999</v>
      </c>
      <c r="S795" s="186"/>
      <c r="T795" s="188">
        <f>T796+T829+T854+T865+T877+T915+T949+T966+T1017+T1037+T1048</f>
        <v>39.33478145</v>
      </c>
      <c r="AR795" s="189" t="s">
        <v>78</v>
      </c>
      <c r="AT795" s="190" t="s">
        <v>70</v>
      </c>
      <c r="AU795" s="190" t="s">
        <v>71</v>
      </c>
      <c r="AY795" s="189" t="s">
        <v>140</v>
      </c>
      <c r="BK795" s="191">
        <f>BK796+BK829+BK854+BK865+BK877+BK915+BK949+BK966+BK1017+BK1037+BK1048</f>
        <v>0</v>
      </c>
    </row>
    <row r="796" spans="2:63" s="11" customFormat="1" ht="19.95" customHeight="1">
      <c r="B796" s="178"/>
      <c r="C796" s="179"/>
      <c r="D796" s="192" t="s">
        <v>70</v>
      </c>
      <c r="E796" s="193" t="s">
        <v>882</v>
      </c>
      <c r="F796" s="193" t="s">
        <v>883</v>
      </c>
      <c r="G796" s="179"/>
      <c r="H796" s="179"/>
      <c r="I796" s="182"/>
      <c r="J796" s="194">
        <f>BK796</f>
        <v>0</v>
      </c>
      <c r="K796" s="179"/>
      <c r="L796" s="184"/>
      <c r="M796" s="185"/>
      <c r="N796" s="186"/>
      <c r="O796" s="186"/>
      <c r="P796" s="187">
        <f>SUM(P797:P828)</f>
        <v>0</v>
      </c>
      <c r="Q796" s="186"/>
      <c r="R796" s="187">
        <f>SUM(R797:R828)</f>
        <v>1.50873775</v>
      </c>
      <c r="S796" s="186"/>
      <c r="T796" s="188">
        <f>SUM(T797:T828)</f>
        <v>0</v>
      </c>
      <c r="AR796" s="189" t="s">
        <v>78</v>
      </c>
      <c r="AT796" s="190" t="s">
        <v>70</v>
      </c>
      <c r="AU796" s="190" t="s">
        <v>35</v>
      </c>
      <c r="AY796" s="189" t="s">
        <v>140</v>
      </c>
      <c r="BK796" s="191">
        <f>SUM(BK797:BK828)</f>
        <v>0</v>
      </c>
    </row>
    <row r="797" spans="2:65" s="1" customFormat="1" ht="31.5" customHeight="1">
      <c r="B797" s="36"/>
      <c r="C797" s="195" t="s">
        <v>884</v>
      </c>
      <c r="D797" s="195" t="s">
        <v>142</v>
      </c>
      <c r="E797" s="196" t="s">
        <v>885</v>
      </c>
      <c r="F797" s="197" t="s">
        <v>886</v>
      </c>
      <c r="G797" s="198" t="s">
        <v>145</v>
      </c>
      <c r="H797" s="199">
        <v>106.725</v>
      </c>
      <c r="I797" s="200"/>
      <c r="J797" s="201">
        <f>ROUND(I797*H797,2)</f>
        <v>0</v>
      </c>
      <c r="K797" s="197" t="s">
        <v>146</v>
      </c>
      <c r="L797" s="56"/>
      <c r="M797" s="202" t="s">
        <v>20</v>
      </c>
      <c r="N797" s="203" t="s">
        <v>42</v>
      </c>
      <c r="O797" s="37"/>
      <c r="P797" s="204">
        <f>O797*H797</f>
        <v>0</v>
      </c>
      <c r="Q797" s="204">
        <v>0</v>
      </c>
      <c r="R797" s="204">
        <f>Q797*H797</f>
        <v>0</v>
      </c>
      <c r="S797" s="204">
        <v>0</v>
      </c>
      <c r="T797" s="205">
        <f>S797*H797</f>
        <v>0</v>
      </c>
      <c r="AR797" s="19" t="s">
        <v>241</v>
      </c>
      <c r="AT797" s="19" t="s">
        <v>142</v>
      </c>
      <c r="AU797" s="19" t="s">
        <v>78</v>
      </c>
      <c r="AY797" s="19" t="s">
        <v>140</v>
      </c>
      <c r="BE797" s="206">
        <f>IF(N797="základní",J797,0)</f>
        <v>0</v>
      </c>
      <c r="BF797" s="206">
        <f>IF(N797="snížená",J797,0)</f>
        <v>0</v>
      </c>
      <c r="BG797" s="206">
        <f>IF(N797="zákl. přenesená",J797,0)</f>
        <v>0</v>
      </c>
      <c r="BH797" s="206">
        <f>IF(N797="sníž. přenesená",J797,0)</f>
        <v>0</v>
      </c>
      <c r="BI797" s="206">
        <f>IF(N797="nulová",J797,0)</f>
        <v>0</v>
      </c>
      <c r="BJ797" s="19" t="s">
        <v>35</v>
      </c>
      <c r="BK797" s="206">
        <f>ROUND(I797*H797,2)</f>
        <v>0</v>
      </c>
      <c r="BL797" s="19" t="s">
        <v>241</v>
      </c>
      <c r="BM797" s="19" t="s">
        <v>887</v>
      </c>
    </row>
    <row r="798" spans="2:47" s="1" customFormat="1" ht="36">
      <c r="B798" s="36"/>
      <c r="C798" s="58"/>
      <c r="D798" s="209" t="s">
        <v>200</v>
      </c>
      <c r="E798" s="58"/>
      <c r="F798" s="256" t="s">
        <v>888</v>
      </c>
      <c r="G798" s="58"/>
      <c r="H798" s="58"/>
      <c r="I798" s="163"/>
      <c r="J798" s="58"/>
      <c r="K798" s="58"/>
      <c r="L798" s="56"/>
      <c r="M798" s="73"/>
      <c r="N798" s="37"/>
      <c r="O798" s="37"/>
      <c r="P798" s="37"/>
      <c r="Q798" s="37"/>
      <c r="R798" s="37"/>
      <c r="S798" s="37"/>
      <c r="T798" s="74"/>
      <c r="AT798" s="19" t="s">
        <v>200</v>
      </c>
      <c r="AU798" s="19" t="s">
        <v>78</v>
      </c>
    </row>
    <row r="799" spans="2:51" s="12" customFormat="1" ht="13.5">
      <c r="B799" s="207"/>
      <c r="C799" s="208"/>
      <c r="D799" s="209" t="s">
        <v>149</v>
      </c>
      <c r="E799" s="210" t="s">
        <v>20</v>
      </c>
      <c r="F799" s="211" t="s">
        <v>889</v>
      </c>
      <c r="G799" s="208"/>
      <c r="H799" s="212" t="s">
        <v>20</v>
      </c>
      <c r="I799" s="213"/>
      <c r="J799" s="208"/>
      <c r="K799" s="208"/>
      <c r="L799" s="214"/>
      <c r="M799" s="215"/>
      <c r="N799" s="216"/>
      <c r="O799" s="216"/>
      <c r="P799" s="216"/>
      <c r="Q799" s="216"/>
      <c r="R799" s="216"/>
      <c r="S799" s="216"/>
      <c r="T799" s="217"/>
      <c r="AT799" s="218" t="s">
        <v>149</v>
      </c>
      <c r="AU799" s="218" t="s">
        <v>78</v>
      </c>
      <c r="AV799" s="12" t="s">
        <v>35</v>
      </c>
      <c r="AW799" s="12" t="s">
        <v>34</v>
      </c>
      <c r="AX799" s="12" t="s">
        <v>71</v>
      </c>
      <c r="AY799" s="218" t="s">
        <v>140</v>
      </c>
    </row>
    <row r="800" spans="2:51" s="13" customFormat="1" ht="13.5">
      <c r="B800" s="219"/>
      <c r="C800" s="220"/>
      <c r="D800" s="209" t="s">
        <v>149</v>
      </c>
      <c r="E800" s="221" t="s">
        <v>20</v>
      </c>
      <c r="F800" s="222" t="s">
        <v>845</v>
      </c>
      <c r="G800" s="220"/>
      <c r="H800" s="223">
        <v>106.725</v>
      </c>
      <c r="I800" s="224"/>
      <c r="J800" s="220"/>
      <c r="K800" s="220"/>
      <c r="L800" s="225"/>
      <c r="M800" s="226"/>
      <c r="N800" s="227"/>
      <c r="O800" s="227"/>
      <c r="P800" s="227"/>
      <c r="Q800" s="227"/>
      <c r="R800" s="227"/>
      <c r="S800" s="227"/>
      <c r="T800" s="228"/>
      <c r="AT800" s="229" t="s">
        <v>149</v>
      </c>
      <c r="AU800" s="229" t="s">
        <v>78</v>
      </c>
      <c r="AV800" s="13" t="s">
        <v>78</v>
      </c>
      <c r="AW800" s="13" t="s">
        <v>34</v>
      </c>
      <c r="AX800" s="13" t="s">
        <v>71</v>
      </c>
      <c r="AY800" s="229" t="s">
        <v>140</v>
      </c>
    </row>
    <row r="801" spans="2:51" s="14" customFormat="1" ht="13.5">
      <c r="B801" s="230"/>
      <c r="C801" s="231"/>
      <c r="D801" s="232" t="s">
        <v>149</v>
      </c>
      <c r="E801" s="233" t="s">
        <v>20</v>
      </c>
      <c r="F801" s="234" t="s">
        <v>152</v>
      </c>
      <c r="G801" s="231"/>
      <c r="H801" s="235">
        <v>106.725</v>
      </c>
      <c r="I801" s="236"/>
      <c r="J801" s="231"/>
      <c r="K801" s="231"/>
      <c r="L801" s="237"/>
      <c r="M801" s="238"/>
      <c r="N801" s="239"/>
      <c r="O801" s="239"/>
      <c r="P801" s="239"/>
      <c r="Q801" s="239"/>
      <c r="R801" s="239"/>
      <c r="S801" s="239"/>
      <c r="T801" s="240"/>
      <c r="AT801" s="241" t="s">
        <v>149</v>
      </c>
      <c r="AU801" s="241" t="s">
        <v>78</v>
      </c>
      <c r="AV801" s="14" t="s">
        <v>147</v>
      </c>
      <c r="AW801" s="14" t="s">
        <v>34</v>
      </c>
      <c r="AX801" s="14" t="s">
        <v>35</v>
      </c>
      <c r="AY801" s="241" t="s">
        <v>140</v>
      </c>
    </row>
    <row r="802" spans="2:65" s="1" customFormat="1" ht="44.25" customHeight="1">
      <c r="B802" s="36"/>
      <c r="C802" s="257" t="s">
        <v>890</v>
      </c>
      <c r="D802" s="257" t="s">
        <v>215</v>
      </c>
      <c r="E802" s="258" t="s">
        <v>891</v>
      </c>
      <c r="F802" s="259" t="s">
        <v>892</v>
      </c>
      <c r="G802" s="260" t="s">
        <v>206</v>
      </c>
      <c r="H802" s="261">
        <v>0.037</v>
      </c>
      <c r="I802" s="262"/>
      <c r="J802" s="263">
        <f>ROUND(I802*H802,2)</f>
        <v>0</v>
      </c>
      <c r="K802" s="259" t="s">
        <v>146</v>
      </c>
      <c r="L802" s="264"/>
      <c r="M802" s="265" t="s">
        <v>20</v>
      </c>
      <c r="N802" s="266" t="s">
        <v>42</v>
      </c>
      <c r="O802" s="37"/>
      <c r="P802" s="204">
        <f>O802*H802</f>
        <v>0</v>
      </c>
      <c r="Q802" s="204">
        <v>1</v>
      </c>
      <c r="R802" s="204">
        <f>Q802*H802</f>
        <v>0.037</v>
      </c>
      <c r="S802" s="204">
        <v>0</v>
      </c>
      <c r="T802" s="205">
        <f>S802*H802</f>
        <v>0</v>
      </c>
      <c r="AR802" s="19" t="s">
        <v>388</v>
      </c>
      <c r="AT802" s="19" t="s">
        <v>215</v>
      </c>
      <c r="AU802" s="19" t="s">
        <v>78</v>
      </c>
      <c r="AY802" s="19" t="s">
        <v>140</v>
      </c>
      <c r="BE802" s="206">
        <f>IF(N802="základní",J802,0)</f>
        <v>0</v>
      </c>
      <c r="BF802" s="206">
        <f>IF(N802="snížená",J802,0)</f>
        <v>0</v>
      </c>
      <c r="BG802" s="206">
        <f>IF(N802="zákl. přenesená",J802,0)</f>
        <v>0</v>
      </c>
      <c r="BH802" s="206">
        <f>IF(N802="sníž. přenesená",J802,0)</f>
        <v>0</v>
      </c>
      <c r="BI802" s="206">
        <f>IF(N802="nulová",J802,0)</f>
        <v>0</v>
      </c>
      <c r="BJ802" s="19" t="s">
        <v>35</v>
      </c>
      <c r="BK802" s="206">
        <f>ROUND(I802*H802,2)</f>
        <v>0</v>
      </c>
      <c r="BL802" s="19" t="s">
        <v>241</v>
      </c>
      <c r="BM802" s="19" t="s">
        <v>893</v>
      </c>
    </row>
    <row r="803" spans="2:51" s="13" customFormat="1" ht="13.5">
      <c r="B803" s="219"/>
      <c r="C803" s="220"/>
      <c r="D803" s="232" t="s">
        <v>149</v>
      </c>
      <c r="E803" s="220"/>
      <c r="F803" s="253" t="s">
        <v>894</v>
      </c>
      <c r="G803" s="220"/>
      <c r="H803" s="254">
        <v>0.037</v>
      </c>
      <c r="I803" s="224"/>
      <c r="J803" s="220"/>
      <c r="K803" s="220"/>
      <c r="L803" s="225"/>
      <c r="M803" s="226"/>
      <c r="N803" s="227"/>
      <c r="O803" s="227"/>
      <c r="P803" s="227"/>
      <c r="Q803" s="227"/>
      <c r="R803" s="227"/>
      <c r="S803" s="227"/>
      <c r="T803" s="228"/>
      <c r="AT803" s="229" t="s">
        <v>149</v>
      </c>
      <c r="AU803" s="229" t="s">
        <v>78</v>
      </c>
      <c r="AV803" s="13" t="s">
        <v>78</v>
      </c>
      <c r="AW803" s="13" t="s">
        <v>4</v>
      </c>
      <c r="AX803" s="13" t="s">
        <v>35</v>
      </c>
      <c r="AY803" s="229" t="s">
        <v>140</v>
      </c>
    </row>
    <row r="804" spans="2:65" s="1" customFormat="1" ht="22.5" customHeight="1">
      <c r="B804" s="36"/>
      <c r="C804" s="195" t="s">
        <v>895</v>
      </c>
      <c r="D804" s="195" t="s">
        <v>142</v>
      </c>
      <c r="E804" s="196" t="s">
        <v>896</v>
      </c>
      <c r="F804" s="197" t="s">
        <v>897</v>
      </c>
      <c r="G804" s="198" t="s">
        <v>145</v>
      </c>
      <c r="H804" s="199">
        <v>106.725</v>
      </c>
      <c r="I804" s="200"/>
      <c r="J804" s="201">
        <f>ROUND(I804*H804,2)</f>
        <v>0</v>
      </c>
      <c r="K804" s="197" t="s">
        <v>146</v>
      </c>
      <c r="L804" s="56"/>
      <c r="M804" s="202" t="s">
        <v>20</v>
      </c>
      <c r="N804" s="203" t="s">
        <v>42</v>
      </c>
      <c r="O804" s="37"/>
      <c r="P804" s="204">
        <f>O804*H804</f>
        <v>0</v>
      </c>
      <c r="Q804" s="204">
        <v>0</v>
      </c>
      <c r="R804" s="204">
        <f>Q804*H804</f>
        <v>0</v>
      </c>
      <c r="S804" s="204">
        <v>0</v>
      </c>
      <c r="T804" s="205">
        <f>S804*H804</f>
        <v>0</v>
      </c>
      <c r="AR804" s="19" t="s">
        <v>241</v>
      </c>
      <c r="AT804" s="19" t="s">
        <v>142</v>
      </c>
      <c r="AU804" s="19" t="s">
        <v>78</v>
      </c>
      <c r="AY804" s="19" t="s">
        <v>140</v>
      </c>
      <c r="BE804" s="206">
        <f>IF(N804="základní",J804,0)</f>
        <v>0</v>
      </c>
      <c r="BF804" s="206">
        <f>IF(N804="snížená",J804,0)</f>
        <v>0</v>
      </c>
      <c r="BG804" s="206">
        <f>IF(N804="zákl. přenesená",J804,0)</f>
        <v>0</v>
      </c>
      <c r="BH804" s="206">
        <f>IF(N804="sníž. přenesená",J804,0)</f>
        <v>0</v>
      </c>
      <c r="BI804" s="206">
        <f>IF(N804="nulová",J804,0)</f>
        <v>0</v>
      </c>
      <c r="BJ804" s="19" t="s">
        <v>35</v>
      </c>
      <c r="BK804" s="206">
        <f>ROUND(I804*H804,2)</f>
        <v>0</v>
      </c>
      <c r="BL804" s="19" t="s">
        <v>241</v>
      </c>
      <c r="BM804" s="19" t="s">
        <v>898</v>
      </c>
    </row>
    <row r="805" spans="2:47" s="1" customFormat="1" ht="48">
      <c r="B805" s="36"/>
      <c r="C805" s="58"/>
      <c r="D805" s="209" t="s">
        <v>200</v>
      </c>
      <c r="E805" s="58"/>
      <c r="F805" s="256" t="s">
        <v>899</v>
      </c>
      <c r="G805" s="58"/>
      <c r="H805" s="58"/>
      <c r="I805" s="163"/>
      <c r="J805" s="58"/>
      <c r="K805" s="58"/>
      <c r="L805" s="56"/>
      <c r="M805" s="73"/>
      <c r="N805" s="37"/>
      <c r="O805" s="37"/>
      <c r="P805" s="37"/>
      <c r="Q805" s="37"/>
      <c r="R805" s="37"/>
      <c r="S805" s="37"/>
      <c r="T805" s="74"/>
      <c r="AT805" s="19" t="s">
        <v>200</v>
      </c>
      <c r="AU805" s="19" t="s">
        <v>78</v>
      </c>
    </row>
    <row r="806" spans="2:51" s="12" customFormat="1" ht="13.5">
      <c r="B806" s="207"/>
      <c r="C806" s="208"/>
      <c r="D806" s="209" t="s">
        <v>149</v>
      </c>
      <c r="E806" s="210" t="s">
        <v>20</v>
      </c>
      <c r="F806" s="211" t="s">
        <v>889</v>
      </c>
      <c r="G806" s="208"/>
      <c r="H806" s="212" t="s">
        <v>20</v>
      </c>
      <c r="I806" s="213"/>
      <c r="J806" s="208"/>
      <c r="K806" s="208"/>
      <c r="L806" s="214"/>
      <c r="M806" s="215"/>
      <c r="N806" s="216"/>
      <c r="O806" s="216"/>
      <c r="P806" s="216"/>
      <c r="Q806" s="216"/>
      <c r="R806" s="216"/>
      <c r="S806" s="216"/>
      <c r="T806" s="217"/>
      <c r="AT806" s="218" t="s">
        <v>149</v>
      </c>
      <c r="AU806" s="218" t="s">
        <v>78</v>
      </c>
      <c r="AV806" s="12" t="s">
        <v>35</v>
      </c>
      <c r="AW806" s="12" t="s">
        <v>34</v>
      </c>
      <c r="AX806" s="12" t="s">
        <v>71</v>
      </c>
      <c r="AY806" s="218" t="s">
        <v>140</v>
      </c>
    </row>
    <row r="807" spans="2:51" s="13" customFormat="1" ht="13.5">
      <c r="B807" s="219"/>
      <c r="C807" s="220"/>
      <c r="D807" s="209" t="s">
        <v>149</v>
      </c>
      <c r="E807" s="221" t="s">
        <v>20</v>
      </c>
      <c r="F807" s="222" t="s">
        <v>845</v>
      </c>
      <c r="G807" s="220"/>
      <c r="H807" s="223">
        <v>106.725</v>
      </c>
      <c r="I807" s="224"/>
      <c r="J807" s="220"/>
      <c r="K807" s="220"/>
      <c r="L807" s="225"/>
      <c r="M807" s="226"/>
      <c r="N807" s="227"/>
      <c r="O807" s="227"/>
      <c r="P807" s="227"/>
      <c r="Q807" s="227"/>
      <c r="R807" s="227"/>
      <c r="S807" s="227"/>
      <c r="T807" s="228"/>
      <c r="AT807" s="229" t="s">
        <v>149</v>
      </c>
      <c r="AU807" s="229" t="s">
        <v>78</v>
      </c>
      <c r="AV807" s="13" t="s">
        <v>78</v>
      </c>
      <c r="AW807" s="13" t="s">
        <v>34</v>
      </c>
      <c r="AX807" s="13" t="s">
        <v>71</v>
      </c>
      <c r="AY807" s="229" t="s">
        <v>140</v>
      </c>
    </row>
    <row r="808" spans="2:51" s="14" customFormat="1" ht="13.5">
      <c r="B808" s="230"/>
      <c r="C808" s="231"/>
      <c r="D808" s="232" t="s">
        <v>149</v>
      </c>
      <c r="E808" s="233" t="s">
        <v>20</v>
      </c>
      <c r="F808" s="234" t="s">
        <v>152</v>
      </c>
      <c r="G808" s="231"/>
      <c r="H808" s="235">
        <v>106.725</v>
      </c>
      <c r="I808" s="236"/>
      <c r="J808" s="231"/>
      <c r="K808" s="231"/>
      <c r="L808" s="237"/>
      <c r="M808" s="238"/>
      <c r="N808" s="239"/>
      <c r="O808" s="239"/>
      <c r="P808" s="239"/>
      <c r="Q808" s="239"/>
      <c r="R808" s="239"/>
      <c r="S808" s="239"/>
      <c r="T808" s="240"/>
      <c r="AT808" s="241" t="s">
        <v>149</v>
      </c>
      <c r="AU808" s="241" t="s">
        <v>78</v>
      </c>
      <c r="AV808" s="14" t="s">
        <v>147</v>
      </c>
      <c r="AW808" s="14" t="s">
        <v>34</v>
      </c>
      <c r="AX808" s="14" t="s">
        <v>35</v>
      </c>
      <c r="AY808" s="241" t="s">
        <v>140</v>
      </c>
    </row>
    <row r="809" spans="2:65" s="1" customFormat="1" ht="31.5" customHeight="1">
      <c r="B809" s="36"/>
      <c r="C809" s="257" t="s">
        <v>900</v>
      </c>
      <c r="D809" s="257" t="s">
        <v>215</v>
      </c>
      <c r="E809" s="258" t="s">
        <v>901</v>
      </c>
      <c r="F809" s="259" t="s">
        <v>902</v>
      </c>
      <c r="G809" s="260" t="s">
        <v>145</v>
      </c>
      <c r="H809" s="261">
        <v>128.07</v>
      </c>
      <c r="I809" s="262"/>
      <c r="J809" s="263">
        <f>ROUND(I809*H809,2)</f>
        <v>0</v>
      </c>
      <c r="K809" s="259" t="s">
        <v>146</v>
      </c>
      <c r="L809" s="264"/>
      <c r="M809" s="265" t="s">
        <v>20</v>
      </c>
      <c r="N809" s="266" t="s">
        <v>42</v>
      </c>
      <c r="O809" s="37"/>
      <c r="P809" s="204">
        <f>O809*H809</f>
        <v>0</v>
      </c>
      <c r="Q809" s="204">
        <v>0.0003</v>
      </c>
      <c r="R809" s="204">
        <f>Q809*H809</f>
        <v>0.038421</v>
      </c>
      <c r="S809" s="204">
        <v>0</v>
      </c>
      <c r="T809" s="205">
        <f>S809*H809</f>
        <v>0</v>
      </c>
      <c r="AR809" s="19" t="s">
        <v>388</v>
      </c>
      <c r="AT809" s="19" t="s">
        <v>215</v>
      </c>
      <c r="AU809" s="19" t="s">
        <v>78</v>
      </c>
      <c r="AY809" s="19" t="s">
        <v>140</v>
      </c>
      <c r="BE809" s="206">
        <f>IF(N809="základní",J809,0)</f>
        <v>0</v>
      </c>
      <c r="BF809" s="206">
        <f>IF(N809="snížená",J809,0)</f>
        <v>0</v>
      </c>
      <c r="BG809" s="206">
        <f>IF(N809="zákl. přenesená",J809,0)</f>
        <v>0</v>
      </c>
      <c r="BH809" s="206">
        <f>IF(N809="sníž. přenesená",J809,0)</f>
        <v>0</v>
      </c>
      <c r="BI809" s="206">
        <f>IF(N809="nulová",J809,0)</f>
        <v>0</v>
      </c>
      <c r="BJ809" s="19" t="s">
        <v>35</v>
      </c>
      <c r="BK809" s="206">
        <f>ROUND(I809*H809,2)</f>
        <v>0</v>
      </c>
      <c r="BL809" s="19" t="s">
        <v>241</v>
      </c>
      <c r="BM809" s="19" t="s">
        <v>903</v>
      </c>
    </row>
    <row r="810" spans="2:51" s="13" customFormat="1" ht="13.5">
      <c r="B810" s="219"/>
      <c r="C810" s="220"/>
      <c r="D810" s="232" t="s">
        <v>149</v>
      </c>
      <c r="E810" s="220"/>
      <c r="F810" s="253" t="s">
        <v>904</v>
      </c>
      <c r="G810" s="220"/>
      <c r="H810" s="254">
        <v>128.07</v>
      </c>
      <c r="I810" s="224"/>
      <c r="J810" s="220"/>
      <c r="K810" s="220"/>
      <c r="L810" s="225"/>
      <c r="M810" s="226"/>
      <c r="N810" s="227"/>
      <c r="O810" s="227"/>
      <c r="P810" s="227"/>
      <c r="Q810" s="227"/>
      <c r="R810" s="227"/>
      <c r="S810" s="227"/>
      <c r="T810" s="228"/>
      <c r="AT810" s="229" t="s">
        <v>149</v>
      </c>
      <c r="AU810" s="229" t="s">
        <v>78</v>
      </c>
      <c r="AV810" s="13" t="s">
        <v>78</v>
      </c>
      <c r="AW810" s="13" t="s">
        <v>4</v>
      </c>
      <c r="AX810" s="13" t="s">
        <v>35</v>
      </c>
      <c r="AY810" s="229" t="s">
        <v>140</v>
      </c>
    </row>
    <row r="811" spans="2:65" s="1" customFormat="1" ht="22.5" customHeight="1">
      <c r="B811" s="36"/>
      <c r="C811" s="195" t="s">
        <v>905</v>
      </c>
      <c r="D811" s="195" t="s">
        <v>142</v>
      </c>
      <c r="E811" s="196" t="s">
        <v>906</v>
      </c>
      <c r="F811" s="197" t="s">
        <v>907</v>
      </c>
      <c r="G811" s="198" t="s">
        <v>145</v>
      </c>
      <c r="H811" s="199">
        <v>213.45</v>
      </c>
      <c r="I811" s="200"/>
      <c r="J811" s="201">
        <f>ROUND(I811*H811,2)</f>
        <v>0</v>
      </c>
      <c r="K811" s="197" t="s">
        <v>146</v>
      </c>
      <c r="L811" s="56"/>
      <c r="M811" s="202" t="s">
        <v>20</v>
      </c>
      <c r="N811" s="203" t="s">
        <v>42</v>
      </c>
      <c r="O811" s="37"/>
      <c r="P811" s="204">
        <f>O811*H811</f>
        <v>0</v>
      </c>
      <c r="Q811" s="204">
        <v>0.0004</v>
      </c>
      <c r="R811" s="204">
        <f>Q811*H811</f>
        <v>0.08538</v>
      </c>
      <c r="S811" s="204">
        <v>0</v>
      </c>
      <c r="T811" s="205">
        <f>S811*H811</f>
        <v>0</v>
      </c>
      <c r="AR811" s="19" t="s">
        <v>241</v>
      </c>
      <c r="AT811" s="19" t="s">
        <v>142</v>
      </c>
      <c r="AU811" s="19" t="s">
        <v>78</v>
      </c>
      <c r="AY811" s="19" t="s">
        <v>140</v>
      </c>
      <c r="BE811" s="206">
        <f>IF(N811="základní",J811,0)</f>
        <v>0</v>
      </c>
      <c r="BF811" s="206">
        <f>IF(N811="snížená",J811,0)</f>
        <v>0</v>
      </c>
      <c r="BG811" s="206">
        <f>IF(N811="zákl. přenesená",J811,0)</f>
        <v>0</v>
      </c>
      <c r="BH811" s="206">
        <f>IF(N811="sníž. přenesená",J811,0)</f>
        <v>0</v>
      </c>
      <c r="BI811" s="206">
        <f>IF(N811="nulová",J811,0)</f>
        <v>0</v>
      </c>
      <c r="BJ811" s="19" t="s">
        <v>35</v>
      </c>
      <c r="BK811" s="206">
        <f>ROUND(I811*H811,2)</f>
        <v>0</v>
      </c>
      <c r="BL811" s="19" t="s">
        <v>241</v>
      </c>
      <c r="BM811" s="19" t="s">
        <v>908</v>
      </c>
    </row>
    <row r="812" spans="2:47" s="1" customFormat="1" ht="36">
      <c r="B812" s="36"/>
      <c r="C812" s="58"/>
      <c r="D812" s="209" t="s">
        <v>200</v>
      </c>
      <c r="E812" s="58"/>
      <c r="F812" s="256" t="s">
        <v>909</v>
      </c>
      <c r="G812" s="58"/>
      <c r="H812" s="58"/>
      <c r="I812" s="163"/>
      <c r="J812" s="58"/>
      <c r="K812" s="58"/>
      <c r="L812" s="56"/>
      <c r="M812" s="73"/>
      <c r="N812" s="37"/>
      <c r="O812" s="37"/>
      <c r="P812" s="37"/>
      <c r="Q812" s="37"/>
      <c r="R812" s="37"/>
      <c r="S812" s="37"/>
      <c r="T812" s="74"/>
      <c r="AT812" s="19" t="s">
        <v>200</v>
      </c>
      <c r="AU812" s="19" t="s">
        <v>78</v>
      </c>
    </row>
    <row r="813" spans="2:51" s="12" customFormat="1" ht="13.5">
      <c r="B813" s="207"/>
      <c r="C813" s="208"/>
      <c r="D813" s="209" t="s">
        <v>149</v>
      </c>
      <c r="E813" s="210" t="s">
        <v>20</v>
      </c>
      <c r="F813" s="211" t="s">
        <v>910</v>
      </c>
      <c r="G813" s="208"/>
      <c r="H813" s="212" t="s">
        <v>20</v>
      </c>
      <c r="I813" s="213"/>
      <c r="J813" s="208"/>
      <c r="K813" s="208"/>
      <c r="L813" s="214"/>
      <c r="M813" s="215"/>
      <c r="N813" s="216"/>
      <c r="O813" s="216"/>
      <c r="P813" s="216"/>
      <c r="Q813" s="216"/>
      <c r="R813" s="216"/>
      <c r="S813" s="216"/>
      <c r="T813" s="217"/>
      <c r="AT813" s="218" t="s">
        <v>149</v>
      </c>
      <c r="AU813" s="218" t="s">
        <v>78</v>
      </c>
      <c r="AV813" s="12" t="s">
        <v>35</v>
      </c>
      <c r="AW813" s="12" t="s">
        <v>34</v>
      </c>
      <c r="AX813" s="12" t="s">
        <v>71</v>
      </c>
      <c r="AY813" s="218" t="s">
        <v>140</v>
      </c>
    </row>
    <row r="814" spans="2:51" s="13" customFormat="1" ht="13.5">
      <c r="B814" s="219"/>
      <c r="C814" s="220"/>
      <c r="D814" s="209" t="s">
        <v>149</v>
      </c>
      <c r="E814" s="221" t="s">
        <v>20</v>
      </c>
      <c r="F814" s="222" t="s">
        <v>911</v>
      </c>
      <c r="G814" s="220"/>
      <c r="H814" s="223">
        <v>213.45</v>
      </c>
      <c r="I814" s="224"/>
      <c r="J814" s="220"/>
      <c r="K814" s="220"/>
      <c r="L814" s="225"/>
      <c r="M814" s="226"/>
      <c r="N814" s="227"/>
      <c r="O814" s="227"/>
      <c r="P814" s="227"/>
      <c r="Q814" s="227"/>
      <c r="R814" s="227"/>
      <c r="S814" s="227"/>
      <c r="T814" s="228"/>
      <c r="AT814" s="229" t="s">
        <v>149</v>
      </c>
      <c r="AU814" s="229" t="s">
        <v>78</v>
      </c>
      <c r="AV814" s="13" t="s">
        <v>78</v>
      </c>
      <c r="AW814" s="13" t="s">
        <v>34</v>
      </c>
      <c r="AX814" s="13" t="s">
        <v>71</v>
      </c>
      <c r="AY814" s="229" t="s">
        <v>140</v>
      </c>
    </row>
    <row r="815" spans="2:51" s="14" customFormat="1" ht="13.5">
      <c r="B815" s="230"/>
      <c r="C815" s="231"/>
      <c r="D815" s="232" t="s">
        <v>149</v>
      </c>
      <c r="E815" s="233" t="s">
        <v>20</v>
      </c>
      <c r="F815" s="234" t="s">
        <v>152</v>
      </c>
      <c r="G815" s="231"/>
      <c r="H815" s="235">
        <v>213.45</v>
      </c>
      <c r="I815" s="236"/>
      <c r="J815" s="231"/>
      <c r="K815" s="231"/>
      <c r="L815" s="237"/>
      <c r="M815" s="238"/>
      <c r="N815" s="239"/>
      <c r="O815" s="239"/>
      <c r="P815" s="239"/>
      <c r="Q815" s="239"/>
      <c r="R815" s="239"/>
      <c r="S815" s="239"/>
      <c r="T815" s="240"/>
      <c r="AT815" s="241" t="s">
        <v>149</v>
      </c>
      <c r="AU815" s="241" t="s">
        <v>78</v>
      </c>
      <c r="AV815" s="14" t="s">
        <v>147</v>
      </c>
      <c r="AW815" s="14" t="s">
        <v>34</v>
      </c>
      <c r="AX815" s="14" t="s">
        <v>35</v>
      </c>
      <c r="AY815" s="241" t="s">
        <v>140</v>
      </c>
    </row>
    <row r="816" spans="2:65" s="1" customFormat="1" ht="44.25" customHeight="1">
      <c r="B816" s="36"/>
      <c r="C816" s="257" t="s">
        <v>912</v>
      </c>
      <c r="D816" s="257" t="s">
        <v>215</v>
      </c>
      <c r="E816" s="258" t="s">
        <v>913</v>
      </c>
      <c r="F816" s="259" t="s">
        <v>914</v>
      </c>
      <c r="G816" s="260" t="s">
        <v>145</v>
      </c>
      <c r="H816" s="261">
        <v>256.14</v>
      </c>
      <c r="I816" s="262"/>
      <c r="J816" s="263">
        <f>ROUND(I816*H816,2)</f>
        <v>0</v>
      </c>
      <c r="K816" s="259" t="s">
        <v>146</v>
      </c>
      <c r="L816" s="264"/>
      <c r="M816" s="265" t="s">
        <v>20</v>
      </c>
      <c r="N816" s="266" t="s">
        <v>42</v>
      </c>
      <c r="O816" s="37"/>
      <c r="P816" s="204">
        <f>O816*H816</f>
        <v>0</v>
      </c>
      <c r="Q816" s="204">
        <v>0.0049</v>
      </c>
      <c r="R816" s="204">
        <f>Q816*H816</f>
        <v>1.255086</v>
      </c>
      <c r="S816" s="204">
        <v>0</v>
      </c>
      <c r="T816" s="205">
        <f>S816*H816</f>
        <v>0</v>
      </c>
      <c r="AR816" s="19" t="s">
        <v>388</v>
      </c>
      <c r="AT816" s="19" t="s">
        <v>215</v>
      </c>
      <c r="AU816" s="19" t="s">
        <v>78</v>
      </c>
      <c r="AY816" s="19" t="s">
        <v>140</v>
      </c>
      <c r="BE816" s="206">
        <f>IF(N816="základní",J816,0)</f>
        <v>0</v>
      </c>
      <c r="BF816" s="206">
        <f>IF(N816="snížená",J816,0)</f>
        <v>0</v>
      </c>
      <c r="BG816" s="206">
        <f>IF(N816="zákl. přenesená",J816,0)</f>
        <v>0</v>
      </c>
      <c r="BH816" s="206">
        <f>IF(N816="sníž. přenesená",J816,0)</f>
        <v>0</v>
      </c>
      <c r="BI816" s="206">
        <f>IF(N816="nulová",J816,0)</f>
        <v>0</v>
      </c>
      <c r="BJ816" s="19" t="s">
        <v>35</v>
      </c>
      <c r="BK816" s="206">
        <f>ROUND(I816*H816,2)</f>
        <v>0</v>
      </c>
      <c r="BL816" s="19" t="s">
        <v>241</v>
      </c>
      <c r="BM816" s="19" t="s">
        <v>915</v>
      </c>
    </row>
    <row r="817" spans="2:51" s="13" customFormat="1" ht="13.5">
      <c r="B817" s="219"/>
      <c r="C817" s="220"/>
      <c r="D817" s="232" t="s">
        <v>149</v>
      </c>
      <c r="E817" s="220"/>
      <c r="F817" s="253" t="s">
        <v>916</v>
      </c>
      <c r="G817" s="220"/>
      <c r="H817" s="254">
        <v>256.14</v>
      </c>
      <c r="I817" s="224"/>
      <c r="J817" s="220"/>
      <c r="K817" s="220"/>
      <c r="L817" s="225"/>
      <c r="M817" s="226"/>
      <c r="N817" s="227"/>
      <c r="O817" s="227"/>
      <c r="P817" s="227"/>
      <c r="Q817" s="227"/>
      <c r="R817" s="227"/>
      <c r="S817" s="227"/>
      <c r="T817" s="228"/>
      <c r="AT817" s="229" t="s">
        <v>149</v>
      </c>
      <c r="AU817" s="229" t="s">
        <v>78</v>
      </c>
      <c r="AV817" s="13" t="s">
        <v>78</v>
      </c>
      <c r="AW817" s="13" t="s">
        <v>4</v>
      </c>
      <c r="AX817" s="13" t="s">
        <v>35</v>
      </c>
      <c r="AY817" s="229" t="s">
        <v>140</v>
      </c>
    </row>
    <row r="818" spans="2:65" s="1" customFormat="1" ht="31.5" customHeight="1">
      <c r="B818" s="36"/>
      <c r="C818" s="195" t="s">
        <v>917</v>
      </c>
      <c r="D818" s="195" t="s">
        <v>142</v>
      </c>
      <c r="E818" s="196" t="s">
        <v>918</v>
      </c>
      <c r="F818" s="197" t="s">
        <v>919</v>
      </c>
      <c r="G818" s="198" t="s">
        <v>145</v>
      </c>
      <c r="H818" s="199">
        <v>106.725</v>
      </c>
      <c r="I818" s="200"/>
      <c r="J818" s="201">
        <f>ROUND(I818*H818,2)</f>
        <v>0</v>
      </c>
      <c r="K818" s="197" t="s">
        <v>146</v>
      </c>
      <c r="L818" s="56"/>
      <c r="M818" s="202" t="s">
        <v>20</v>
      </c>
      <c r="N818" s="203" t="s">
        <v>42</v>
      </c>
      <c r="O818" s="37"/>
      <c r="P818" s="204">
        <f>O818*H818</f>
        <v>0</v>
      </c>
      <c r="Q818" s="204">
        <v>0.00059</v>
      </c>
      <c r="R818" s="204">
        <f>Q818*H818</f>
        <v>0.06296775</v>
      </c>
      <c r="S818" s="204">
        <v>0</v>
      </c>
      <c r="T818" s="205">
        <f>S818*H818</f>
        <v>0</v>
      </c>
      <c r="AR818" s="19" t="s">
        <v>241</v>
      </c>
      <c r="AT818" s="19" t="s">
        <v>142</v>
      </c>
      <c r="AU818" s="19" t="s">
        <v>78</v>
      </c>
      <c r="AY818" s="19" t="s">
        <v>140</v>
      </c>
      <c r="BE818" s="206">
        <f>IF(N818="základní",J818,0)</f>
        <v>0</v>
      </c>
      <c r="BF818" s="206">
        <f>IF(N818="snížená",J818,0)</f>
        <v>0</v>
      </c>
      <c r="BG818" s="206">
        <f>IF(N818="zákl. přenesená",J818,0)</f>
        <v>0</v>
      </c>
      <c r="BH818" s="206">
        <f>IF(N818="sníž. přenesená",J818,0)</f>
        <v>0</v>
      </c>
      <c r="BI818" s="206">
        <f>IF(N818="nulová",J818,0)</f>
        <v>0</v>
      </c>
      <c r="BJ818" s="19" t="s">
        <v>35</v>
      </c>
      <c r="BK818" s="206">
        <f>ROUND(I818*H818,2)</f>
        <v>0</v>
      </c>
      <c r="BL818" s="19" t="s">
        <v>241</v>
      </c>
      <c r="BM818" s="19" t="s">
        <v>920</v>
      </c>
    </row>
    <row r="819" spans="2:47" s="1" customFormat="1" ht="36">
      <c r="B819" s="36"/>
      <c r="C819" s="58"/>
      <c r="D819" s="209" t="s">
        <v>200</v>
      </c>
      <c r="E819" s="58"/>
      <c r="F819" s="256" t="s">
        <v>921</v>
      </c>
      <c r="G819" s="58"/>
      <c r="H819" s="58"/>
      <c r="I819" s="163"/>
      <c r="J819" s="58"/>
      <c r="K819" s="58"/>
      <c r="L819" s="56"/>
      <c r="M819" s="73"/>
      <c r="N819" s="37"/>
      <c r="O819" s="37"/>
      <c r="P819" s="37"/>
      <c r="Q819" s="37"/>
      <c r="R819" s="37"/>
      <c r="S819" s="37"/>
      <c r="T819" s="74"/>
      <c r="AT819" s="19" t="s">
        <v>200</v>
      </c>
      <c r="AU819" s="19" t="s">
        <v>78</v>
      </c>
    </row>
    <row r="820" spans="2:51" s="12" customFormat="1" ht="13.5">
      <c r="B820" s="207"/>
      <c r="C820" s="208"/>
      <c r="D820" s="209" t="s">
        <v>149</v>
      </c>
      <c r="E820" s="210" t="s">
        <v>20</v>
      </c>
      <c r="F820" s="211" t="s">
        <v>889</v>
      </c>
      <c r="G820" s="208"/>
      <c r="H820" s="212" t="s">
        <v>20</v>
      </c>
      <c r="I820" s="213"/>
      <c r="J820" s="208"/>
      <c r="K820" s="208"/>
      <c r="L820" s="214"/>
      <c r="M820" s="215"/>
      <c r="N820" s="216"/>
      <c r="O820" s="216"/>
      <c r="P820" s="216"/>
      <c r="Q820" s="216"/>
      <c r="R820" s="216"/>
      <c r="S820" s="216"/>
      <c r="T820" s="217"/>
      <c r="AT820" s="218" t="s">
        <v>149</v>
      </c>
      <c r="AU820" s="218" t="s">
        <v>78</v>
      </c>
      <c r="AV820" s="12" t="s">
        <v>35</v>
      </c>
      <c r="AW820" s="12" t="s">
        <v>34</v>
      </c>
      <c r="AX820" s="12" t="s">
        <v>71</v>
      </c>
      <c r="AY820" s="218" t="s">
        <v>140</v>
      </c>
    </row>
    <row r="821" spans="2:51" s="13" customFormat="1" ht="13.5">
      <c r="B821" s="219"/>
      <c r="C821" s="220"/>
      <c r="D821" s="209" t="s">
        <v>149</v>
      </c>
      <c r="E821" s="221" t="s">
        <v>20</v>
      </c>
      <c r="F821" s="222" t="s">
        <v>845</v>
      </c>
      <c r="G821" s="220"/>
      <c r="H821" s="223">
        <v>106.725</v>
      </c>
      <c r="I821" s="224"/>
      <c r="J821" s="220"/>
      <c r="K821" s="220"/>
      <c r="L821" s="225"/>
      <c r="M821" s="226"/>
      <c r="N821" s="227"/>
      <c r="O821" s="227"/>
      <c r="P821" s="227"/>
      <c r="Q821" s="227"/>
      <c r="R821" s="227"/>
      <c r="S821" s="227"/>
      <c r="T821" s="228"/>
      <c r="AT821" s="229" t="s">
        <v>149</v>
      </c>
      <c r="AU821" s="229" t="s">
        <v>78</v>
      </c>
      <c r="AV821" s="13" t="s">
        <v>78</v>
      </c>
      <c r="AW821" s="13" t="s">
        <v>34</v>
      </c>
      <c r="AX821" s="13" t="s">
        <v>71</v>
      </c>
      <c r="AY821" s="229" t="s">
        <v>140</v>
      </c>
    </row>
    <row r="822" spans="2:51" s="14" customFormat="1" ht="13.5">
      <c r="B822" s="230"/>
      <c r="C822" s="231"/>
      <c r="D822" s="232" t="s">
        <v>149</v>
      </c>
      <c r="E822" s="233" t="s">
        <v>20</v>
      </c>
      <c r="F822" s="234" t="s">
        <v>152</v>
      </c>
      <c r="G822" s="231"/>
      <c r="H822" s="235">
        <v>106.725</v>
      </c>
      <c r="I822" s="236"/>
      <c r="J822" s="231"/>
      <c r="K822" s="231"/>
      <c r="L822" s="237"/>
      <c r="M822" s="238"/>
      <c r="N822" s="239"/>
      <c r="O822" s="239"/>
      <c r="P822" s="239"/>
      <c r="Q822" s="239"/>
      <c r="R822" s="239"/>
      <c r="S822" s="239"/>
      <c r="T822" s="240"/>
      <c r="AT822" s="241" t="s">
        <v>149</v>
      </c>
      <c r="AU822" s="241" t="s">
        <v>78</v>
      </c>
      <c r="AV822" s="14" t="s">
        <v>147</v>
      </c>
      <c r="AW822" s="14" t="s">
        <v>34</v>
      </c>
      <c r="AX822" s="14" t="s">
        <v>35</v>
      </c>
      <c r="AY822" s="241" t="s">
        <v>140</v>
      </c>
    </row>
    <row r="823" spans="2:65" s="1" customFormat="1" ht="31.5" customHeight="1">
      <c r="B823" s="36"/>
      <c r="C823" s="195" t="s">
        <v>922</v>
      </c>
      <c r="D823" s="195" t="s">
        <v>142</v>
      </c>
      <c r="E823" s="196" t="s">
        <v>923</v>
      </c>
      <c r="F823" s="197" t="s">
        <v>924</v>
      </c>
      <c r="G823" s="198" t="s">
        <v>225</v>
      </c>
      <c r="H823" s="199">
        <v>106.725</v>
      </c>
      <c r="I823" s="200"/>
      <c r="J823" s="201">
        <f>ROUND(I823*H823,2)</f>
        <v>0</v>
      </c>
      <c r="K823" s="197" t="s">
        <v>146</v>
      </c>
      <c r="L823" s="56"/>
      <c r="M823" s="202" t="s">
        <v>20</v>
      </c>
      <c r="N823" s="203" t="s">
        <v>42</v>
      </c>
      <c r="O823" s="37"/>
      <c r="P823" s="204">
        <f>O823*H823</f>
        <v>0</v>
      </c>
      <c r="Q823" s="204">
        <v>0.00028</v>
      </c>
      <c r="R823" s="204">
        <f>Q823*H823</f>
        <v>0.029882999999999996</v>
      </c>
      <c r="S823" s="204">
        <v>0</v>
      </c>
      <c r="T823" s="205">
        <f>S823*H823</f>
        <v>0</v>
      </c>
      <c r="AR823" s="19" t="s">
        <v>241</v>
      </c>
      <c r="AT823" s="19" t="s">
        <v>142</v>
      </c>
      <c r="AU823" s="19" t="s">
        <v>78</v>
      </c>
      <c r="AY823" s="19" t="s">
        <v>140</v>
      </c>
      <c r="BE823" s="206">
        <f>IF(N823="základní",J823,0)</f>
        <v>0</v>
      </c>
      <c r="BF823" s="206">
        <f>IF(N823="snížená",J823,0)</f>
        <v>0</v>
      </c>
      <c r="BG823" s="206">
        <f>IF(N823="zákl. přenesená",J823,0)</f>
        <v>0</v>
      </c>
      <c r="BH823" s="206">
        <f>IF(N823="sníž. přenesená",J823,0)</f>
        <v>0</v>
      </c>
      <c r="BI823" s="206">
        <f>IF(N823="nulová",J823,0)</f>
        <v>0</v>
      </c>
      <c r="BJ823" s="19" t="s">
        <v>35</v>
      </c>
      <c r="BK823" s="206">
        <f>ROUND(I823*H823,2)</f>
        <v>0</v>
      </c>
      <c r="BL823" s="19" t="s">
        <v>241</v>
      </c>
      <c r="BM823" s="19" t="s">
        <v>925</v>
      </c>
    </row>
    <row r="824" spans="2:47" s="1" customFormat="1" ht="36">
      <c r="B824" s="36"/>
      <c r="C824" s="58"/>
      <c r="D824" s="232" t="s">
        <v>200</v>
      </c>
      <c r="E824" s="58"/>
      <c r="F824" s="270" t="s">
        <v>921</v>
      </c>
      <c r="G824" s="58"/>
      <c r="H824" s="58"/>
      <c r="I824" s="163"/>
      <c r="J824" s="58"/>
      <c r="K824" s="58"/>
      <c r="L824" s="56"/>
      <c r="M824" s="73"/>
      <c r="N824" s="37"/>
      <c r="O824" s="37"/>
      <c r="P824" s="37"/>
      <c r="Q824" s="37"/>
      <c r="R824" s="37"/>
      <c r="S824" s="37"/>
      <c r="T824" s="74"/>
      <c r="AT824" s="19" t="s">
        <v>200</v>
      </c>
      <c r="AU824" s="19" t="s">
        <v>78</v>
      </c>
    </row>
    <row r="825" spans="2:65" s="1" customFormat="1" ht="44.25" customHeight="1">
      <c r="B825" s="36"/>
      <c r="C825" s="195" t="s">
        <v>926</v>
      </c>
      <c r="D825" s="195" t="s">
        <v>142</v>
      </c>
      <c r="E825" s="196" t="s">
        <v>927</v>
      </c>
      <c r="F825" s="197" t="s">
        <v>928</v>
      </c>
      <c r="G825" s="198" t="s">
        <v>206</v>
      </c>
      <c r="H825" s="199">
        <v>1.509</v>
      </c>
      <c r="I825" s="200"/>
      <c r="J825" s="201">
        <f>ROUND(I825*H825,2)</f>
        <v>0</v>
      </c>
      <c r="K825" s="197" t="s">
        <v>146</v>
      </c>
      <c r="L825" s="56"/>
      <c r="M825" s="202" t="s">
        <v>20</v>
      </c>
      <c r="N825" s="203" t="s">
        <v>42</v>
      </c>
      <c r="O825" s="37"/>
      <c r="P825" s="204">
        <f>O825*H825</f>
        <v>0</v>
      </c>
      <c r="Q825" s="204">
        <v>0</v>
      </c>
      <c r="R825" s="204">
        <f>Q825*H825</f>
        <v>0</v>
      </c>
      <c r="S825" s="204">
        <v>0</v>
      </c>
      <c r="T825" s="205">
        <f>S825*H825</f>
        <v>0</v>
      </c>
      <c r="AR825" s="19" t="s">
        <v>241</v>
      </c>
      <c r="AT825" s="19" t="s">
        <v>142</v>
      </c>
      <c r="AU825" s="19" t="s">
        <v>78</v>
      </c>
      <c r="AY825" s="19" t="s">
        <v>140</v>
      </c>
      <c r="BE825" s="206">
        <f>IF(N825="základní",J825,0)</f>
        <v>0</v>
      </c>
      <c r="BF825" s="206">
        <f>IF(N825="snížená",J825,0)</f>
        <v>0</v>
      </c>
      <c r="BG825" s="206">
        <f>IF(N825="zákl. přenesená",J825,0)</f>
        <v>0</v>
      </c>
      <c r="BH825" s="206">
        <f>IF(N825="sníž. přenesená",J825,0)</f>
        <v>0</v>
      </c>
      <c r="BI825" s="206">
        <f>IF(N825="nulová",J825,0)</f>
        <v>0</v>
      </c>
      <c r="BJ825" s="19" t="s">
        <v>35</v>
      </c>
      <c r="BK825" s="206">
        <f>ROUND(I825*H825,2)</f>
        <v>0</v>
      </c>
      <c r="BL825" s="19" t="s">
        <v>241</v>
      </c>
      <c r="BM825" s="19" t="s">
        <v>929</v>
      </c>
    </row>
    <row r="826" spans="2:47" s="1" customFormat="1" ht="108">
      <c r="B826" s="36"/>
      <c r="C826" s="58"/>
      <c r="D826" s="232" t="s">
        <v>200</v>
      </c>
      <c r="E826" s="58"/>
      <c r="F826" s="270" t="s">
        <v>930</v>
      </c>
      <c r="G826" s="58"/>
      <c r="H826" s="58"/>
      <c r="I826" s="163"/>
      <c r="J826" s="58"/>
      <c r="K826" s="58"/>
      <c r="L826" s="56"/>
      <c r="M826" s="73"/>
      <c r="N826" s="37"/>
      <c r="O826" s="37"/>
      <c r="P826" s="37"/>
      <c r="Q826" s="37"/>
      <c r="R826" s="37"/>
      <c r="S826" s="37"/>
      <c r="T826" s="74"/>
      <c r="AT826" s="19" t="s">
        <v>200</v>
      </c>
      <c r="AU826" s="19" t="s">
        <v>78</v>
      </c>
    </row>
    <row r="827" spans="2:65" s="1" customFormat="1" ht="44.25" customHeight="1">
      <c r="B827" s="36"/>
      <c r="C827" s="195" t="s">
        <v>931</v>
      </c>
      <c r="D827" s="195" t="s">
        <v>142</v>
      </c>
      <c r="E827" s="196" t="s">
        <v>932</v>
      </c>
      <c r="F827" s="197" t="s">
        <v>933</v>
      </c>
      <c r="G827" s="198" t="s">
        <v>206</v>
      </c>
      <c r="H827" s="199">
        <v>1.509</v>
      </c>
      <c r="I827" s="200"/>
      <c r="J827" s="201">
        <f>ROUND(I827*H827,2)</f>
        <v>0</v>
      </c>
      <c r="K827" s="197" t="s">
        <v>146</v>
      </c>
      <c r="L827" s="56"/>
      <c r="M827" s="202" t="s">
        <v>20</v>
      </c>
      <c r="N827" s="203" t="s">
        <v>42</v>
      </c>
      <c r="O827" s="37"/>
      <c r="P827" s="204">
        <f>O827*H827</f>
        <v>0</v>
      </c>
      <c r="Q827" s="204">
        <v>0</v>
      </c>
      <c r="R827" s="204">
        <f>Q827*H827</f>
        <v>0</v>
      </c>
      <c r="S827" s="204">
        <v>0</v>
      </c>
      <c r="T827" s="205">
        <f>S827*H827</f>
        <v>0</v>
      </c>
      <c r="AR827" s="19" t="s">
        <v>241</v>
      </c>
      <c r="AT827" s="19" t="s">
        <v>142</v>
      </c>
      <c r="AU827" s="19" t="s">
        <v>78</v>
      </c>
      <c r="AY827" s="19" t="s">
        <v>140</v>
      </c>
      <c r="BE827" s="206">
        <f>IF(N827="základní",J827,0)</f>
        <v>0</v>
      </c>
      <c r="BF827" s="206">
        <f>IF(N827="snížená",J827,0)</f>
        <v>0</v>
      </c>
      <c r="BG827" s="206">
        <f>IF(N827="zákl. přenesená",J827,0)</f>
        <v>0</v>
      </c>
      <c r="BH827" s="206">
        <f>IF(N827="sníž. přenesená",J827,0)</f>
        <v>0</v>
      </c>
      <c r="BI827" s="206">
        <f>IF(N827="nulová",J827,0)</f>
        <v>0</v>
      </c>
      <c r="BJ827" s="19" t="s">
        <v>35</v>
      </c>
      <c r="BK827" s="206">
        <f>ROUND(I827*H827,2)</f>
        <v>0</v>
      </c>
      <c r="BL827" s="19" t="s">
        <v>241</v>
      </c>
      <c r="BM827" s="19" t="s">
        <v>934</v>
      </c>
    </row>
    <row r="828" spans="2:47" s="1" customFormat="1" ht="108">
      <c r="B828" s="36"/>
      <c r="C828" s="58"/>
      <c r="D828" s="209" t="s">
        <v>200</v>
      </c>
      <c r="E828" s="58"/>
      <c r="F828" s="256" t="s">
        <v>930</v>
      </c>
      <c r="G828" s="58"/>
      <c r="H828" s="58"/>
      <c r="I828" s="163"/>
      <c r="J828" s="58"/>
      <c r="K828" s="58"/>
      <c r="L828" s="56"/>
      <c r="M828" s="73"/>
      <c r="N828" s="37"/>
      <c r="O828" s="37"/>
      <c r="P828" s="37"/>
      <c r="Q828" s="37"/>
      <c r="R828" s="37"/>
      <c r="S828" s="37"/>
      <c r="T828" s="74"/>
      <c r="AT828" s="19" t="s">
        <v>200</v>
      </c>
      <c r="AU828" s="19" t="s">
        <v>78</v>
      </c>
    </row>
    <row r="829" spans="2:63" s="11" customFormat="1" ht="29.85" customHeight="1">
      <c r="B829" s="178"/>
      <c r="C829" s="179"/>
      <c r="D829" s="192" t="s">
        <v>70</v>
      </c>
      <c r="E829" s="193" t="s">
        <v>935</v>
      </c>
      <c r="F829" s="193" t="s">
        <v>936</v>
      </c>
      <c r="G829" s="179"/>
      <c r="H829" s="179"/>
      <c r="I829" s="182"/>
      <c r="J829" s="194">
        <f>BK829</f>
        <v>0</v>
      </c>
      <c r="K829" s="179"/>
      <c r="L829" s="184"/>
      <c r="M829" s="185"/>
      <c r="N829" s="186"/>
      <c r="O829" s="186"/>
      <c r="P829" s="187">
        <f>SUM(P830:P853)</f>
        <v>0</v>
      </c>
      <c r="Q829" s="186"/>
      <c r="R829" s="187">
        <f>SUM(R830:R853)</f>
        <v>0.7139442</v>
      </c>
      <c r="S829" s="186"/>
      <c r="T829" s="188">
        <f>SUM(T830:T853)</f>
        <v>0.53336</v>
      </c>
      <c r="AR829" s="189" t="s">
        <v>78</v>
      </c>
      <c r="AT829" s="190" t="s">
        <v>70</v>
      </c>
      <c r="AU829" s="190" t="s">
        <v>35</v>
      </c>
      <c r="AY829" s="189" t="s">
        <v>140</v>
      </c>
      <c r="BK829" s="191">
        <f>SUM(BK830:BK853)</f>
        <v>0</v>
      </c>
    </row>
    <row r="830" spans="2:65" s="1" customFormat="1" ht="22.5" customHeight="1">
      <c r="B830" s="36"/>
      <c r="C830" s="195" t="s">
        <v>937</v>
      </c>
      <c r="D830" s="195" t="s">
        <v>142</v>
      </c>
      <c r="E830" s="196" t="s">
        <v>938</v>
      </c>
      <c r="F830" s="197" t="s">
        <v>939</v>
      </c>
      <c r="G830" s="198" t="s">
        <v>145</v>
      </c>
      <c r="H830" s="199">
        <v>53.336</v>
      </c>
      <c r="I830" s="200"/>
      <c r="J830" s="201">
        <f>ROUND(I830*H830,2)</f>
        <v>0</v>
      </c>
      <c r="K830" s="197" t="s">
        <v>146</v>
      </c>
      <c r="L830" s="56"/>
      <c r="M830" s="202" t="s">
        <v>20</v>
      </c>
      <c r="N830" s="203" t="s">
        <v>42</v>
      </c>
      <c r="O830" s="37"/>
      <c r="P830" s="204">
        <f>O830*H830</f>
        <v>0</v>
      </c>
      <c r="Q830" s="204">
        <v>0</v>
      </c>
      <c r="R830" s="204">
        <f>Q830*H830</f>
        <v>0</v>
      </c>
      <c r="S830" s="204">
        <v>0.01</v>
      </c>
      <c r="T830" s="205">
        <f>S830*H830</f>
        <v>0.53336</v>
      </c>
      <c r="AR830" s="19" t="s">
        <v>241</v>
      </c>
      <c r="AT830" s="19" t="s">
        <v>142</v>
      </c>
      <c r="AU830" s="19" t="s">
        <v>78</v>
      </c>
      <c r="AY830" s="19" t="s">
        <v>140</v>
      </c>
      <c r="BE830" s="206">
        <f>IF(N830="základní",J830,0)</f>
        <v>0</v>
      </c>
      <c r="BF830" s="206">
        <f>IF(N830="snížená",J830,0)</f>
        <v>0</v>
      </c>
      <c r="BG830" s="206">
        <f>IF(N830="zákl. přenesená",J830,0)</f>
        <v>0</v>
      </c>
      <c r="BH830" s="206">
        <f>IF(N830="sníž. přenesená",J830,0)</f>
        <v>0</v>
      </c>
      <c r="BI830" s="206">
        <f>IF(N830="nulová",J830,0)</f>
        <v>0</v>
      </c>
      <c r="BJ830" s="19" t="s">
        <v>35</v>
      </c>
      <c r="BK830" s="206">
        <f>ROUND(I830*H830,2)</f>
        <v>0</v>
      </c>
      <c r="BL830" s="19" t="s">
        <v>241</v>
      </c>
      <c r="BM830" s="19" t="s">
        <v>940</v>
      </c>
    </row>
    <row r="831" spans="2:51" s="13" customFormat="1" ht="13.5">
      <c r="B831" s="219"/>
      <c r="C831" s="220"/>
      <c r="D831" s="209" t="s">
        <v>149</v>
      </c>
      <c r="E831" s="221" t="s">
        <v>20</v>
      </c>
      <c r="F831" s="222" t="s">
        <v>271</v>
      </c>
      <c r="G831" s="220"/>
      <c r="H831" s="223">
        <v>28.6</v>
      </c>
      <c r="I831" s="224"/>
      <c r="J831" s="220"/>
      <c r="K831" s="220"/>
      <c r="L831" s="225"/>
      <c r="M831" s="226"/>
      <c r="N831" s="227"/>
      <c r="O831" s="227"/>
      <c r="P831" s="227"/>
      <c r="Q831" s="227"/>
      <c r="R831" s="227"/>
      <c r="S831" s="227"/>
      <c r="T831" s="228"/>
      <c r="AT831" s="229" t="s">
        <v>149</v>
      </c>
      <c r="AU831" s="229" t="s">
        <v>78</v>
      </c>
      <c r="AV831" s="13" t="s">
        <v>78</v>
      </c>
      <c r="AW831" s="13" t="s">
        <v>34</v>
      </c>
      <c r="AX831" s="13" t="s">
        <v>71</v>
      </c>
      <c r="AY831" s="229" t="s">
        <v>140</v>
      </c>
    </row>
    <row r="832" spans="2:51" s="13" customFormat="1" ht="13.5">
      <c r="B832" s="219"/>
      <c r="C832" s="220"/>
      <c r="D832" s="209" t="s">
        <v>149</v>
      </c>
      <c r="E832" s="221" t="s">
        <v>20</v>
      </c>
      <c r="F832" s="222" t="s">
        <v>272</v>
      </c>
      <c r="G832" s="220"/>
      <c r="H832" s="223">
        <v>24.736</v>
      </c>
      <c r="I832" s="224"/>
      <c r="J832" s="220"/>
      <c r="K832" s="220"/>
      <c r="L832" s="225"/>
      <c r="M832" s="226"/>
      <c r="N832" s="227"/>
      <c r="O832" s="227"/>
      <c r="P832" s="227"/>
      <c r="Q832" s="227"/>
      <c r="R832" s="227"/>
      <c r="S832" s="227"/>
      <c r="T832" s="228"/>
      <c r="AT832" s="229" t="s">
        <v>149</v>
      </c>
      <c r="AU832" s="229" t="s">
        <v>78</v>
      </c>
      <c r="AV832" s="13" t="s">
        <v>78</v>
      </c>
      <c r="AW832" s="13" t="s">
        <v>34</v>
      </c>
      <c r="AX832" s="13" t="s">
        <v>71</v>
      </c>
      <c r="AY832" s="229" t="s">
        <v>140</v>
      </c>
    </row>
    <row r="833" spans="2:51" s="14" customFormat="1" ht="13.5">
      <c r="B833" s="230"/>
      <c r="C833" s="231"/>
      <c r="D833" s="232" t="s">
        <v>149</v>
      </c>
      <c r="E833" s="233" t="s">
        <v>20</v>
      </c>
      <c r="F833" s="234" t="s">
        <v>152</v>
      </c>
      <c r="G833" s="231"/>
      <c r="H833" s="235">
        <v>53.336</v>
      </c>
      <c r="I833" s="236"/>
      <c r="J833" s="231"/>
      <c r="K833" s="231"/>
      <c r="L833" s="237"/>
      <c r="M833" s="238"/>
      <c r="N833" s="239"/>
      <c r="O833" s="239"/>
      <c r="P833" s="239"/>
      <c r="Q833" s="239"/>
      <c r="R833" s="239"/>
      <c r="S833" s="239"/>
      <c r="T833" s="240"/>
      <c r="AT833" s="241" t="s">
        <v>149</v>
      </c>
      <c r="AU833" s="241" t="s">
        <v>78</v>
      </c>
      <c r="AV833" s="14" t="s">
        <v>147</v>
      </c>
      <c r="AW833" s="14" t="s">
        <v>34</v>
      </c>
      <c r="AX833" s="14" t="s">
        <v>35</v>
      </c>
      <c r="AY833" s="241" t="s">
        <v>140</v>
      </c>
    </row>
    <row r="834" spans="2:65" s="1" customFormat="1" ht="31.5" customHeight="1">
      <c r="B834" s="36"/>
      <c r="C834" s="195" t="s">
        <v>941</v>
      </c>
      <c r="D834" s="195" t="s">
        <v>142</v>
      </c>
      <c r="E834" s="196" t="s">
        <v>942</v>
      </c>
      <c r="F834" s="197" t="s">
        <v>943</v>
      </c>
      <c r="G834" s="198" t="s">
        <v>145</v>
      </c>
      <c r="H834" s="199">
        <v>53.336</v>
      </c>
      <c r="I834" s="200"/>
      <c r="J834" s="201">
        <f>ROUND(I834*H834,2)</f>
        <v>0</v>
      </c>
      <c r="K834" s="197" t="s">
        <v>146</v>
      </c>
      <c r="L834" s="56"/>
      <c r="M834" s="202" t="s">
        <v>20</v>
      </c>
      <c r="N834" s="203" t="s">
        <v>42</v>
      </c>
      <c r="O834" s="37"/>
      <c r="P834" s="204">
        <f>O834*H834</f>
        <v>0</v>
      </c>
      <c r="Q834" s="204">
        <v>0</v>
      </c>
      <c r="R834" s="204">
        <f>Q834*H834</f>
        <v>0</v>
      </c>
      <c r="S834" s="204">
        <v>0</v>
      </c>
      <c r="T834" s="205">
        <f>S834*H834</f>
        <v>0</v>
      </c>
      <c r="AR834" s="19" t="s">
        <v>241</v>
      </c>
      <c r="AT834" s="19" t="s">
        <v>142</v>
      </c>
      <c r="AU834" s="19" t="s">
        <v>78</v>
      </c>
      <c r="AY834" s="19" t="s">
        <v>140</v>
      </c>
      <c r="BE834" s="206">
        <f>IF(N834="základní",J834,0)</f>
        <v>0</v>
      </c>
      <c r="BF834" s="206">
        <f>IF(N834="snížená",J834,0)</f>
        <v>0</v>
      </c>
      <c r="BG834" s="206">
        <f>IF(N834="zákl. přenesená",J834,0)</f>
        <v>0</v>
      </c>
      <c r="BH834" s="206">
        <f>IF(N834="sníž. přenesená",J834,0)</f>
        <v>0</v>
      </c>
      <c r="BI834" s="206">
        <f>IF(N834="nulová",J834,0)</f>
        <v>0</v>
      </c>
      <c r="BJ834" s="19" t="s">
        <v>35</v>
      </c>
      <c r="BK834" s="206">
        <f>ROUND(I834*H834,2)</f>
        <v>0</v>
      </c>
      <c r="BL834" s="19" t="s">
        <v>241</v>
      </c>
      <c r="BM834" s="19" t="s">
        <v>944</v>
      </c>
    </row>
    <row r="835" spans="2:51" s="13" customFormat="1" ht="13.5">
      <c r="B835" s="219"/>
      <c r="C835" s="220"/>
      <c r="D835" s="209" t="s">
        <v>149</v>
      </c>
      <c r="E835" s="221" t="s">
        <v>20</v>
      </c>
      <c r="F835" s="222" t="s">
        <v>271</v>
      </c>
      <c r="G835" s="220"/>
      <c r="H835" s="223">
        <v>28.6</v>
      </c>
      <c r="I835" s="224"/>
      <c r="J835" s="220"/>
      <c r="K835" s="220"/>
      <c r="L835" s="225"/>
      <c r="M835" s="226"/>
      <c r="N835" s="227"/>
      <c r="O835" s="227"/>
      <c r="P835" s="227"/>
      <c r="Q835" s="227"/>
      <c r="R835" s="227"/>
      <c r="S835" s="227"/>
      <c r="T835" s="228"/>
      <c r="AT835" s="229" t="s">
        <v>149</v>
      </c>
      <c r="AU835" s="229" t="s">
        <v>78</v>
      </c>
      <c r="AV835" s="13" t="s">
        <v>78</v>
      </c>
      <c r="AW835" s="13" t="s">
        <v>34</v>
      </c>
      <c r="AX835" s="13" t="s">
        <v>71</v>
      </c>
      <c r="AY835" s="229" t="s">
        <v>140</v>
      </c>
    </row>
    <row r="836" spans="2:51" s="13" customFormat="1" ht="13.5">
      <c r="B836" s="219"/>
      <c r="C836" s="220"/>
      <c r="D836" s="209" t="s">
        <v>149</v>
      </c>
      <c r="E836" s="221" t="s">
        <v>20</v>
      </c>
      <c r="F836" s="222" t="s">
        <v>272</v>
      </c>
      <c r="G836" s="220"/>
      <c r="H836" s="223">
        <v>24.736</v>
      </c>
      <c r="I836" s="224"/>
      <c r="J836" s="220"/>
      <c r="K836" s="220"/>
      <c r="L836" s="225"/>
      <c r="M836" s="226"/>
      <c r="N836" s="227"/>
      <c r="O836" s="227"/>
      <c r="P836" s="227"/>
      <c r="Q836" s="227"/>
      <c r="R836" s="227"/>
      <c r="S836" s="227"/>
      <c r="T836" s="228"/>
      <c r="AT836" s="229" t="s">
        <v>149</v>
      </c>
      <c r="AU836" s="229" t="s">
        <v>78</v>
      </c>
      <c r="AV836" s="13" t="s">
        <v>78</v>
      </c>
      <c r="AW836" s="13" t="s">
        <v>34</v>
      </c>
      <c r="AX836" s="13" t="s">
        <v>71</v>
      </c>
      <c r="AY836" s="229" t="s">
        <v>140</v>
      </c>
    </row>
    <row r="837" spans="2:51" s="14" customFormat="1" ht="13.5">
      <c r="B837" s="230"/>
      <c r="C837" s="231"/>
      <c r="D837" s="232" t="s">
        <v>149</v>
      </c>
      <c r="E837" s="233" t="s">
        <v>20</v>
      </c>
      <c r="F837" s="234" t="s">
        <v>152</v>
      </c>
      <c r="G837" s="231"/>
      <c r="H837" s="235">
        <v>53.336</v>
      </c>
      <c r="I837" s="236"/>
      <c r="J837" s="231"/>
      <c r="K837" s="231"/>
      <c r="L837" s="237"/>
      <c r="M837" s="238"/>
      <c r="N837" s="239"/>
      <c r="O837" s="239"/>
      <c r="P837" s="239"/>
      <c r="Q837" s="239"/>
      <c r="R837" s="239"/>
      <c r="S837" s="239"/>
      <c r="T837" s="240"/>
      <c r="AT837" s="241" t="s">
        <v>149</v>
      </c>
      <c r="AU837" s="241" t="s">
        <v>78</v>
      </c>
      <c r="AV837" s="14" t="s">
        <v>147</v>
      </c>
      <c r="AW837" s="14" t="s">
        <v>34</v>
      </c>
      <c r="AX837" s="14" t="s">
        <v>35</v>
      </c>
      <c r="AY837" s="241" t="s">
        <v>140</v>
      </c>
    </row>
    <row r="838" spans="2:65" s="1" customFormat="1" ht="31.5" customHeight="1">
      <c r="B838" s="36"/>
      <c r="C838" s="257" t="s">
        <v>945</v>
      </c>
      <c r="D838" s="257" t="s">
        <v>215</v>
      </c>
      <c r="E838" s="258" t="s">
        <v>946</v>
      </c>
      <c r="F838" s="259" t="s">
        <v>947</v>
      </c>
      <c r="G838" s="260" t="s">
        <v>145</v>
      </c>
      <c r="H838" s="261">
        <v>61.336</v>
      </c>
      <c r="I838" s="262"/>
      <c r="J838" s="263">
        <f>ROUND(I838*H838,2)</f>
        <v>0</v>
      </c>
      <c r="K838" s="259" t="s">
        <v>146</v>
      </c>
      <c r="L838" s="264"/>
      <c r="M838" s="265" t="s">
        <v>20</v>
      </c>
      <c r="N838" s="266" t="s">
        <v>42</v>
      </c>
      <c r="O838" s="37"/>
      <c r="P838" s="204">
        <f>O838*H838</f>
        <v>0</v>
      </c>
      <c r="Q838" s="204">
        <v>0.003</v>
      </c>
      <c r="R838" s="204">
        <f>Q838*H838</f>
        <v>0.184008</v>
      </c>
      <c r="S838" s="204">
        <v>0</v>
      </c>
      <c r="T838" s="205">
        <f>S838*H838</f>
        <v>0</v>
      </c>
      <c r="AR838" s="19" t="s">
        <v>388</v>
      </c>
      <c r="AT838" s="19" t="s">
        <v>215</v>
      </c>
      <c r="AU838" s="19" t="s">
        <v>78</v>
      </c>
      <c r="AY838" s="19" t="s">
        <v>140</v>
      </c>
      <c r="BE838" s="206">
        <f>IF(N838="základní",J838,0)</f>
        <v>0</v>
      </c>
      <c r="BF838" s="206">
        <f>IF(N838="snížená",J838,0)</f>
        <v>0</v>
      </c>
      <c r="BG838" s="206">
        <f>IF(N838="zákl. přenesená",J838,0)</f>
        <v>0</v>
      </c>
      <c r="BH838" s="206">
        <f>IF(N838="sníž. přenesená",J838,0)</f>
        <v>0</v>
      </c>
      <c r="BI838" s="206">
        <f>IF(N838="nulová",J838,0)</f>
        <v>0</v>
      </c>
      <c r="BJ838" s="19" t="s">
        <v>35</v>
      </c>
      <c r="BK838" s="206">
        <f>ROUND(I838*H838,2)</f>
        <v>0</v>
      </c>
      <c r="BL838" s="19" t="s">
        <v>241</v>
      </c>
      <c r="BM838" s="19" t="s">
        <v>948</v>
      </c>
    </row>
    <row r="839" spans="2:51" s="13" customFormat="1" ht="13.5">
      <c r="B839" s="219"/>
      <c r="C839" s="220"/>
      <c r="D839" s="232" t="s">
        <v>149</v>
      </c>
      <c r="E839" s="220"/>
      <c r="F839" s="253" t="s">
        <v>949</v>
      </c>
      <c r="G839" s="220"/>
      <c r="H839" s="254">
        <v>61.336</v>
      </c>
      <c r="I839" s="224"/>
      <c r="J839" s="220"/>
      <c r="K839" s="220"/>
      <c r="L839" s="225"/>
      <c r="M839" s="226"/>
      <c r="N839" s="227"/>
      <c r="O839" s="227"/>
      <c r="P839" s="227"/>
      <c r="Q839" s="227"/>
      <c r="R839" s="227"/>
      <c r="S839" s="227"/>
      <c r="T839" s="228"/>
      <c r="AT839" s="229" t="s">
        <v>149</v>
      </c>
      <c r="AU839" s="229" t="s">
        <v>78</v>
      </c>
      <c r="AV839" s="13" t="s">
        <v>78</v>
      </c>
      <c r="AW839" s="13" t="s">
        <v>4</v>
      </c>
      <c r="AX839" s="13" t="s">
        <v>35</v>
      </c>
      <c r="AY839" s="229" t="s">
        <v>140</v>
      </c>
    </row>
    <row r="840" spans="2:65" s="1" customFormat="1" ht="22.5" customHeight="1">
      <c r="B840" s="36"/>
      <c r="C840" s="195" t="s">
        <v>950</v>
      </c>
      <c r="D840" s="195" t="s">
        <v>142</v>
      </c>
      <c r="E840" s="196" t="s">
        <v>951</v>
      </c>
      <c r="F840" s="197" t="s">
        <v>952</v>
      </c>
      <c r="G840" s="198" t="s">
        <v>145</v>
      </c>
      <c r="H840" s="199">
        <v>53.336</v>
      </c>
      <c r="I840" s="200"/>
      <c r="J840" s="201">
        <f>ROUND(I840*H840,2)</f>
        <v>0</v>
      </c>
      <c r="K840" s="197" t="s">
        <v>146</v>
      </c>
      <c r="L840" s="56"/>
      <c r="M840" s="202" t="s">
        <v>20</v>
      </c>
      <c r="N840" s="203" t="s">
        <v>42</v>
      </c>
      <c r="O840" s="37"/>
      <c r="P840" s="204">
        <f>O840*H840</f>
        <v>0</v>
      </c>
      <c r="Q840" s="204">
        <v>0.00088</v>
      </c>
      <c r="R840" s="204">
        <f>Q840*H840</f>
        <v>0.04693568</v>
      </c>
      <c r="S840" s="204">
        <v>0</v>
      </c>
      <c r="T840" s="205">
        <f>S840*H840</f>
        <v>0</v>
      </c>
      <c r="AR840" s="19" t="s">
        <v>241</v>
      </c>
      <c r="AT840" s="19" t="s">
        <v>142</v>
      </c>
      <c r="AU840" s="19" t="s">
        <v>78</v>
      </c>
      <c r="AY840" s="19" t="s">
        <v>140</v>
      </c>
      <c r="BE840" s="206">
        <f>IF(N840="základní",J840,0)</f>
        <v>0</v>
      </c>
      <c r="BF840" s="206">
        <f>IF(N840="snížená",J840,0)</f>
        <v>0</v>
      </c>
      <c r="BG840" s="206">
        <f>IF(N840="zákl. přenesená",J840,0)</f>
        <v>0</v>
      </c>
      <c r="BH840" s="206">
        <f>IF(N840="sníž. přenesená",J840,0)</f>
        <v>0</v>
      </c>
      <c r="BI840" s="206">
        <f>IF(N840="nulová",J840,0)</f>
        <v>0</v>
      </c>
      <c r="BJ840" s="19" t="s">
        <v>35</v>
      </c>
      <c r="BK840" s="206">
        <f>ROUND(I840*H840,2)</f>
        <v>0</v>
      </c>
      <c r="BL840" s="19" t="s">
        <v>241</v>
      </c>
      <c r="BM840" s="19" t="s">
        <v>953</v>
      </c>
    </row>
    <row r="841" spans="2:65" s="1" customFormat="1" ht="44.25" customHeight="1">
      <c r="B841" s="36"/>
      <c r="C841" s="257" t="s">
        <v>954</v>
      </c>
      <c r="D841" s="257" t="s">
        <v>215</v>
      </c>
      <c r="E841" s="258" t="s">
        <v>955</v>
      </c>
      <c r="F841" s="259" t="s">
        <v>956</v>
      </c>
      <c r="G841" s="260" t="s">
        <v>145</v>
      </c>
      <c r="H841" s="261">
        <v>61.336</v>
      </c>
      <c r="I841" s="262"/>
      <c r="J841" s="263">
        <f>ROUND(I841*H841,2)</f>
        <v>0</v>
      </c>
      <c r="K841" s="259" t="s">
        <v>146</v>
      </c>
      <c r="L841" s="264"/>
      <c r="M841" s="265" t="s">
        <v>20</v>
      </c>
      <c r="N841" s="266" t="s">
        <v>42</v>
      </c>
      <c r="O841" s="37"/>
      <c r="P841" s="204">
        <f>O841*H841</f>
        <v>0</v>
      </c>
      <c r="Q841" s="204">
        <v>0.0052</v>
      </c>
      <c r="R841" s="204">
        <f>Q841*H841</f>
        <v>0.3189472</v>
      </c>
      <c r="S841" s="204">
        <v>0</v>
      </c>
      <c r="T841" s="205">
        <f>S841*H841</f>
        <v>0</v>
      </c>
      <c r="AR841" s="19" t="s">
        <v>388</v>
      </c>
      <c r="AT841" s="19" t="s">
        <v>215</v>
      </c>
      <c r="AU841" s="19" t="s">
        <v>78</v>
      </c>
      <c r="AY841" s="19" t="s">
        <v>140</v>
      </c>
      <c r="BE841" s="206">
        <f>IF(N841="základní",J841,0)</f>
        <v>0</v>
      </c>
      <c r="BF841" s="206">
        <f>IF(N841="snížená",J841,0)</f>
        <v>0</v>
      </c>
      <c r="BG841" s="206">
        <f>IF(N841="zákl. přenesená",J841,0)</f>
        <v>0</v>
      </c>
      <c r="BH841" s="206">
        <f>IF(N841="sníž. přenesená",J841,0)</f>
        <v>0</v>
      </c>
      <c r="BI841" s="206">
        <f>IF(N841="nulová",J841,0)</f>
        <v>0</v>
      </c>
      <c r="BJ841" s="19" t="s">
        <v>35</v>
      </c>
      <c r="BK841" s="206">
        <f>ROUND(I841*H841,2)</f>
        <v>0</v>
      </c>
      <c r="BL841" s="19" t="s">
        <v>241</v>
      </c>
      <c r="BM841" s="19" t="s">
        <v>957</v>
      </c>
    </row>
    <row r="842" spans="2:51" s="13" customFormat="1" ht="13.5">
      <c r="B842" s="219"/>
      <c r="C842" s="220"/>
      <c r="D842" s="232" t="s">
        <v>149</v>
      </c>
      <c r="E842" s="220"/>
      <c r="F842" s="253" t="s">
        <v>949</v>
      </c>
      <c r="G842" s="220"/>
      <c r="H842" s="254">
        <v>61.336</v>
      </c>
      <c r="I842" s="224"/>
      <c r="J842" s="220"/>
      <c r="K842" s="220"/>
      <c r="L842" s="225"/>
      <c r="M842" s="226"/>
      <c r="N842" s="227"/>
      <c r="O842" s="227"/>
      <c r="P842" s="227"/>
      <c r="Q842" s="227"/>
      <c r="R842" s="227"/>
      <c r="S842" s="227"/>
      <c r="T842" s="228"/>
      <c r="AT842" s="229" t="s">
        <v>149</v>
      </c>
      <c r="AU842" s="229" t="s">
        <v>78</v>
      </c>
      <c r="AV842" s="13" t="s">
        <v>78</v>
      </c>
      <c r="AW842" s="13" t="s">
        <v>4</v>
      </c>
      <c r="AX842" s="13" t="s">
        <v>35</v>
      </c>
      <c r="AY842" s="229" t="s">
        <v>140</v>
      </c>
    </row>
    <row r="843" spans="2:65" s="1" customFormat="1" ht="31.5" customHeight="1">
      <c r="B843" s="36"/>
      <c r="C843" s="195" t="s">
        <v>958</v>
      </c>
      <c r="D843" s="195" t="s">
        <v>142</v>
      </c>
      <c r="E843" s="196" t="s">
        <v>959</v>
      </c>
      <c r="F843" s="197" t="s">
        <v>960</v>
      </c>
      <c r="G843" s="198" t="s">
        <v>145</v>
      </c>
      <c r="H843" s="199">
        <v>15.218</v>
      </c>
      <c r="I843" s="200"/>
      <c r="J843" s="201">
        <f>ROUND(I843*H843,2)</f>
        <v>0</v>
      </c>
      <c r="K843" s="197" t="s">
        <v>146</v>
      </c>
      <c r="L843" s="56"/>
      <c r="M843" s="202" t="s">
        <v>20</v>
      </c>
      <c r="N843" s="203" t="s">
        <v>42</v>
      </c>
      <c r="O843" s="37"/>
      <c r="P843" s="204">
        <f>O843*H843</f>
        <v>0</v>
      </c>
      <c r="Q843" s="204">
        <v>0</v>
      </c>
      <c r="R843" s="204">
        <f>Q843*H843</f>
        <v>0</v>
      </c>
      <c r="S843" s="204">
        <v>0</v>
      </c>
      <c r="T843" s="205">
        <f>S843*H843</f>
        <v>0</v>
      </c>
      <c r="AR843" s="19" t="s">
        <v>241</v>
      </c>
      <c r="AT843" s="19" t="s">
        <v>142</v>
      </c>
      <c r="AU843" s="19" t="s">
        <v>78</v>
      </c>
      <c r="AY843" s="19" t="s">
        <v>140</v>
      </c>
      <c r="BE843" s="206">
        <f>IF(N843="základní",J843,0)</f>
        <v>0</v>
      </c>
      <c r="BF843" s="206">
        <f>IF(N843="snížená",J843,0)</f>
        <v>0</v>
      </c>
      <c r="BG843" s="206">
        <f>IF(N843="zákl. přenesená",J843,0)</f>
        <v>0</v>
      </c>
      <c r="BH843" s="206">
        <f>IF(N843="sníž. přenesená",J843,0)</f>
        <v>0</v>
      </c>
      <c r="BI843" s="206">
        <f>IF(N843="nulová",J843,0)</f>
        <v>0</v>
      </c>
      <c r="BJ843" s="19" t="s">
        <v>35</v>
      </c>
      <c r="BK843" s="206">
        <f>ROUND(I843*H843,2)</f>
        <v>0</v>
      </c>
      <c r="BL843" s="19" t="s">
        <v>241</v>
      </c>
      <c r="BM843" s="19" t="s">
        <v>961</v>
      </c>
    </row>
    <row r="844" spans="2:51" s="13" customFormat="1" ht="13.5">
      <c r="B844" s="219"/>
      <c r="C844" s="220"/>
      <c r="D844" s="209" t="s">
        <v>149</v>
      </c>
      <c r="E844" s="221" t="s">
        <v>20</v>
      </c>
      <c r="F844" s="222" t="s">
        <v>962</v>
      </c>
      <c r="G844" s="220"/>
      <c r="H844" s="223">
        <v>8.15</v>
      </c>
      <c r="I844" s="224"/>
      <c r="J844" s="220"/>
      <c r="K844" s="220"/>
      <c r="L844" s="225"/>
      <c r="M844" s="226"/>
      <c r="N844" s="227"/>
      <c r="O844" s="227"/>
      <c r="P844" s="227"/>
      <c r="Q844" s="227"/>
      <c r="R844" s="227"/>
      <c r="S844" s="227"/>
      <c r="T844" s="228"/>
      <c r="AT844" s="229" t="s">
        <v>149</v>
      </c>
      <c r="AU844" s="229" t="s">
        <v>78</v>
      </c>
      <c r="AV844" s="13" t="s">
        <v>78</v>
      </c>
      <c r="AW844" s="13" t="s">
        <v>34</v>
      </c>
      <c r="AX844" s="13" t="s">
        <v>71</v>
      </c>
      <c r="AY844" s="229" t="s">
        <v>140</v>
      </c>
    </row>
    <row r="845" spans="2:51" s="13" customFormat="1" ht="13.5">
      <c r="B845" s="219"/>
      <c r="C845" s="220"/>
      <c r="D845" s="209" t="s">
        <v>149</v>
      </c>
      <c r="E845" s="221" t="s">
        <v>20</v>
      </c>
      <c r="F845" s="222" t="s">
        <v>963</v>
      </c>
      <c r="G845" s="220"/>
      <c r="H845" s="223">
        <v>7.068</v>
      </c>
      <c r="I845" s="224"/>
      <c r="J845" s="220"/>
      <c r="K845" s="220"/>
      <c r="L845" s="225"/>
      <c r="M845" s="226"/>
      <c r="N845" s="227"/>
      <c r="O845" s="227"/>
      <c r="P845" s="227"/>
      <c r="Q845" s="227"/>
      <c r="R845" s="227"/>
      <c r="S845" s="227"/>
      <c r="T845" s="228"/>
      <c r="AT845" s="229" t="s">
        <v>149</v>
      </c>
      <c r="AU845" s="229" t="s">
        <v>78</v>
      </c>
      <c r="AV845" s="13" t="s">
        <v>78</v>
      </c>
      <c r="AW845" s="13" t="s">
        <v>34</v>
      </c>
      <c r="AX845" s="13" t="s">
        <v>71</v>
      </c>
      <c r="AY845" s="229" t="s">
        <v>140</v>
      </c>
    </row>
    <row r="846" spans="2:51" s="14" customFormat="1" ht="13.5">
      <c r="B846" s="230"/>
      <c r="C846" s="231"/>
      <c r="D846" s="232" t="s">
        <v>149</v>
      </c>
      <c r="E846" s="233" t="s">
        <v>20</v>
      </c>
      <c r="F846" s="234" t="s">
        <v>152</v>
      </c>
      <c r="G846" s="231"/>
      <c r="H846" s="235">
        <v>15.218</v>
      </c>
      <c r="I846" s="236"/>
      <c r="J846" s="231"/>
      <c r="K846" s="231"/>
      <c r="L846" s="237"/>
      <c r="M846" s="238"/>
      <c r="N846" s="239"/>
      <c r="O846" s="239"/>
      <c r="P846" s="239"/>
      <c r="Q846" s="239"/>
      <c r="R846" s="239"/>
      <c r="S846" s="239"/>
      <c r="T846" s="240"/>
      <c r="AT846" s="241" t="s">
        <v>149</v>
      </c>
      <c r="AU846" s="241" t="s">
        <v>78</v>
      </c>
      <c r="AV846" s="14" t="s">
        <v>147</v>
      </c>
      <c r="AW846" s="14" t="s">
        <v>34</v>
      </c>
      <c r="AX846" s="14" t="s">
        <v>35</v>
      </c>
      <c r="AY846" s="241" t="s">
        <v>140</v>
      </c>
    </row>
    <row r="847" spans="2:65" s="1" customFormat="1" ht="31.5" customHeight="1">
      <c r="B847" s="36"/>
      <c r="C847" s="257" t="s">
        <v>964</v>
      </c>
      <c r="D847" s="257" t="s">
        <v>215</v>
      </c>
      <c r="E847" s="258" t="s">
        <v>946</v>
      </c>
      <c r="F847" s="259" t="s">
        <v>947</v>
      </c>
      <c r="G847" s="260" t="s">
        <v>145</v>
      </c>
      <c r="H847" s="261">
        <v>18.262</v>
      </c>
      <c r="I847" s="262"/>
      <c r="J847" s="263">
        <f>ROUND(I847*H847,2)</f>
        <v>0</v>
      </c>
      <c r="K847" s="259" t="s">
        <v>146</v>
      </c>
      <c r="L847" s="264"/>
      <c r="M847" s="265" t="s">
        <v>20</v>
      </c>
      <c r="N847" s="266" t="s">
        <v>42</v>
      </c>
      <c r="O847" s="37"/>
      <c r="P847" s="204">
        <f>O847*H847</f>
        <v>0</v>
      </c>
      <c r="Q847" s="204">
        <v>0.003</v>
      </c>
      <c r="R847" s="204">
        <f>Q847*H847</f>
        <v>0.054786</v>
      </c>
      <c r="S847" s="204">
        <v>0</v>
      </c>
      <c r="T847" s="205">
        <f>S847*H847</f>
        <v>0</v>
      </c>
      <c r="AR847" s="19" t="s">
        <v>388</v>
      </c>
      <c r="AT847" s="19" t="s">
        <v>215</v>
      </c>
      <c r="AU847" s="19" t="s">
        <v>78</v>
      </c>
      <c r="AY847" s="19" t="s">
        <v>140</v>
      </c>
      <c r="BE847" s="206">
        <f>IF(N847="základní",J847,0)</f>
        <v>0</v>
      </c>
      <c r="BF847" s="206">
        <f>IF(N847="snížená",J847,0)</f>
        <v>0</v>
      </c>
      <c r="BG847" s="206">
        <f>IF(N847="zákl. přenesená",J847,0)</f>
        <v>0</v>
      </c>
      <c r="BH847" s="206">
        <f>IF(N847="sníž. přenesená",J847,0)</f>
        <v>0</v>
      </c>
      <c r="BI847" s="206">
        <f>IF(N847="nulová",J847,0)</f>
        <v>0</v>
      </c>
      <c r="BJ847" s="19" t="s">
        <v>35</v>
      </c>
      <c r="BK847" s="206">
        <f>ROUND(I847*H847,2)</f>
        <v>0</v>
      </c>
      <c r="BL847" s="19" t="s">
        <v>241</v>
      </c>
      <c r="BM847" s="19" t="s">
        <v>965</v>
      </c>
    </row>
    <row r="848" spans="2:51" s="13" customFormat="1" ht="13.5">
      <c r="B848" s="219"/>
      <c r="C848" s="220"/>
      <c r="D848" s="232" t="s">
        <v>149</v>
      </c>
      <c r="E848" s="220"/>
      <c r="F848" s="253" t="s">
        <v>966</v>
      </c>
      <c r="G848" s="220"/>
      <c r="H848" s="254">
        <v>18.262</v>
      </c>
      <c r="I848" s="224"/>
      <c r="J848" s="220"/>
      <c r="K848" s="220"/>
      <c r="L848" s="225"/>
      <c r="M848" s="226"/>
      <c r="N848" s="227"/>
      <c r="O848" s="227"/>
      <c r="P848" s="227"/>
      <c r="Q848" s="227"/>
      <c r="R848" s="227"/>
      <c r="S848" s="227"/>
      <c r="T848" s="228"/>
      <c r="AT848" s="229" t="s">
        <v>149</v>
      </c>
      <c r="AU848" s="229" t="s">
        <v>78</v>
      </c>
      <c r="AV848" s="13" t="s">
        <v>78</v>
      </c>
      <c r="AW848" s="13" t="s">
        <v>4</v>
      </c>
      <c r="AX848" s="13" t="s">
        <v>35</v>
      </c>
      <c r="AY848" s="229" t="s">
        <v>140</v>
      </c>
    </row>
    <row r="849" spans="2:65" s="1" customFormat="1" ht="31.5" customHeight="1">
      <c r="B849" s="36"/>
      <c r="C849" s="195" t="s">
        <v>967</v>
      </c>
      <c r="D849" s="195" t="s">
        <v>142</v>
      </c>
      <c r="E849" s="196" t="s">
        <v>968</v>
      </c>
      <c r="F849" s="197" t="s">
        <v>969</v>
      </c>
      <c r="G849" s="198" t="s">
        <v>145</v>
      </c>
      <c r="H849" s="199">
        <v>15.218</v>
      </c>
      <c r="I849" s="200"/>
      <c r="J849" s="201">
        <f>ROUND(I849*H849,2)</f>
        <v>0</v>
      </c>
      <c r="K849" s="197" t="s">
        <v>146</v>
      </c>
      <c r="L849" s="56"/>
      <c r="M849" s="202" t="s">
        <v>20</v>
      </c>
      <c r="N849" s="203" t="s">
        <v>42</v>
      </c>
      <c r="O849" s="37"/>
      <c r="P849" s="204">
        <f>O849*H849</f>
        <v>0</v>
      </c>
      <c r="Q849" s="204">
        <v>0.00094</v>
      </c>
      <c r="R849" s="204">
        <f>Q849*H849</f>
        <v>0.014304919999999999</v>
      </c>
      <c r="S849" s="204">
        <v>0</v>
      </c>
      <c r="T849" s="205">
        <f>S849*H849</f>
        <v>0</v>
      </c>
      <c r="AR849" s="19" t="s">
        <v>241</v>
      </c>
      <c r="AT849" s="19" t="s">
        <v>142</v>
      </c>
      <c r="AU849" s="19" t="s">
        <v>78</v>
      </c>
      <c r="AY849" s="19" t="s">
        <v>140</v>
      </c>
      <c r="BE849" s="206">
        <f>IF(N849="základní",J849,0)</f>
        <v>0</v>
      </c>
      <c r="BF849" s="206">
        <f>IF(N849="snížená",J849,0)</f>
        <v>0</v>
      </c>
      <c r="BG849" s="206">
        <f>IF(N849="zákl. přenesená",J849,0)</f>
        <v>0</v>
      </c>
      <c r="BH849" s="206">
        <f>IF(N849="sníž. přenesená",J849,0)</f>
        <v>0</v>
      </c>
      <c r="BI849" s="206">
        <f>IF(N849="nulová",J849,0)</f>
        <v>0</v>
      </c>
      <c r="BJ849" s="19" t="s">
        <v>35</v>
      </c>
      <c r="BK849" s="206">
        <f>ROUND(I849*H849,2)</f>
        <v>0</v>
      </c>
      <c r="BL849" s="19" t="s">
        <v>241</v>
      </c>
      <c r="BM849" s="19" t="s">
        <v>970</v>
      </c>
    </row>
    <row r="850" spans="2:65" s="1" customFormat="1" ht="44.25" customHeight="1">
      <c r="B850" s="36"/>
      <c r="C850" s="257" t="s">
        <v>971</v>
      </c>
      <c r="D850" s="257" t="s">
        <v>215</v>
      </c>
      <c r="E850" s="258" t="s">
        <v>955</v>
      </c>
      <c r="F850" s="259" t="s">
        <v>956</v>
      </c>
      <c r="G850" s="260" t="s">
        <v>145</v>
      </c>
      <c r="H850" s="261">
        <v>18.262</v>
      </c>
      <c r="I850" s="262"/>
      <c r="J850" s="263">
        <f>ROUND(I850*H850,2)</f>
        <v>0</v>
      </c>
      <c r="K850" s="259" t="s">
        <v>146</v>
      </c>
      <c r="L850" s="264"/>
      <c r="M850" s="265" t="s">
        <v>20</v>
      </c>
      <c r="N850" s="266" t="s">
        <v>42</v>
      </c>
      <c r="O850" s="37"/>
      <c r="P850" s="204">
        <f>O850*H850</f>
        <v>0</v>
      </c>
      <c r="Q850" s="204">
        <v>0.0052</v>
      </c>
      <c r="R850" s="204">
        <f>Q850*H850</f>
        <v>0.0949624</v>
      </c>
      <c r="S850" s="204">
        <v>0</v>
      </c>
      <c r="T850" s="205">
        <f>S850*H850</f>
        <v>0</v>
      </c>
      <c r="AR850" s="19" t="s">
        <v>388</v>
      </c>
      <c r="AT850" s="19" t="s">
        <v>215</v>
      </c>
      <c r="AU850" s="19" t="s">
        <v>78</v>
      </c>
      <c r="AY850" s="19" t="s">
        <v>140</v>
      </c>
      <c r="BE850" s="206">
        <f>IF(N850="základní",J850,0)</f>
        <v>0</v>
      </c>
      <c r="BF850" s="206">
        <f>IF(N850="snížená",J850,0)</f>
        <v>0</v>
      </c>
      <c r="BG850" s="206">
        <f>IF(N850="zákl. přenesená",J850,0)</f>
        <v>0</v>
      </c>
      <c r="BH850" s="206">
        <f>IF(N850="sníž. přenesená",J850,0)</f>
        <v>0</v>
      </c>
      <c r="BI850" s="206">
        <f>IF(N850="nulová",J850,0)</f>
        <v>0</v>
      </c>
      <c r="BJ850" s="19" t="s">
        <v>35</v>
      </c>
      <c r="BK850" s="206">
        <f>ROUND(I850*H850,2)</f>
        <v>0</v>
      </c>
      <c r="BL850" s="19" t="s">
        <v>241</v>
      </c>
      <c r="BM850" s="19" t="s">
        <v>972</v>
      </c>
    </row>
    <row r="851" spans="2:51" s="13" customFormat="1" ht="13.5">
      <c r="B851" s="219"/>
      <c r="C851" s="220"/>
      <c r="D851" s="232" t="s">
        <v>149</v>
      </c>
      <c r="E851" s="220"/>
      <c r="F851" s="253" t="s">
        <v>966</v>
      </c>
      <c r="G851" s="220"/>
      <c r="H851" s="254">
        <v>18.262</v>
      </c>
      <c r="I851" s="224"/>
      <c r="J851" s="220"/>
      <c r="K851" s="220"/>
      <c r="L851" s="225"/>
      <c r="M851" s="226"/>
      <c r="N851" s="227"/>
      <c r="O851" s="227"/>
      <c r="P851" s="227"/>
      <c r="Q851" s="227"/>
      <c r="R851" s="227"/>
      <c r="S851" s="227"/>
      <c r="T851" s="228"/>
      <c r="AT851" s="229" t="s">
        <v>149</v>
      </c>
      <c r="AU851" s="229" t="s">
        <v>78</v>
      </c>
      <c r="AV851" s="13" t="s">
        <v>78</v>
      </c>
      <c r="AW851" s="13" t="s">
        <v>4</v>
      </c>
      <c r="AX851" s="13" t="s">
        <v>35</v>
      </c>
      <c r="AY851" s="229" t="s">
        <v>140</v>
      </c>
    </row>
    <row r="852" spans="2:65" s="1" customFormat="1" ht="31.5" customHeight="1">
      <c r="B852" s="36"/>
      <c r="C852" s="195" t="s">
        <v>973</v>
      </c>
      <c r="D852" s="195" t="s">
        <v>142</v>
      </c>
      <c r="E852" s="196" t="s">
        <v>974</v>
      </c>
      <c r="F852" s="197" t="s">
        <v>975</v>
      </c>
      <c r="G852" s="198" t="s">
        <v>206</v>
      </c>
      <c r="H852" s="199">
        <v>0.714</v>
      </c>
      <c r="I852" s="200"/>
      <c r="J852" s="201">
        <f>ROUND(I852*H852,2)</f>
        <v>0</v>
      </c>
      <c r="K852" s="197" t="s">
        <v>146</v>
      </c>
      <c r="L852" s="56"/>
      <c r="M852" s="202" t="s">
        <v>20</v>
      </c>
      <c r="N852" s="203" t="s">
        <v>42</v>
      </c>
      <c r="O852" s="37"/>
      <c r="P852" s="204">
        <f>O852*H852</f>
        <v>0</v>
      </c>
      <c r="Q852" s="204">
        <v>0</v>
      </c>
      <c r="R852" s="204">
        <f>Q852*H852</f>
        <v>0</v>
      </c>
      <c r="S852" s="204">
        <v>0</v>
      </c>
      <c r="T852" s="205">
        <f>S852*H852</f>
        <v>0</v>
      </c>
      <c r="AR852" s="19" t="s">
        <v>241</v>
      </c>
      <c r="AT852" s="19" t="s">
        <v>142</v>
      </c>
      <c r="AU852" s="19" t="s">
        <v>78</v>
      </c>
      <c r="AY852" s="19" t="s">
        <v>140</v>
      </c>
      <c r="BE852" s="206">
        <f>IF(N852="základní",J852,0)</f>
        <v>0</v>
      </c>
      <c r="BF852" s="206">
        <f>IF(N852="snížená",J852,0)</f>
        <v>0</v>
      </c>
      <c r="BG852" s="206">
        <f>IF(N852="zákl. přenesená",J852,0)</f>
        <v>0</v>
      </c>
      <c r="BH852" s="206">
        <f>IF(N852="sníž. přenesená",J852,0)</f>
        <v>0</v>
      </c>
      <c r="BI852" s="206">
        <f>IF(N852="nulová",J852,0)</f>
        <v>0</v>
      </c>
      <c r="BJ852" s="19" t="s">
        <v>35</v>
      </c>
      <c r="BK852" s="206">
        <f>ROUND(I852*H852,2)</f>
        <v>0</v>
      </c>
      <c r="BL852" s="19" t="s">
        <v>241</v>
      </c>
      <c r="BM852" s="19" t="s">
        <v>976</v>
      </c>
    </row>
    <row r="853" spans="2:65" s="1" customFormat="1" ht="31.5" customHeight="1">
      <c r="B853" s="36"/>
      <c r="C853" s="195" t="s">
        <v>977</v>
      </c>
      <c r="D853" s="195" t="s">
        <v>142</v>
      </c>
      <c r="E853" s="196" t="s">
        <v>978</v>
      </c>
      <c r="F853" s="197" t="s">
        <v>979</v>
      </c>
      <c r="G853" s="198" t="s">
        <v>206</v>
      </c>
      <c r="H853" s="199">
        <v>0.714</v>
      </c>
      <c r="I853" s="200"/>
      <c r="J853" s="201">
        <f>ROUND(I853*H853,2)</f>
        <v>0</v>
      </c>
      <c r="K853" s="197" t="s">
        <v>146</v>
      </c>
      <c r="L853" s="56"/>
      <c r="M853" s="202" t="s">
        <v>20</v>
      </c>
      <c r="N853" s="203" t="s">
        <v>42</v>
      </c>
      <c r="O853" s="37"/>
      <c r="P853" s="204">
        <f>O853*H853</f>
        <v>0</v>
      </c>
      <c r="Q853" s="204">
        <v>0</v>
      </c>
      <c r="R853" s="204">
        <f>Q853*H853</f>
        <v>0</v>
      </c>
      <c r="S853" s="204">
        <v>0</v>
      </c>
      <c r="T853" s="205">
        <f>S853*H853</f>
        <v>0</v>
      </c>
      <c r="AR853" s="19" t="s">
        <v>241</v>
      </c>
      <c r="AT853" s="19" t="s">
        <v>142</v>
      </c>
      <c r="AU853" s="19" t="s">
        <v>78</v>
      </c>
      <c r="AY853" s="19" t="s">
        <v>140</v>
      </c>
      <c r="BE853" s="206">
        <f>IF(N853="základní",J853,0)</f>
        <v>0</v>
      </c>
      <c r="BF853" s="206">
        <f>IF(N853="snížená",J853,0)</f>
        <v>0</v>
      </c>
      <c r="BG853" s="206">
        <f>IF(N853="zákl. přenesená",J853,0)</f>
        <v>0</v>
      </c>
      <c r="BH853" s="206">
        <f>IF(N853="sníž. přenesená",J853,0)</f>
        <v>0</v>
      </c>
      <c r="BI853" s="206">
        <f>IF(N853="nulová",J853,0)</f>
        <v>0</v>
      </c>
      <c r="BJ853" s="19" t="s">
        <v>35</v>
      </c>
      <c r="BK853" s="206">
        <f>ROUND(I853*H853,2)</f>
        <v>0</v>
      </c>
      <c r="BL853" s="19" t="s">
        <v>241</v>
      </c>
      <c r="BM853" s="19" t="s">
        <v>980</v>
      </c>
    </row>
    <row r="854" spans="2:63" s="11" customFormat="1" ht="29.85" customHeight="1">
      <c r="B854" s="178"/>
      <c r="C854" s="179"/>
      <c r="D854" s="192" t="s">
        <v>70</v>
      </c>
      <c r="E854" s="193" t="s">
        <v>981</v>
      </c>
      <c r="F854" s="193" t="s">
        <v>982</v>
      </c>
      <c r="G854" s="179"/>
      <c r="H854" s="179"/>
      <c r="I854" s="182"/>
      <c r="J854" s="194">
        <f>BK854</f>
        <v>0</v>
      </c>
      <c r="K854" s="179"/>
      <c r="L854" s="184"/>
      <c r="M854" s="185"/>
      <c r="N854" s="186"/>
      <c r="O854" s="186"/>
      <c r="P854" s="187">
        <f>SUM(P855:P864)</f>
        <v>0</v>
      </c>
      <c r="Q854" s="186"/>
      <c r="R854" s="187">
        <f>SUM(R855:R864)</f>
        <v>0.16400072000000002</v>
      </c>
      <c r="S854" s="186"/>
      <c r="T854" s="188">
        <f>SUM(T855:T864)</f>
        <v>0</v>
      </c>
      <c r="AR854" s="189" t="s">
        <v>78</v>
      </c>
      <c r="AT854" s="190" t="s">
        <v>70</v>
      </c>
      <c r="AU854" s="190" t="s">
        <v>35</v>
      </c>
      <c r="AY854" s="189" t="s">
        <v>140</v>
      </c>
      <c r="BK854" s="191">
        <f>SUM(BK855:BK864)</f>
        <v>0</v>
      </c>
    </row>
    <row r="855" spans="2:65" s="1" customFormat="1" ht="44.25" customHeight="1">
      <c r="B855" s="36"/>
      <c r="C855" s="195" t="s">
        <v>983</v>
      </c>
      <c r="D855" s="195" t="s">
        <v>142</v>
      </c>
      <c r="E855" s="196" t="s">
        <v>984</v>
      </c>
      <c r="F855" s="197" t="s">
        <v>985</v>
      </c>
      <c r="G855" s="198" t="s">
        <v>145</v>
      </c>
      <c r="H855" s="199">
        <v>53.336</v>
      </c>
      <c r="I855" s="200"/>
      <c r="J855" s="201">
        <f>ROUND(I855*H855,2)</f>
        <v>0</v>
      </c>
      <c r="K855" s="197" t="s">
        <v>146</v>
      </c>
      <c r="L855" s="56"/>
      <c r="M855" s="202" t="s">
        <v>20</v>
      </c>
      <c r="N855" s="203" t="s">
        <v>42</v>
      </c>
      <c r="O855" s="37"/>
      <c r="P855" s="204">
        <f>O855*H855</f>
        <v>0</v>
      </c>
      <c r="Q855" s="204">
        <v>0.00027</v>
      </c>
      <c r="R855" s="204">
        <f>Q855*H855</f>
        <v>0.01440072</v>
      </c>
      <c r="S855" s="204">
        <v>0</v>
      </c>
      <c r="T855" s="205">
        <f>S855*H855</f>
        <v>0</v>
      </c>
      <c r="AR855" s="19" t="s">
        <v>241</v>
      </c>
      <c r="AT855" s="19" t="s">
        <v>142</v>
      </c>
      <c r="AU855" s="19" t="s">
        <v>78</v>
      </c>
      <c r="AY855" s="19" t="s">
        <v>140</v>
      </c>
      <c r="BE855" s="206">
        <f>IF(N855="základní",J855,0)</f>
        <v>0</v>
      </c>
      <c r="BF855" s="206">
        <f>IF(N855="snížená",J855,0)</f>
        <v>0</v>
      </c>
      <c r="BG855" s="206">
        <f>IF(N855="zákl. přenesená",J855,0)</f>
        <v>0</v>
      </c>
      <c r="BH855" s="206">
        <f>IF(N855="sníž. přenesená",J855,0)</f>
        <v>0</v>
      </c>
      <c r="BI855" s="206">
        <f>IF(N855="nulová",J855,0)</f>
        <v>0</v>
      </c>
      <c r="BJ855" s="19" t="s">
        <v>35</v>
      </c>
      <c r="BK855" s="206">
        <f>ROUND(I855*H855,2)</f>
        <v>0</v>
      </c>
      <c r="BL855" s="19" t="s">
        <v>241</v>
      </c>
      <c r="BM855" s="19" t="s">
        <v>986</v>
      </c>
    </row>
    <row r="856" spans="2:51" s="13" customFormat="1" ht="13.5">
      <c r="B856" s="219"/>
      <c r="C856" s="220"/>
      <c r="D856" s="209" t="s">
        <v>149</v>
      </c>
      <c r="E856" s="221" t="s">
        <v>20</v>
      </c>
      <c r="F856" s="222" t="s">
        <v>271</v>
      </c>
      <c r="G856" s="220"/>
      <c r="H856" s="223">
        <v>28.6</v>
      </c>
      <c r="I856" s="224"/>
      <c r="J856" s="220"/>
      <c r="K856" s="220"/>
      <c r="L856" s="225"/>
      <c r="M856" s="226"/>
      <c r="N856" s="227"/>
      <c r="O856" s="227"/>
      <c r="P856" s="227"/>
      <c r="Q856" s="227"/>
      <c r="R856" s="227"/>
      <c r="S856" s="227"/>
      <c r="T856" s="228"/>
      <c r="AT856" s="229" t="s">
        <v>149</v>
      </c>
      <c r="AU856" s="229" t="s">
        <v>78</v>
      </c>
      <c r="AV856" s="13" t="s">
        <v>78</v>
      </c>
      <c r="AW856" s="13" t="s">
        <v>34</v>
      </c>
      <c r="AX856" s="13" t="s">
        <v>71</v>
      </c>
      <c r="AY856" s="229" t="s">
        <v>140</v>
      </c>
    </row>
    <row r="857" spans="2:51" s="13" customFormat="1" ht="13.5">
      <c r="B857" s="219"/>
      <c r="C857" s="220"/>
      <c r="D857" s="209" t="s">
        <v>149</v>
      </c>
      <c r="E857" s="221" t="s">
        <v>20</v>
      </c>
      <c r="F857" s="222" t="s">
        <v>272</v>
      </c>
      <c r="G857" s="220"/>
      <c r="H857" s="223">
        <v>24.736</v>
      </c>
      <c r="I857" s="224"/>
      <c r="J857" s="220"/>
      <c r="K857" s="220"/>
      <c r="L857" s="225"/>
      <c r="M857" s="226"/>
      <c r="N857" s="227"/>
      <c r="O857" s="227"/>
      <c r="P857" s="227"/>
      <c r="Q857" s="227"/>
      <c r="R857" s="227"/>
      <c r="S857" s="227"/>
      <c r="T857" s="228"/>
      <c r="AT857" s="229" t="s">
        <v>149</v>
      </c>
      <c r="AU857" s="229" t="s">
        <v>78</v>
      </c>
      <c r="AV857" s="13" t="s">
        <v>78</v>
      </c>
      <c r="AW857" s="13" t="s">
        <v>34</v>
      </c>
      <c r="AX857" s="13" t="s">
        <v>71</v>
      </c>
      <c r="AY857" s="229" t="s">
        <v>140</v>
      </c>
    </row>
    <row r="858" spans="2:51" s="14" customFormat="1" ht="13.5">
      <c r="B858" s="230"/>
      <c r="C858" s="231"/>
      <c r="D858" s="232" t="s">
        <v>149</v>
      </c>
      <c r="E858" s="233" t="s">
        <v>20</v>
      </c>
      <c r="F858" s="234" t="s">
        <v>152</v>
      </c>
      <c r="G858" s="231"/>
      <c r="H858" s="235">
        <v>53.336</v>
      </c>
      <c r="I858" s="236"/>
      <c r="J858" s="231"/>
      <c r="K858" s="231"/>
      <c r="L858" s="237"/>
      <c r="M858" s="238"/>
      <c r="N858" s="239"/>
      <c r="O858" s="239"/>
      <c r="P858" s="239"/>
      <c r="Q858" s="239"/>
      <c r="R858" s="239"/>
      <c r="S858" s="239"/>
      <c r="T858" s="240"/>
      <c r="AT858" s="241" t="s">
        <v>149</v>
      </c>
      <c r="AU858" s="241" t="s">
        <v>78</v>
      </c>
      <c r="AV858" s="14" t="s">
        <v>147</v>
      </c>
      <c r="AW858" s="14" t="s">
        <v>34</v>
      </c>
      <c r="AX858" s="14" t="s">
        <v>35</v>
      </c>
      <c r="AY858" s="241" t="s">
        <v>140</v>
      </c>
    </row>
    <row r="859" spans="2:65" s="1" customFormat="1" ht="22.5" customHeight="1">
      <c r="B859" s="36"/>
      <c r="C859" s="257" t="s">
        <v>987</v>
      </c>
      <c r="D859" s="257" t="s">
        <v>215</v>
      </c>
      <c r="E859" s="258" t="s">
        <v>988</v>
      </c>
      <c r="F859" s="259" t="s">
        <v>989</v>
      </c>
      <c r="G859" s="260" t="s">
        <v>163</v>
      </c>
      <c r="H859" s="261">
        <v>5.984</v>
      </c>
      <c r="I859" s="262"/>
      <c r="J859" s="263">
        <f>ROUND(I859*H859,2)</f>
        <v>0</v>
      </c>
      <c r="K859" s="259" t="s">
        <v>146</v>
      </c>
      <c r="L859" s="264"/>
      <c r="M859" s="265" t="s">
        <v>20</v>
      </c>
      <c r="N859" s="266" t="s">
        <v>42</v>
      </c>
      <c r="O859" s="37"/>
      <c r="P859" s="204">
        <f>O859*H859</f>
        <v>0</v>
      </c>
      <c r="Q859" s="204">
        <v>0.025</v>
      </c>
      <c r="R859" s="204">
        <f>Q859*H859</f>
        <v>0.1496</v>
      </c>
      <c r="S859" s="204">
        <v>0</v>
      </c>
      <c r="T859" s="205">
        <f>S859*H859</f>
        <v>0</v>
      </c>
      <c r="AR859" s="19" t="s">
        <v>388</v>
      </c>
      <c r="AT859" s="19" t="s">
        <v>215</v>
      </c>
      <c r="AU859" s="19" t="s">
        <v>78</v>
      </c>
      <c r="AY859" s="19" t="s">
        <v>140</v>
      </c>
      <c r="BE859" s="206">
        <f>IF(N859="základní",J859,0)</f>
        <v>0</v>
      </c>
      <c r="BF859" s="206">
        <f>IF(N859="snížená",J859,0)</f>
        <v>0</v>
      </c>
      <c r="BG859" s="206">
        <f>IF(N859="zákl. přenesená",J859,0)</f>
        <v>0</v>
      </c>
      <c r="BH859" s="206">
        <f>IF(N859="sníž. přenesená",J859,0)</f>
        <v>0</v>
      </c>
      <c r="BI859" s="206">
        <f>IF(N859="nulová",J859,0)</f>
        <v>0</v>
      </c>
      <c r="BJ859" s="19" t="s">
        <v>35</v>
      </c>
      <c r="BK859" s="206">
        <f>ROUND(I859*H859,2)</f>
        <v>0</v>
      </c>
      <c r="BL859" s="19" t="s">
        <v>241</v>
      </c>
      <c r="BM859" s="19" t="s">
        <v>990</v>
      </c>
    </row>
    <row r="860" spans="2:47" s="1" customFormat="1" ht="24">
      <c r="B860" s="36"/>
      <c r="C860" s="58"/>
      <c r="D860" s="209" t="s">
        <v>307</v>
      </c>
      <c r="E860" s="58"/>
      <c r="F860" s="256" t="s">
        <v>991</v>
      </c>
      <c r="G860" s="58"/>
      <c r="H860" s="58"/>
      <c r="I860" s="163"/>
      <c r="J860" s="58"/>
      <c r="K860" s="58"/>
      <c r="L860" s="56"/>
      <c r="M860" s="73"/>
      <c r="N860" s="37"/>
      <c r="O860" s="37"/>
      <c r="P860" s="37"/>
      <c r="Q860" s="37"/>
      <c r="R860" s="37"/>
      <c r="S860" s="37"/>
      <c r="T860" s="74"/>
      <c r="AT860" s="19" t="s">
        <v>307</v>
      </c>
      <c r="AU860" s="19" t="s">
        <v>78</v>
      </c>
    </row>
    <row r="861" spans="2:51" s="13" customFormat="1" ht="13.5">
      <c r="B861" s="219"/>
      <c r="C861" s="220"/>
      <c r="D861" s="209" t="s">
        <v>149</v>
      </c>
      <c r="E861" s="221" t="s">
        <v>20</v>
      </c>
      <c r="F861" s="222" t="s">
        <v>992</v>
      </c>
      <c r="G861" s="220"/>
      <c r="H861" s="223">
        <v>5.867</v>
      </c>
      <c r="I861" s="224"/>
      <c r="J861" s="220"/>
      <c r="K861" s="220"/>
      <c r="L861" s="225"/>
      <c r="M861" s="226"/>
      <c r="N861" s="227"/>
      <c r="O861" s="227"/>
      <c r="P861" s="227"/>
      <c r="Q861" s="227"/>
      <c r="R861" s="227"/>
      <c r="S861" s="227"/>
      <c r="T861" s="228"/>
      <c r="AT861" s="229" t="s">
        <v>149</v>
      </c>
      <c r="AU861" s="229" t="s">
        <v>78</v>
      </c>
      <c r="AV861" s="13" t="s">
        <v>78</v>
      </c>
      <c r="AW861" s="13" t="s">
        <v>34</v>
      </c>
      <c r="AX861" s="13" t="s">
        <v>35</v>
      </c>
      <c r="AY861" s="229" t="s">
        <v>140</v>
      </c>
    </row>
    <row r="862" spans="2:51" s="13" customFormat="1" ht="13.5">
      <c r="B862" s="219"/>
      <c r="C862" s="220"/>
      <c r="D862" s="232" t="s">
        <v>149</v>
      </c>
      <c r="E862" s="220"/>
      <c r="F862" s="253" t="s">
        <v>993</v>
      </c>
      <c r="G862" s="220"/>
      <c r="H862" s="254">
        <v>5.984</v>
      </c>
      <c r="I862" s="224"/>
      <c r="J862" s="220"/>
      <c r="K862" s="220"/>
      <c r="L862" s="225"/>
      <c r="M862" s="226"/>
      <c r="N862" s="227"/>
      <c r="O862" s="227"/>
      <c r="P862" s="227"/>
      <c r="Q862" s="227"/>
      <c r="R862" s="227"/>
      <c r="S862" s="227"/>
      <c r="T862" s="228"/>
      <c r="AT862" s="229" t="s">
        <v>149</v>
      </c>
      <c r="AU862" s="229" t="s">
        <v>78</v>
      </c>
      <c r="AV862" s="13" t="s">
        <v>78</v>
      </c>
      <c r="AW862" s="13" t="s">
        <v>4</v>
      </c>
      <c r="AX862" s="13" t="s">
        <v>35</v>
      </c>
      <c r="AY862" s="229" t="s">
        <v>140</v>
      </c>
    </row>
    <row r="863" spans="2:65" s="1" customFormat="1" ht="31.5" customHeight="1">
      <c r="B863" s="36"/>
      <c r="C863" s="195" t="s">
        <v>994</v>
      </c>
      <c r="D863" s="195" t="s">
        <v>142</v>
      </c>
      <c r="E863" s="196" t="s">
        <v>995</v>
      </c>
      <c r="F863" s="197" t="s">
        <v>996</v>
      </c>
      <c r="G863" s="198" t="s">
        <v>206</v>
      </c>
      <c r="H863" s="199">
        <v>0.164</v>
      </c>
      <c r="I863" s="200"/>
      <c r="J863" s="201">
        <f>ROUND(I863*H863,2)</f>
        <v>0</v>
      </c>
      <c r="K863" s="197" t="s">
        <v>146</v>
      </c>
      <c r="L863" s="56"/>
      <c r="M863" s="202" t="s">
        <v>20</v>
      </c>
      <c r="N863" s="203" t="s">
        <v>42</v>
      </c>
      <c r="O863" s="37"/>
      <c r="P863" s="204">
        <f>O863*H863</f>
        <v>0</v>
      </c>
      <c r="Q863" s="204">
        <v>0</v>
      </c>
      <c r="R863" s="204">
        <f>Q863*H863</f>
        <v>0</v>
      </c>
      <c r="S863" s="204">
        <v>0</v>
      </c>
      <c r="T863" s="205">
        <f>S863*H863</f>
        <v>0</v>
      </c>
      <c r="AR863" s="19" t="s">
        <v>241</v>
      </c>
      <c r="AT863" s="19" t="s">
        <v>142</v>
      </c>
      <c r="AU863" s="19" t="s">
        <v>78</v>
      </c>
      <c r="AY863" s="19" t="s">
        <v>140</v>
      </c>
      <c r="BE863" s="206">
        <f>IF(N863="základní",J863,0)</f>
        <v>0</v>
      </c>
      <c r="BF863" s="206">
        <f>IF(N863="snížená",J863,0)</f>
        <v>0</v>
      </c>
      <c r="BG863" s="206">
        <f>IF(N863="zákl. přenesená",J863,0)</f>
        <v>0</v>
      </c>
      <c r="BH863" s="206">
        <f>IF(N863="sníž. přenesená",J863,0)</f>
        <v>0</v>
      </c>
      <c r="BI863" s="206">
        <f>IF(N863="nulová",J863,0)</f>
        <v>0</v>
      </c>
      <c r="BJ863" s="19" t="s">
        <v>35</v>
      </c>
      <c r="BK863" s="206">
        <f>ROUND(I863*H863,2)</f>
        <v>0</v>
      </c>
      <c r="BL863" s="19" t="s">
        <v>241</v>
      </c>
      <c r="BM863" s="19" t="s">
        <v>997</v>
      </c>
    </row>
    <row r="864" spans="2:65" s="1" customFormat="1" ht="44.25" customHeight="1">
      <c r="B864" s="36"/>
      <c r="C864" s="195" t="s">
        <v>998</v>
      </c>
      <c r="D864" s="195" t="s">
        <v>142</v>
      </c>
      <c r="E864" s="196" t="s">
        <v>999</v>
      </c>
      <c r="F864" s="197" t="s">
        <v>1000</v>
      </c>
      <c r="G864" s="198" t="s">
        <v>206</v>
      </c>
      <c r="H864" s="199">
        <v>0.164</v>
      </c>
      <c r="I864" s="200"/>
      <c r="J864" s="201">
        <f>ROUND(I864*H864,2)</f>
        <v>0</v>
      </c>
      <c r="K864" s="197" t="s">
        <v>146</v>
      </c>
      <c r="L864" s="56"/>
      <c r="M864" s="202" t="s">
        <v>20</v>
      </c>
      <c r="N864" s="203" t="s">
        <v>42</v>
      </c>
      <c r="O864" s="37"/>
      <c r="P864" s="204">
        <f>O864*H864</f>
        <v>0</v>
      </c>
      <c r="Q864" s="204">
        <v>0</v>
      </c>
      <c r="R864" s="204">
        <f>Q864*H864</f>
        <v>0</v>
      </c>
      <c r="S864" s="204">
        <v>0</v>
      </c>
      <c r="T864" s="205">
        <f>S864*H864</f>
        <v>0</v>
      </c>
      <c r="AR864" s="19" t="s">
        <v>241</v>
      </c>
      <c r="AT864" s="19" t="s">
        <v>142</v>
      </c>
      <c r="AU864" s="19" t="s">
        <v>78</v>
      </c>
      <c r="AY864" s="19" t="s">
        <v>140</v>
      </c>
      <c r="BE864" s="206">
        <f>IF(N864="základní",J864,0)</f>
        <v>0</v>
      </c>
      <c r="BF864" s="206">
        <f>IF(N864="snížená",J864,0)</f>
        <v>0</v>
      </c>
      <c r="BG864" s="206">
        <f>IF(N864="zákl. přenesená",J864,0)</f>
        <v>0</v>
      </c>
      <c r="BH864" s="206">
        <f>IF(N864="sníž. přenesená",J864,0)</f>
        <v>0</v>
      </c>
      <c r="BI864" s="206">
        <f>IF(N864="nulová",J864,0)</f>
        <v>0</v>
      </c>
      <c r="BJ864" s="19" t="s">
        <v>35</v>
      </c>
      <c r="BK864" s="206">
        <f>ROUND(I864*H864,2)</f>
        <v>0</v>
      </c>
      <c r="BL864" s="19" t="s">
        <v>241</v>
      </c>
      <c r="BM864" s="19" t="s">
        <v>1001</v>
      </c>
    </row>
    <row r="865" spans="2:63" s="11" customFormat="1" ht="29.85" customHeight="1">
      <c r="B865" s="178"/>
      <c r="C865" s="179"/>
      <c r="D865" s="192" t="s">
        <v>70</v>
      </c>
      <c r="E865" s="193" t="s">
        <v>1002</v>
      </c>
      <c r="F865" s="193" t="s">
        <v>1003</v>
      </c>
      <c r="G865" s="179"/>
      <c r="H865" s="179"/>
      <c r="I865" s="182"/>
      <c r="J865" s="194">
        <f>BK865</f>
        <v>0</v>
      </c>
      <c r="K865" s="179"/>
      <c r="L865" s="184"/>
      <c r="M865" s="185"/>
      <c r="N865" s="186"/>
      <c r="O865" s="186"/>
      <c r="P865" s="187">
        <f>SUM(P866:P876)</f>
        <v>0</v>
      </c>
      <c r="Q865" s="186"/>
      <c r="R865" s="187">
        <f>SUM(R866:R876)</f>
        <v>0.1864</v>
      </c>
      <c r="S865" s="186"/>
      <c r="T865" s="188">
        <f>SUM(T866:T876)</f>
        <v>0</v>
      </c>
      <c r="AR865" s="189" t="s">
        <v>78</v>
      </c>
      <c r="AT865" s="190" t="s">
        <v>70</v>
      </c>
      <c r="AU865" s="190" t="s">
        <v>35</v>
      </c>
      <c r="AY865" s="189" t="s">
        <v>140</v>
      </c>
      <c r="BK865" s="191">
        <f>SUM(BK866:BK876)</f>
        <v>0</v>
      </c>
    </row>
    <row r="866" spans="2:65" s="1" customFormat="1" ht="31.5" customHeight="1">
      <c r="B866" s="36"/>
      <c r="C866" s="195" t="s">
        <v>1004</v>
      </c>
      <c r="D866" s="195" t="s">
        <v>142</v>
      </c>
      <c r="E866" s="196" t="s">
        <v>1005</v>
      </c>
      <c r="F866" s="197" t="s">
        <v>1006</v>
      </c>
      <c r="G866" s="198" t="s">
        <v>650</v>
      </c>
      <c r="H866" s="199">
        <v>21</v>
      </c>
      <c r="I866" s="200"/>
      <c r="J866" s="201">
        <f>ROUND(I866*H866,2)</f>
        <v>0</v>
      </c>
      <c r="K866" s="197" t="s">
        <v>146</v>
      </c>
      <c r="L866" s="56"/>
      <c r="M866" s="202" t="s">
        <v>20</v>
      </c>
      <c r="N866" s="203" t="s">
        <v>42</v>
      </c>
      <c r="O866" s="37"/>
      <c r="P866" s="204">
        <f>O866*H866</f>
        <v>0</v>
      </c>
      <c r="Q866" s="204">
        <v>0</v>
      </c>
      <c r="R866" s="204">
        <f>Q866*H866</f>
        <v>0</v>
      </c>
      <c r="S866" s="204">
        <v>0</v>
      </c>
      <c r="T866" s="205">
        <f>S866*H866</f>
        <v>0</v>
      </c>
      <c r="AR866" s="19" t="s">
        <v>241</v>
      </c>
      <c r="AT866" s="19" t="s">
        <v>142</v>
      </c>
      <c r="AU866" s="19" t="s">
        <v>78</v>
      </c>
      <c r="AY866" s="19" t="s">
        <v>140</v>
      </c>
      <c r="BE866" s="206">
        <f>IF(N866="základní",J866,0)</f>
        <v>0</v>
      </c>
      <c r="BF866" s="206">
        <f>IF(N866="snížená",J866,0)</f>
        <v>0</v>
      </c>
      <c r="BG866" s="206">
        <f>IF(N866="zákl. přenesená",J866,0)</f>
        <v>0</v>
      </c>
      <c r="BH866" s="206">
        <f>IF(N866="sníž. přenesená",J866,0)</f>
        <v>0</v>
      </c>
      <c r="BI866" s="206">
        <f>IF(N866="nulová",J866,0)</f>
        <v>0</v>
      </c>
      <c r="BJ866" s="19" t="s">
        <v>35</v>
      </c>
      <c r="BK866" s="206">
        <f>ROUND(I866*H866,2)</f>
        <v>0</v>
      </c>
      <c r="BL866" s="19" t="s">
        <v>241</v>
      </c>
      <c r="BM866" s="19" t="s">
        <v>1007</v>
      </c>
    </row>
    <row r="867" spans="2:51" s="13" customFormat="1" ht="13.5">
      <c r="B867" s="219"/>
      <c r="C867" s="220"/>
      <c r="D867" s="232" t="s">
        <v>149</v>
      </c>
      <c r="E867" s="255" t="s">
        <v>20</v>
      </c>
      <c r="F867" s="253" t="s">
        <v>1008</v>
      </c>
      <c r="G867" s="220"/>
      <c r="H867" s="254">
        <v>21</v>
      </c>
      <c r="I867" s="224"/>
      <c r="J867" s="220"/>
      <c r="K867" s="220"/>
      <c r="L867" s="225"/>
      <c r="M867" s="226"/>
      <c r="N867" s="227"/>
      <c r="O867" s="227"/>
      <c r="P867" s="227"/>
      <c r="Q867" s="227"/>
      <c r="R867" s="227"/>
      <c r="S867" s="227"/>
      <c r="T867" s="228"/>
      <c r="AT867" s="229" t="s">
        <v>149</v>
      </c>
      <c r="AU867" s="229" t="s">
        <v>78</v>
      </c>
      <c r="AV867" s="13" t="s">
        <v>78</v>
      </c>
      <c r="AW867" s="13" t="s">
        <v>34</v>
      </c>
      <c r="AX867" s="13" t="s">
        <v>35</v>
      </c>
      <c r="AY867" s="229" t="s">
        <v>140</v>
      </c>
    </row>
    <row r="868" spans="2:65" s="1" customFormat="1" ht="22.5" customHeight="1">
      <c r="B868" s="36"/>
      <c r="C868" s="257" t="s">
        <v>1009</v>
      </c>
      <c r="D868" s="257" t="s">
        <v>215</v>
      </c>
      <c r="E868" s="258" t="s">
        <v>1010</v>
      </c>
      <c r="F868" s="259" t="s">
        <v>1011</v>
      </c>
      <c r="G868" s="260" t="s">
        <v>650</v>
      </c>
      <c r="H868" s="261">
        <v>21</v>
      </c>
      <c r="I868" s="262"/>
      <c r="J868" s="263">
        <f>ROUND(I868*H868,2)</f>
        <v>0</v>
      </c>
      <c r="K868" s="259" t="s">
        <v>146</v>
      </c>
      <c r="L868" s="264"/>
      <c r="M868" s="265" t="s">
        <v>20</v>
      </c>
      <c r="N868" s="266" t="s">
        <v>42</v>
      </c>
      <c r="O868" s="37"/>
      <c r="P868" s="204">
        <f>O868*H868</f>
        <v>0</v>
      </c>
      <c r="Q868" s="204">
        <v>0.0058</v>
      </c>
      <c r="R868" s="204">
        <f>Q868*H868</f>
        <v>0.12179999999999999</v>
      </c>
      <c r="S868" s="204">
        <v>0</v>
      </c>
      <c r="T868" s="205">
        <f>S868*H868</f>
        <v>0</v>
      </c>
      <c r="AR868" s="19" t="s">
        <v>388</v>
      </c>
      <c r="AT868" s="19" t="s">
        <v>215</v>
      </c>
      <c r="AU868" s="19" t="s">
        <v>78</v>
      </c>
      <c r="AY868" s="19" t="s">
        <v>140</v>
      </c>
      <c r="BE868" s="206">
        <f>IF(N868="základní",J868,0)</f>
        <v>0</v>
      </c>
      <c r="BF868" s="206">
        <f>IF(N868="snížená",J868,0)</f>
        <v>0</v>
      </c>
      <c r="BG868" s="206">
        <f>IF(N868="zákl. přenesená",J868,0)</f>
        <v>0</v>
      </c>
      <c r="BH868" s="206">
        <f>IF(N868="sníž. přenesená",J868,0)</f>
        <v>0</v>
      </c>
      <c r="BI868" s="206">
        <f>IF(N868="nulová",J868,0)</f>
        <v>0</v>
      </c>
      <c r="BJ868" s="19" t="s">
        <v>35</v>
      </c>
      <c r="BK868" s="206">
        <f>ROUND(I868*H868,2)</f>
        <v>0</v>
      </c>
      <c r="BL868" s="19" t="s">
        <v>241</v>
      </c>
      <c r="BM868" s="19" t="s">
        <v>1012</v>
      </c>
    </row>
    <row r="869" spans="2:65" s="1" customFormat="1" ht="31.5" customHeight="1">
      <c r="B869" s="36"/>
      <c r="C869" s="195" t="s">
        <v>1013</v>
      </c>
      <c r="D869" s="195" t="s">
        <v>142</v>
      </c>
      <c r="E869" s="196" t="s">
        <v>1014</v>
      </c>
      <c r="F869" s="197" t="s">
        <v>1015</v>
      </c>
      <c r="G869" s="198" t="s">
        <v>650</v>
      </c>
      <c r="H869" s="199">
        <v>7</v>
      </c>
      <c r="I869" s="200"/>
      <c r="J869" s="201">
        <f>ROUND(I869*H869,2)</f>
        <v>0</v>
      </c>
      <c r="K869" s="197" t="s">
        <v>146</v>
      </c>
      <c r="L869" s="56"/>
      <c r="M869" s="202" t="s">
        <v>20</v>
      </c>
      <c r="N869" s="203" t="s">
        <v>42</v>
      </c>
      <c r="O869" s="37"/>
      <c r="P869" s="204">
        <f>O869*H869</f>
        <v>0</v>
      </c>
      <c r="Q869" s="204">
        <v>0</v>
      </c>
      <c r="R869" s="204">
        <f>Q869*H869</f>
        <v>0</v>
      </c>
      <c r="S869" s="204">
        <v>0</v>
      </c>
      <c r="T869" s="205">
        <f>S869*H869</f>
        <v>0</v>
      </c>
      <c r="AR869" s="19" t="s">
        <v>241</v>
      </c>
      <c r="AT869" s="19" t="s">
        <v>142</v>
      </c>
      <c r="AU869" s="19" t="s">
        <v>78</v>
      </c>
      <c r="AY869" s="19" t="s">
        <v>140</v>
      </c>
      <c r="BE869" s="206">
        <f>IF(N869="základní",J869,0)</f>
        <v>0</v>
      </c>
      <c r="BF869" s="206">
        <f>IF(N869="snížená",J869,0)</f>
        <v>0</v>
      </c>
      <c r="BG869" s="206">
        <f>IF(N869="zákl. přenesená",J869,0)</f>
        <v>0</v>
      </c>
      <c r="BH869" s="206">
        <f>IF(N869="sníž. přenesená",J869,0)</f>
        <v>0</v>
      </c>
      <c r="BI869" s="206">
        <f>IF(N869="nulová",J869,0)</f>
        <v>0</v>
      </c>
      <c r="BJ869" s="19" t="s">
        <v>35</v>
      </c>
      <c r="BK869" s="206">
        <f>ROUND(I869*H869,2)</f>
        <v>0</v>
      </c>
      <c r="BL869" s="19" t="s">
        <v>241</v>
      </c>
      <c r="BM869" s="19" t="s">
        <v>1016</v>
      </c>
    </row>
    <row r="870" spans="2:51" s="13" customFormat="1" ht="13.5">
      <c r="B870" s="219"/>
      <c r="C870" s="220"/>
      <c r="D870" s="209" t="s">
        <v>149</v>
      </c>
      <c r="E870" s="221" t="s">
        <v>20</v>
      </c>
      <c r="F870" s="222" t="s">
        <v>1017</v>
      </c>
      <c r="G870" s="220"/>
      <c r="H870" s="223">
        <v>2</v>
      </c>
      <c r="I870" s="224"/>
      <c r="J870" s="220"/>
      <c r="K870" s="220"/>
      <c r="L870" s="225"/>
      <c r="M870" s="226"/>
      <c r="N870" s="227"/>
      <c r="O870" s="227"/>
      <c r="P870" s="227"/>
      <c r="Q870" s="227"/>
      <c r="R870" s="227"/>
      <c r="S870" s="227"/>
      <c r="T870" s="228"/>
      <c r="AT870" s="229" t="s">
        <v>149</v>
      </c>
      <c r="AU870" s="229" t="s">
        <v>78</v>
      </c>
      <c r="AV870" s="13" t="s">
        <v>78</v>
      </c>
      <c r="AW870" s="13" t="s">
        <v>34</v>
      </c>
      <c r="AX870" s="13" t="s">
        <v>71</v>
      </c>
      <c r="AY870" s="229" t="s">
        <v>140</v>
      </c>
    </row>
    <row r="871" spans="2:51" s="13" customFormat="1" ht="13.5">
      <c r="B871" s="219"/>
      <c r="C871" s="220"/>
      <c r="D871" s="209" t="s">
        <v>149</v>
      </c>
      <c r="E871" s="221" t="s">
        <v>20</v>
      </c>
      <c r="F871" s="222" t="s">
        <v>1018</v>
      </c>
      <c r="G871" s="220"/>
      <c r="H871" s="223">
        <v>5</v>
      </c>
      <c r="I871" s="224"/>
      <c r="J871" s="220"/>
      <c r="K871" s="220"/>
      <c r="L871" s="225"/>
      <c r="M871" s="226"/>
      <c r="N871" s="227"/>
      <c r="O871" s="227"/>
      <c r="P871" s="227"/>
      <c r="Q871" s="227"/>
      <c r="R871" s="227"/>
      <c r="S871" s="227"/>
      <c r="T871" s="228"/>
      <c r="AT871" s="229" t="s">
        <v>149</v>
      </c>
      <c r="AU871" s="229" t="s">
        <v>78</v>
      </c>
      <c r="AV871" s="13" t="s">
        <v>78</v>
      </c>
      <c r="AW871" s="13" t="s">
        <v>34</v>
      </c>
      <c r="AX871" s="13" t="s">
        <v>71</v>
      </c>
      <c r="AY871" s="229" t="s">
        <v>140</v>
      </c>
    </row>
    <row r="872" spans="2:51" s="14" customFormat="1" ht="13.5">
      <c r="B872" s="230"/>
      <c r="C872" s="231"/>
      <c r="D872" s="232" t="s">
        <v>149</v>
      </c>
      <c r="E872" s="233" t="s">
        <v>20</v>
      </c>
      <c r="F872" s="234" t="s">
        <v>152</v>
      </c>
      <c r="G872" s="231"/>
      <c r="H872" s="235">
        <v>7</v>
      </c>
      <c r="I872" s="236"/>
      <c r="J872" s="231"/>
      <c r="K872" s="231"/>
      <c r="L872" s="237"/>
      <c r="M872" s="238"/>
      <c r="N872" s="239"/>
      <c r="O872" s="239"/>
      <c r="P872" s="239"/>
      <c r="Q872" s="239"/>
      <c r="R872" s="239"/>
      <c r="S872" s="239"/>
      <c r="T872" s="240"/>
      <c r="AT872" s="241" t="s">
        <v>149</v>
      </c>
      <c r="AU872" s="241" t="s">
        <v>78</v>
      </c>
      <c r="AV872" s="14" t="s">
        <v>147</v>
      </c>
      <c r="AW872" s="14" t="s">
        <v>34</v>
      </c>
      <c r="AX872" s="14" t="s">
        <v>35</v>
      </c>
      <c r="AY872" s="241" t="s">
        <v>140</v>
      </c>
    </row>
    <row r="873" spans="2:65" s="1" customFormat="1" ht="22.5" customHeight="1">
      <c r="B873" s="36"/>
      <c r="C873" s="257" t="s">
        <v>1019</v>
      </c>
      <c r="D873" s="257" t="s">
        <v>215</v>
      </c>
      <c r="E873" s="258" t="s">
        <v>1020</v>
      </c>
      <c r="F873" s="259" t="s">
        <v>1021</v>
      </c>
      <c r="G873" s="260" t="s">
        <v>650</v>
      </c>
      <c r="H873" s="261">
        <v>5</v>
      </c>
      <c r="I873" s="262"/>
      <c r="J873" s="263">
        <f>ROUND(I873*H873,2)</f>
        <v>0</v>
      </c>
      <c r="K873" s="259" t="s">
        <v>146</v>
      </c>
      <c r="L873" s="264"/>
      <c r="M873" s="265" t="s">
        <v>20</v>
      </c>
      <c r="N873" s="266" t="s">
        <v>42</v>
      </c>
      <c r="O873" s="37"/>
      <c r="P873" s="204">
        <f>O873*H873</f>
        <v>0</v>
      </c>
      <c r="Q873" s="204">
        <v>0.008</v>
      </c>
      <c r="R873" s="204">
        <f>Q873*H873</f>
        <v>0.04</v>
      </c>
      <c r="S873" s="204">
        <v>0</v>
      </c>
      <c r="T873" s="205">
        <f>S873*H873</f>
        <v>0</v>
      </c>
      <c r="AR873" s="19" t="s">
        <v>388</v>
      </c>
      <c r="AT873" s="19" t="s">
        <v>215</v>
      </c>
      <c r="AU873" s="19" t="s">
        <v>78</v>
      </c>
      <c r="AY873" s="19" t="s">
        <v>140</v>
      </c>
      <c r="BE873" s="206">
        <f>IF(N873="základní",J873,0)</f>
        <v>0</v>
      </c>
      <c r="BF873" s="206">
        <f>IF(N873="snížená",J873,0)</f>
        <v>0</v>
      </c>
      <c r="BG873" s="206">
        <f>IF(N873="zákl. přenesená",J873,0)</f>
        <v>0</v>
      </c>
      <c r="BH873" s="206">
        <f>IF(N873="sníž. přenesená",J873,0)</f>
        <v>0</v>
      </c>
      <c r="BI873" s="206">
        <f>IF(N873="nulová",J873,0)</f>
        <v>0</v>
      </c>
      <c r="BJ873" s="19" t="s">
        <v>35</v>
      </c>
      <c r="BK873" s="206">
        <f>ROUND(I873*H873,2)</f>
        <v>0</v>
      </c>
      <c r="BL873" s="19" t="s">
        <v>241</v>
      </c>
      <c r="BM873" s="19" t="s">
        <v>1022</v>
      </c>
    </row>
    <row r="874" spans="2:65" s="1" customFormat="1" ht="22.5" customHeight="1">
      <c r="B874" s="36"/>
      <c r="C874" s="257" t="s">
        <v>1023</v>
      </c>
      <c r="D874" s="257" t="s">
        <v>215</v>
      </c>
      <c r="E874" s="258" t="s">
        <v>1024</v>
      </c>
      <c r="F874" s="259" t="s">
        <v>1025</v>
      </c>
      <c r="G874" s="260" t="s">
        <v>650</v>
      </c>
      <c r="H874" s="261">
        <v>2</v>
      </c>
      <c r="I874" s="262"/>
      <c r="J874" s="263">
        <f>ROUND(I874*H874,2)</f>
        <v>0</v>
      </c>
      <c r="K874" s="259" t="s">
        <v>146</v>
      </c>
      <c r="L874" s="264"/>
      <c r="M874" s="265" t="s">
        <v>20</v>
      </c>
      <c r="N874" s="266" t="s">
        <v>42</v>
      </c>
      <c r="O874" s="37"/>
      <c r="P874" s="204">
        <f>O874*H874</f>
        <v>0</v>
      </c>
      <c r="Q874" s="204">
        <v>0.0123</v>
      </c>
      <c r="R874" s="204">
        <f>Q874*H874</f>
        <v>0.0246</v>
      </c>
      <c r="S874" s="204">
        <v>0</v>
      </c>
      <c r="T874" s="205">
        <f>S874*H874</f>
        <v>0</v>
      </c>
      <c r="AR874" s="19" t="s">
        <v>388</v>
      </c>
      <c r="AT874" s="19" t="s">
        <v>215</v>
      </c>
      <c r="AU874" s="19" t="s">
        <v>78</v>
      </c>
      <c r="AY874" s="19" t="s">
        <v>140</v>
      </c>
      <c r="BE874" s="206">
        <f>IF(N874="základní",J874,0)</f>
        <v>0</v>
      </c>
      <c r="BF874" s="206">
        <f>IF(N874="snížená",J874,0)</f>
        <v>0</v>
      </c>
      <c r="BG874" s="206">
        <f>IF(N874="zákl. přenesená",J874,0)</f>
        <v>0</v>
      </c>
      <c r="BH874" s="206">
        <f>IF(N874="sníž. přenesená",J874,0)</f>
        <v>0</v>
      </c>
      <c r="BI874" s="206">
        <f>IF(N874="nulová",J874,0)</f>
        <v>0</v>
      </c>
      <c r="BJ874" s="19" t="s">
        <v>35</v>
      </c>
      <c r="BK874" s="206">
        <f>ROUND(I874*H874,2)</f>
        <v>0</v>
      </c>
      <c r="BL874" s="19" t="s">
        <v>241</v>
      </c>
      <c r="BM874" s="19" t="s">
        <v>1026</v>
      </c>
    </row>
    <row r="875" spans="2:65" s="1" customFormat="1" ht="31.5" customHeight="1">
      <c r="B875" s="36"/>
      <c r="C875" s="195" t="s">
        <v>1027</v>
      </c>
      <c r="D875" s="195" t="s">
        <v>142</v>
      </c>
      <c r="E875" s="196" t="s">
        <v>1028</v>
      </c>
      <c r="F875" s="197" t="s">
        <v>1029</v>
      </c>
      <c r="G875" s="198" t="s">
        <v>206</v>
      </c>
      <c r="H875" s="199">
        <v>0.186</v>
      </c>
      <c r="I875" s="200"/>
      <c r="J875" s="201">
        <f>ROUND(I875*H875,2)</f>
        <v>0</v>
      </c>
      <c r="K875" s="197" t="s">
        <v>146</v>
      </c>
      <c r="L875" s="56"/>
      <c r="M875" s="202" t="s">
        <v>20</v>
      </c>
      <c r="N875" s="203" t="s">
        <v>42</v>
      </c>
      <c r="O875" s="37"/>
      <c r="P875" s="204">
        <f>O875*H875</f>
        <v>0</v>
      </c>
      <c r="Q875" s="204">
        <v>0</v>
      </c>
      <c r="R875" s="204">
        <f>Q875*H875</f>
        <v>0</v>
      </c>
      <c r="S875" s="204">
        <v>0</v>
      </c>
      <c r="T875" s="205">
        <f>S875*H875</f>
        <v>0</v>
      </c>
      <c r="AR875" s="19" t="s">
        <v>241</v>
      </c>
      <c r="AT875" s="19" t="s">
        <v>142</v>
      </c>
      <c r="AU875" s="19" t="s">
        <v>78</v>
      </c>
      <c r="AY875" s="19" t="s">
        <v>140</v>
      </c>
      <c r="BE875" s="206">
        <f>IF(N875="základní",J875,0)</f>
        <v>0</v>
      </c>
      <c r="BF875" s="206">
        <f>IF(N875="snížená",J875,0)</f>
        <v>0</v>
      </c>
      <c r="BG875" s="206">
        <f>IF(N875="zákl. přenesená",J875,0)</f>
        <v>0</v>
      </c>
      <c r="BH875" s="206">
        <f>IF(N875="sníž. přenesená",J875,0)</f>
        <v>0</v>
      </c>
      <c r="BI875" s="206">
        <f>IF(N875="nulová",J875,0)</f>
        <v>0</v>
      </c>
      <c r="BJ875" s="19" t="s">
        <v>35</v>
      </c>
      <c r="BK875" s="206">
        <f>ROUND(I875*H875,2)</f>
        <v>0</v>
      </c>
      <c r="BL875" s="19" t="s">
        <v>241</v>
      </c>
      <c r="BM875" s="19" t="s">
        <v>1030</v>
      </c>
    </row>
    <row r="876" spans="2:65" s="1" customFormat="1" ht="44.25" customHeight="1">
      <c r="B876" s="36"/>
      <c r="C876" s="195" t="s">
        <v>1031</v>
      </c>
      <c r="D876" s="195" t="s">
        <v>142</v>
      </c>
      <c r="E876" s="196" t="s">
        <v>1032</v>
      </c>
      <c r="F876" s="197" t="s">
        <v>1033</v>
      </c>
      <c r="G876" s="198" t="s">
        <v>206</v>
      </c>
      <c r="H876" s="199">
        <v>0.186</v>
      </c>
      <c r="I876" s="200"/>
      <c r="J876" s="201">
        <f>ROUND(I876*H876,2)</f>
        <v>0</v>
      </c>
      <c r="K876" s="197" t="s">
        <v>146</v>
      </c>
      <c r="L876" s="56"/>
      <c r="M876" s="202" t="s">
        <v>20</v>
      </c>
      <c r="N876" s="203" t="s">
        <v>42</v>
      </c>
      <c r="O876" s="37"/>
      <c r="P876" s="204">
        <f>O876*H876</f>
        <v>0</v>
      </c>
      <c r="Q876" s="204">
        <v>0</v>
      </c>
      <c r="R876" s="204">
        <f>Q876*H876</f>
        <v>0</v>
      </c>
      <c r="S876" s="204">
        <v>0</v>
      </c>
      <c r="T876" s="205">
        <f>S876*H876</f>
        <v>0</v>
      </c>
      <c r="AR876" s="19" t="s">
        <v>241</v>
      </c>
      <c r="AT876" s="19" t="s">
        <v>142</v>
      </c>
      <c r="AU876" s="19" t="s">
        <v>78</v>
      </c>
      <c r="AY876" s="19" t="s">
        <v>140</v>
      </c>
      <c r="BE876" s="206">
        <f>IF(N876="základní",J876,0)</f>
        <v>0</v>
      </c>
      <c r="BF876" s="206">
        <f>IF(N876="snížená",J876,0)</f>
        <v>0</v>
      </c>
      <c r="BG876" s="206">
        <f>IF(N876="zákl. přenesená",J876,0)</f>
        <v>0</v>
      </c>
      <c r="BH876" s="206">
        <f>IF(N876="sníž. přenesená",J876,0)</f>
        <v>0</v>
      </c>
      <c r="BI876" s="206">
        <f>IF(N876="nulová",J876,0)</f>
        <v>0</v>
      </c>
      <c r="BJ876" s="19" t="s">
        <v>35</v>
      </c>
      <c r="BK876" s="206">
        <f>ROUND(I876*H876,2)</f>
        <v>0</v>
      </c>
      <c r="BL876" s="19" t="s">
        <v>241</v>
      </c>
      <c r="BM876" s="19" t="s">
        <v>1034</v>
      </c>
    </row>
    <row r="877" spans="2:63" s="11" customFormat="1" ht="29.85" customHeight="1">
      <c r="B877" s="178"/>
      <c r="C877" s="179"/>
      <c r="D877" s="192" t="s">
        <v>70</v>
      </c>
      <c r="E877" s="193" t="s">
        <v>1035</v>
      </c>
      <c r="F877" s="193" t="s">
        <v>1036</v>
      </c>
      <c r="G877" s="179"/>
      <c r="H877" s="179"/>
      <c r="I877" s="182"/>
      <c r="J877" s="194">
        <f>BK877</f>
        <v>0</v>
      </c>
      <c r="K877" s="179"/>
      <c r="L877" s="184"/>
      <c r="M877" s="185"/>
      <c r="N877" s="186"/>
      <c r="O877" s="186"/>
      <c r="P877" s="187">
        <f>SUM(P878:P914)</f>
        <v>0</v>
      </c>
      <c r="Q877" s="186"/>
      <c r="R877" s="187">
        <f>SUM(R878:R914)</f>
        <v>1.8593579999999998</v>
      </c>
      <c r="S877" s="186"/>
      <c r="T877" s="188">
        <f>SUM(T878:T914)</f>
        <v>1.27965273</v>
      </c>
      <c r="AR877" s="189" t="s">
        <v>78</v>
      </c>
      <c r="AT877" s="190" t="s">
        <v>70</v>
      </c>
      <c r="AU877" s="190" t="s">
        <v>35</v>
      </c>
      <c r="AY877" s="189" t="s">
        <v>140</v>
      </c>
      <c r="BK877" s="191">
        <f>SUM(BK878:BK914)</f>
        <v>0</v>
      </c>
    </row>
    <row r="878" spans="2:65" s="1" customFormat="1" ht="22.5" customHeight="1">
      <c r="B878" s="36"/>
      <c r="C878" s="195" t="s">
        <v>1037</v>
      </c>
      <c r="D878" s="195" t="s">
        <v>142</v>
      </c>
      <c r="E878" s="196" t="s">
        <v>1038</v>
      </c>
      <c r="F878" s="197" t="s">
        <v>1039</v>
      </c>
      <c r="G878" s="198" t="s">
        <v>225</v>
      </c>
      <c r="H878" s="199">
        <v>5.5</v>
      </c>
      <c r="I878" s="200"/>
      <c r="J878" s="201">
        <f>ROUND(I878*H878,2)</f>
        <v>0</v>
      </c>
      <c r="K878" s="197" t="s">
        <v>146</v>
      </c>
      <c r="L878" s="56"/>
      <c r="M878" s="202" t="s">
        <v>20</v>
      </c>
      <c r="N878" s="203" t="s">
        <v>42</v>
      </c>
      <c r="O878" s="37"/>
      <c r="P878" s="204">
        <f>O878*H878</f>
        <v>0</v>
      </c>
      <c r="Q878" s="204">
        <v>0</v>
      </c>
      <c r="R878" s="204">
        <f>Q878*H878</f>
        <v>0</v>
      </c>
      <c r="S878" s="204">
        <v>0.0017</v>
      </c>
      <c r="T878" s="205">
        <f>S878*H878</f>
        <v>0.009349999999999999</v>
      </c>
      <c r="AR878" s="19" t="s">
        <v>241</v>
      </c>
      <c r="AT878" s="19" t="s">
        <v>142</v>
      </c>
      <c r="AU878" s="19" t="s">
        <v>78</v>
      </c>
      <c r="AY878" s="19" t="s">
        <v>140</v>
      </c>
      <c r="BE878" s="206">
        <f>IF(N878="základní",J878,0)</f>
        <v>0</v>
      </c>
      <c r="BF878" s="206">
        <f>IF(N878="snížená",J878,0)</f>
        <v>0</v>
      </c>
      <c r="BG878" s="206">
        <f>IF(N878="zákl. přenesená",J878,0)</f>
        <v>0</v>
      </c>
      <c r="BH878" s="206">
        <f>IF(N878="sníž. přenesená",J878,0)</f>
        <v>0</v>
      </c>
      <c r="BI878" s="206">
        <f>IF(N878="nulová",J878,0)</f>
        <v>0</v>
      </c>
      <c r="BJ878" s="19" t="s">
        <v>35</v>
      </c>
      <c r="BK878" s="206">
        <f>ROUND(I878*H878,2)</f>
        <v>0</v>
      </c>
      <c r="BL878" s="19" t="s">
        <v>241</v>
      </c>
      <c r="BM878" s="19" t="s">
        <v>1040</v>
      </c>
    </row>
    <row r="879" spans="2:51" s="13" customFormat="1" ht="13.5">
      <c r="B879" s="219"/>
      <c r="C879" s="220"/>
      <c r="D879" s="209" t="s">
        <v>149</v>
      </c>
      <c r="E879" s="221" t="s">
        <v>20</v>
      </c>
      <c r="F879" s="222" t="s">
        <v>1041</v>
      </c>
      <c r="G879" s="220"/>
      <c r="H879" s="223">
        <v>3.5</v>
      </c>
      <c r="I879" s="224"/>
      <c r="J879" s="220"/>
      <c r="K879" s="220"/>
      <c r="L879" s="225"/>
      <c r="M879" s="226"/>
      <c r="N879" s="227"/>
      <c r="O879" s="227"/>
      <c r="P879" s="227"/>
      <c r="Q879" s="227"/>
      <c r="R879" s="227"/>
      <c r="S879" s="227"/>
      <c r="T879" s="228"/>
      <c r="AT879" s="229" t="s">
        <v>149</v>
      </c>
      <c r="AU879" s="229" t="s">
        <v>78</v>
      </c>
      <c r="AV879" s="13" t="s">
        <v>78</v>
      </c>
      <c r="AW879" s="13" t="s">
        <v>34</v>
      </c>
      <c r="AX879" s="13" t="s">
        <v>71</v>
      </c>
      <c r="AY879" s="229" t="s">
        <v>140</v>
      </c>
    </row>
    <row r="880" spans="2:51" s="13" customFormat="1" ht="13.5">
      <c r="B880" s="219"/>
      <c r="C880" s="220"/>
      <c r="D880" s="209" t="s">
        <v>149</v>
      </c>
      <c r="E880" s="221" t="s">
        <v>20</v>
      </c>
      <c r="F880" s="222" t="s">
        <v>1042</v>
      </c>
      <c r="G880" s="220"/>
      <c r="H880" s="223">
        <v>2</v>
      </c>
      <c r="I880" s="224"/>
      <c r="J880" s="220"/>
      <c r="K880" s="220"/>
      <c r="L880" s="225"/>
      <c r="M880" s="226"/>
      <c r="N880" s="227"/>
      <c r="O880" s="227"/>
      <c r="P880" s="227"/>
      <c r="Q880" s="227"/>
      <c r="R880" s="227"/>
      <c r="S880" s="227"/>
      <c r="T880" s="228"/>
      <c r="AT880" s="229" t="s">
        <v>149</v>
      </c>
      <c r="AU880" s="229" t="s">
        <v>78</v>
      </c>
      <c r="AV880" s="13" t="s">
        <v>78</v>
      </c>
      <c r="AW880" s="13" t="s">
        <v>34</v>
      </c>
      <c r="AX880" s="13" t="s">
        <v>71</v>
      </c>
      <c r="AY880" s="229" t="s">
        <v>140</v>
      </c>
    </row>
    <row r="881" spans="2:51" s="14" customFormat="1" ht="13.5">
      <c r="B881" s="230"/>
      <c r="C881" s="231"/>
      <c r="D881" s="232" t="s">
        <v>149</v>
      </c>
      <c r="E881" s="233" t="s">
        <v>20</v>
      </c>
      <c r="F881" s="234" t="s">
        <v>152</v>
      </c>
      <c r="G881" s="231"/>
      <c r="H881" s="235">
        <v>5.5</v>
      </c>
      <c r="I881" s="236"/>
      <c r="J881" s="231"/>
      <c r="K881" s="231"/>
      <c r="L881" s="237"/>
      <c r="M881" s="238"/>
      <c r="N881" s="239"/>
      <c r="O881" s="239"/>
      <c r="P881" s="239"/>
      <c r="Q881" s="239"/>
      <c r="R881" s="239"/>
      <c r="S881" s="239"/>
      <c r="T881" s="240"/>
      <c r="AT881" s="241" t="s">
        <v>149</v>
      </c>
      <c r="AU881" s="241" t="s">
        <v>78</v>
      </c>
      <c r="AV881" s="14" t="s">
        <v>147</v>
      </c>
      <c r="AW881" s="14" t="s">
        <v>34</v>
      </c>
      <c r="AX881" s="14" t="s">
        <v>35</v>
      </c>
      <c r="AY881" s="241" t="s">
        <v>140</v>
      </c>
    </row>
    <row r="882" spans="2:65" s="1" customFormat="1" ht="22.5" customHeight="1">
      <c r="B882" s="36"/>
      <c r="C882" s="195" t="s">
        <v>1043</v>
      </c>
      <c r="D882" s="195" t="s">
        <v>142</v>
      </c>
      <c r="E882" s="196" t="s">
        <v>1044</v>
      </c>
      <c r="F882" s="197" t="s">
        <v>1045</v>
      </c>
      <c r="G882" s="198" t="s">
        <v>225</v>
      </c>
      <c r="H882" s="199">
        <v>96.785</v>
      </c>
      <c r="I882" s="200"/>
      <c r="J882" s="201">
        <f>ROUND(I882*H882,2)</f>
        <v>0</v>
      </c>
      <c r="K882" s="197" t="s">
        <v>146</v>
      </c>
      <c r="L882" s="56"/>
      <c r="M882" s="202" t="s">
        <v>20</v>
      </c>
      <c r="N882" s="203" t="s">
        <v>42</v>
      </c>
      <c r="O882" s="37"/>
      <c r="P882" s="204">
        <f>O882*H882</f>
        <v>0</v>
      </c>
      <c r="Q882" s="204">
        <v>0</v>
      </c>
      <c r="R882" s="204">
        <f>Q882*H882</f>
        <v>0</v>
      </c>
      <c r="S882" s="204">
        <v>0.00177</v>
      </c>
      <c r="T882" s="205">
        <f>S882*H882</f>
        <v>0.17130945</v>
      </c>
      <c r="AR882" s="19" t="s">
        <v>241</v>
      </c>
      <c r="AT882" s="19" t="s">
        <v>142</v>
      </c>
      <c r="AU882" s="19" t="s">
        <v>78</v>
      </c>
      <c r="AY882" s="19" t="s">
        <v>140</v>
      </c>
      <c r="BE882" s="206">
        <f>IF(N882="základní",J882,0)</f>
        <v>0</v>
      </c>
      <c r="BF882" s="206">
        <f>IF(N882="snížená",J882,0)</f>
        <v>0</v>
      </c>
      <c r="BG882" s="206">
        <f>IF(N882="zákl. přenesená",J882,0)</f>
        <v>0</v>
      </c>
      <c r="BH882" s="206">
        <f>IF(N882="sníž. přenesená",J882,0)</f>
        <v>0</v>
      </c>
      <c r="BI882" s="206">
        <f>IF(N882="nulová",J882,0)</f>
        <v>0</v>
      </c>
      <c r="BJ882" s="19" t="s">
        <v>35</v>
      </c>
      <c r="BK882" s="206">
        <f>ROUND(I882*H882,2)</f>
        <v>0</v>
      </c>
      <c r="BL882" s="19" t="s">
        <v>241</v>
      </c>
      <c r="BM882" s="19" t="s">
        <v>1046</v>
      </c>
    </row>
    <row r="883" spans="2:51" s="13" customFormat="1" ht="13.5">
      <c r="B883" s="219"/>
      <c r="C883" s="220"/>
      <c r="D883" s="209" t="s">
        <v>149</v>
      </c>
      <c r="E883" s="221" t="s">
        <v>20</v>
      </c>
      <c r="F883" s="222" t="s">
        <v>1047</v>
      </c>
      <c r="G883" s="220"/>
      <c r="H883" s="223">
        <v>58.8</v>
      </c>
      <c r="I883" s="224"/>
      <c r="J883" s="220"/>
      <c r="K883" s="220"/>
      <c r="L883" s="225"/>
      <c r="M883" s="226"/>
      <c r="N883" s="227"/>
      <c r="O883" s="227"/>
      <c r="P883" s="227"/>
      <c r="Q883" s="227"/>
      <c r="R883" s="227"/>
      <c r="S883" s="227"/>
      <c r="T883" s="228"/>
      <c r="AT883" s="229" t="s">
        <v>149</v>
      </c>
      <c r="AU883" s="229" t="s">
        <v>78</v>
      </c>
      <c r="AV883" s="13" t="s">
        <v>78</v>
      </c>
      <c r="AW883" s="13" t="s">
        <v>34</v>
      </c>
      <c r="AX883" s="13" t="s">
        <v>71</v>
      </c>
      <c r="AY883" s="229" t="s">
        <v>140</v>
      </c>
    </row>
    <row r="884" spans="2:51" s="13" customFormat="1" ht="13.5">
      <c r="B884" s="219"/>
      <c r="C884" s="220"/>
      <c r="D884" s="209" t="s">
        <v>149</v>
      </c>
      <c r="E884" s="221" t="s">
        <v>20</v>
      </c>
      <c r="F884" s="222" t="s">
        <v>1048</v>
      </c>
      <c r="G884" s="220"/>
      <c r="H884" s="223">
        <v>9.55</v>
      </c>
      <c r="I884" s="224"/>
      <c r="J884" s="220"/>
      <c r="K884" s="220"/>
      <c r="L884" s="225"/>
      <c r="M884" s="226"/>
      <c r="N884" s="227"/>
      <c r="O884" s="227"/>
      <c r="P884" s="227"/>
      <c r="Q884" s="227"/>
      <c r="R884" s="227"/>
      <c r="S884" s="227"/>
      <c r="T884" s="228"/>
      <c r="AT884" s="229" t="s">
        <v>149</v>
      </c>
      <c r="AU884" s="229" t="s">
        <v>78</v>
      </c>
      <c r="AV884" s="13" t="s">
        <v>78</v>
      </c>
      <c r="AW884" s="13" t="s">
        <v>34</v>
      </c>
      <c r="AX884" s="13" t="s">
        <v>71</v>
      </c>
      <c r="AY884" s="229" t="s">
        <v>140</v>
      </c>
    </row>
    <row r="885" spans="2:51" s="15" customFormat="1" ht="13.5">
      <c r="B885" s="242"/>
      <c r="C885" s="243"/>
      <c r="D885" s="209" t="s">
        <v>149</v>
      </c>
      <c r="E885" s="244" t="s">
        <v>20</v>
      </c>
      <c r="F885" s="245" t="s">
        <v>158</v>
      </c>
      <c r="G885" s="243"/>
      <c r="H885" s="246">
        <v>68.35</v>
      </c>
      <c r="I885" s="247"/>
      <c r="J885" s="243"/>
      <c r="K885" s="243"/>
      <c r="L885" s="248"/>
      <c r="M885" s="249"/>
      <c r="N885" s="250"/>
      <c r="O885" s="250"/>
      <c r="P885" s="250"/>
      <c r="Q885" s="250"/>
      <c r="R885" s="250"/>
      <c r="S885" s="250"/>
      <c r="T885" s="251"/>
      <c r="AT885" s="252" t="s">
        <v>149</v>
      </c>
      <c r="AU885" s="252" t="s">
        <v>78</v>
      </c>
      <c r="AV885" s="15" t="s">
        <v>159</v>
      </c>
      <c r="AW885" s="15" t="s">
        <v>34</v>
      </c>
      <c r="AX885" s="15" t="s">
        <v>71</v>
      </c>
      <c r="AY885" s="252" t="s">
        <v>140</v>
      </c>
    </row>
    <row r="886" spans="2:51" s="13" customFormat="1" ht="13.5">
      <c r="B886" s="219"/>
      <c r="C886" s="220"/>
      <c r="D886" s="209" t="s">
        <v>149</v>
      </c>
      <c r="E886" s="221" t="s">
        <v>20</v>
      </c>
      <c r="F886" s="222" t="s">
        <v>1049</v>
      </c>
      <c r="G886" s="220"/>
      <c r="H886" s="223">
        <v>14.3</v>
      </c>
      <c r="I886" s="224"/>
      <c r="J886" s="220"/>
      <c r="K886" s="220"/>
      <c r="L886" s="225"/>
      <c r="M886" s="226"/>
      <c r="N886" s="227"/>
      <c r="O886" s="227"/>
      <c r="P886" s="227"/>
      <c r="Q886" s="227"/>
      <c r="R886" s="227"/>
      <c r="S886" s="227"/>
      <c r="T886" s="228"/>
      <c r="AT886" s="229" t="s">
        <v>149</v>
      </c>
      <c r="AU886" s="229" t="s">
        <v>78</v>
      </c>
      <c r="AV886" s="13" t="s">
        <v>78</v>
      </c>
      <c r="AW886" s="13" t="s">
        <v>34</v>
      </c>
      <c r="AX886" s="13" t="s">
        <v>71</v>
      </c>
      <c r="AY886" s="229" t="s">
        <v>140</v>
      </c>
    </row>
    <row r="887" spans="2:51" s="13" customFormat="1" ht="13.5">
      <c r="B887" s="219"/>
      <c r="C887" s="220"/>
      <c r="D887" s="209" t="s">
        <v>149</v>
      </c>
      <c r="E887" s="221" t="s">
        <v>20</v>
      </c>
      <c r="F887" s="222" t="s">
        <v>1050</v>
      </c>
      <c r="G887" s="220"/>
      <c r="H887" s="223">
        <v>14.135</v>
      </c>
      <c r="I887" s="224"/>
      <c r="J887" s="220"/>
      <c r="K887" s="220"/>
      <c r="L887" s="225"/>
      <c r="M887" s="226"/>
      <c r="N887" s="227"/>
      <c r="O887" s="227"/>
      <c r="P887" s="227"/>
      <c r="Q887" s="227"/>
      <c r="R887" s="227"/>
      <c r="S887" s="227"/>
      <c r="T887" s="228"/>
      <c r="AT887" s="229" t="s">
        <v>149</v>
      </c>
      <c r="AU887" s="229" t="s">
        <v>78</v>
      </c>
      <c r="AV887" s="13" t="s">
        <v>78</v>
      </c>
      <c r="AW887" s="13" t="s">
        <v>34</v>
      </c>
      <c r="AX887" s="13" t="s">
        <v>71</v>
      </c>
      <c r="AY887" s="229" t="s">
        <v>140</v>
      </c>
    </row>
    <row r="888" spans="2:51" s="15" customFormat="1" ht="13.5">
      <c r="B888" s="242"/>
      <c r="C888" s="243"/>
      <c r="D888" s="209" t="s">
        <v>149</v>
      </c>
      <c r="E888" s="244" t="s">
        <v>20</v>
      </c>
      <c r="F888" s="245" t="s">
        <v>158</v>
      </c>
      <c r="G888" s="243"/>
      <c r="H888" s="246">
        <v>28.435</v>
      </c>
      <c r="I888" s="247"/>
      <c r="J888" s="243"/>
      <c r="K888" s="243"/>
      <c r="L888" s="248"/>
      <c r="M888" s="249"/>
      <c r="N888" s="250"/>
      <c r="O888" s="250"/>
      <c r="P888" s="250"/>
      <c r="Q888" s="250"/>
      <c r="R888" s="250"/>
      <c r="S888" s="250"/>
      <c r="T888" s="251"/>
      <c r="AT888" s="252" t="s">
        <v>149</v>
      </c>
      <c r="AU888" s="252" t="s">
        <v>78</v>
      </c>
      <c r="AV888" s="15" t="s">
        <v>159</v>
      </c>
      <c r="AW888" s="15" t="s">
        <v>34</v>
      </c>
      <c r="AX888" s="15" t="s">
        <v>71</v>
      </c>
      <c r="AY888" s="252" t="s">
        <v>140</v>
      </c>
    </row>
    <row r="889" spans="2:51" s="14" customFormat="1" ht="13.5">
      <c r="B889" s="230"/>
      <c r="C889" s="231"/>
      <c r="D889" s="232" t="s">
        <v>149</v>
      </c>
      <c r="E889" s="233" t="s">
        <v>20</v>
      </c>
      <c r="F889" s="234" t="s">
        <v>152</v>
      </c>
      <c r="G889" s="231"/>
      <c r="H889" s="235">
        <v>96.785</v>
      </c>
      <c r="I889" s="236"/>
      <c r="J889" s="231"/>
      <c r="K889" s="231"/>
      <c r="L889" s="237"/>
      <c r="M889" s="238"/>
      <c r="N889" s="239"/>
      <c r="O889" s="239"/>
      <c r="P889" s="239"/>
      <c r="Q889" s="239"/>
      <c r="R889" s="239"/>
      <c r="S889" s="239"/>
      <c r="T889" s="240"/>
      <c r="AT889" s="241" t="s">
        <v>149</v>
      </c>
      <c r="AU889" s="241" t="s">
        <v>78</v>
      </c>
      <c r="AV889" s="14" t="s">
        <v>147</v>
      </c>
      <c r="AW889" s="14" t="s">
        <v>34</v>
      </c>
      <c r="AX889" s="14" t="s">
        <v>35</v>
      </c>
      <c r="AY889" s="241" t="s">
        <v>140</v>
      </c>
    </row>
    <row r="890" spans="2:65" s="1" customFormat="1" ht="22.5" customHeight="1">
      <c r="B890" s="36"/>
      <c r="C890" s="195" t="s">
        <v>1051</v>
      </c>
      <c r="D890" s="195" t="s">
        <v>142</v>
      </c>
      <c r="E890" s="196" t="s">
        <v>1052</v>
      </c>
      <c r="F890" s="197" t="s">
        <v>1053</v>
      </c>
      <c r="G890" s="198" t="s">
        <v>225</v>
      </c>
      <c r="H890" s="199">
        <v>518.1</v>
      </c>
      <c r="I890" s="200"/>
      <c r="J890" s="201">
        <f>ROUND(I890*H890,2)</f>
        <v>0</v>
      </c>
      <c r="K890" s="197" t="s">
        <v>146</v>
      </c>
      <c r="L890" s="56"/>
      <c r="M890" s="202" t="s">
        <v>20</v>
      </c>
      <c r="N890" s="203" t="s">
        <v>42</v>
      </c>
      <c r="O890" s="37"/>
      <c r="P890" s="204">
        <f>O890*H890</f>
        <v>0</v>
      </c>
      <c r="Q890" s="204">
        <v>0</v>
      </c>
      <c r="R890" s="204">
        <f>Q890*H890</f>
        <v>0</v>
      </c>
      <c r="S890" s="204">
        <v>0.00167</v>
      </c>
      <c r="T890" s="205">
        <f>S890*H890</f>
        <v>0.8652270000000001</v>
      </c>
      <c r="AR890" s="19" t="s">
        <v>241</v>
      </c>
      <c r="AT890" s="19" t="s">
        <v>142</v>
      </c>
      <c r="AU890" s="19" t="s">
        <v>78</v>
      </c>
      <c r="AY890" s="19" t="s">
        <v>140</v>
      </c>
      <c r="BE890" s="206">
        <f>IF(N890="základní",J890,0)</f>
        <v>0</v>
      </c>
      <c r="BF890" s="206">
        <f>IF(N890="snížená",J890,0)</f>
        <v>0</v>
      </c>
      <c r="BG890" s="206">
        <f>IF(N890="zákl. přenesená",J890,0)</f>
        <v>0</v>
      </c>
      <c r="BH890" s="206">
        <f>IF(N890="sníž. přenesená",J890,0)</f>
        <v>0</v>
      </c>
      <c r="BI890" s="206">
        <f>IF(N890="nulová",J890,0)</f>
        <v>0</v>
      </c>
      <c r="BJ890" s="19" t="s">
        <v>35</v>
      </c>
      <c r="BK890" s="206">
        <f>ROUND(I890*H890,2)</f>
        <v>0</v>
      </c>
      <c r="BL890" s="19" t="s">
        <v>241</v>
      </c>
      <c r="BM890" s="19" t="s">
        <v>1054</v>
      </c>
    </row>
    <row r="891" spans="2:51" s="13" customFormat="1" ht="13.5">
      <c r="B891" s="219"/>
      <c r="C891" s="220"/>
      <c r="D891" s="232" t="s">
        <v>149</v>
      </c>
      <c r="E891" s="255" t="s">
        <v>20</v>
      </c>
      <c r="F891" s="253" t="s">
        <v>1055</v>
      </c>
      <c r="G891" s="220"/>
      <c r="H891" s="254">
        <v>518.1</v>
      </c>
      <c r="I891" s="224"/>
      <c r="J891" s="220"/>
      <c r="K891" s="220"/>
      <c r="L891" s="225"/>
      <c r="M891" s="226"/>
      <c r="N891" s="227"/>
      <c r="O891" s="227"/>
      <c r="P891" s="227"/>
      <c r="Q891" s="227"/>
      <c r="R891" s="227"/>
      <c r="S891" s="227"/>
      <c r="T891" s="228"/>
      <c r="AT891" s="229" t="s">
        <v>149</v>
      </c>
      <c r="AU891" s="229" t="s">
        <v>78</v>
      </c>
      <c r="AV891" s="13" t="s">
        <v>78</v>
      </c>
      <c r="AW891" s="13" t="s">
        <v>34</v>
      </c>
      <c r="AX891" s="13" t="s">
        <v>35</v>
      </c>
      <c r="AY891" s="229" t="s">
        <v>140</v>
      </c>
    </row>
    <row r="892" spans="2:65" s="1" customFormat="1" ht="22.5" customHeight="1">
      <c r="B892" s="36"/>
      <c r="C892" s="195" t="s">
        <v>1056</v>
      </c>
      <c r="D892" s="195" t="s">
        <v>142</v>
      </c>
      <c r="E892" s="196" t="s">
        <v>1057</v>
      </c>
      <c r="F892" s="197" t="s">
        <v>1058</v>
      </c>
      <c r="G892" s="198" t="s">
        <v>225</v>
      </c>
      <c r="H892" s="199">
        <v>30.361</v>
      </c>
      <c r="I892" s="200"/>
      <c r="J892" s="201">
        <f>ROUND(I892*H892,2)</f>
        <v>0</v>
      </c>
      <c r="K892" s="197" t="s">
        <v>146</v>
      </c>
      <c r="L892" s="56"/>
      <c r="M892" s="202" t="s">
        <v>20</v>
      </c>
      <c r="N892" s="203" t="s">
        <v>42</v>
      </c>
      <c r="O892" s="37"/>
      <c r="P892" s="204">
        <f>O892*H892</f>
        <v>0</v>
      </c>
      <c r="Q892" s="204">
        <v>0</v>
      </c>
      <c r="R892" s="204">
        <f>Q892*H892</f>
        <v>0</v>
      </c>
      <c r="S892" s="204">
        <v>0.00223</v>
      </c>
      <c r="T892" s="205">
        <f>S892*H892</f>
        <v>0.06770503000000001</v>
      </c>
      <c r="AR892" s="19" t="s">
        <v>241</v>
      </c>
      <c r="AT892" s="19" t="s">
        <v>142</v>
      </c>
      <c r="AU892" s="19" t="s">
        <v>78</v>
      </c>
      <c r="AY892" s="19" t="s">
        <v>140</v>
      </c>
      <c r="BE892" s="206">
        <f>IF(N892="základní",J892,0)</f>
        <v>0</v>
      </c>
      <c r="BF892" s="206">
        <f>IF(N892="snížená",J892,0)</f>
        <v>0</v>
      </c>
      <c r="BG892" s="206">
        <f>IF(N892="zákl. přenesená",J892,0)</f>
        <v>0</v>
      </c>
      <c r="BH892" s="206">
        <f>IF(N892="sníž. přenesená",J892,0)</f>
        <v>0</v>
      </c>
      <c r="BI892" s="206">
        <f>IF(N892="nulová",J892,0)</f>
        <v>0</v>
      </c>
      <c r="BJ892" s="19" t="s">
        <v>35</v>
      </c>
      <c r="BK892" s="206">
        <f>ROUND(I892*H892,2)</f>
        <v>0</v>
      </c>
      <c r="BL892" s="19" t="s">
        <v>241</v>
      </c>
      <c r="BM892" s="19" t="s">
        <v>1059</v>
      </c>
    </row>
    <row r="893" spans="2:51" s="13" customFormat="1" ht="13.5">
      <c r="B893" s="219"/>
      <c r="C893" s="220"/>
      <c r="D893" s="209" t="s">
        <v>149</v>
      </c>
      <c r="E893" s="221" t="s">
        <v>20</v>
      </c>
      <c r="F893" s="222" t="s">
        <v>1060</v>
      </c>
      <c r="G893" s="220"/>
      <c r="H893" s="223">
        <v>30.361</v>
      </c>
      <c r="I893" s="224"/>
      <c r="J893" s="220"/>
      <c r="K893" s="220"/>
      <c r="L893" s="225"/>
      <c r="M893" s="226"/>
      <c r="N893" s="227"/>
      <c r="O893" s="227"/>
      <c r="P893" s="227"/>
      <c r="Q893" s="227"/>
      <c r="R893" s="227"/>
      <c r="S893" s="227"/>
      <c r="T893" s="228"/>
      <c r="AT893" s="229" t="s">
        <v>149</v>
      </c>
      <c r="AU893" s="229" t="s">
        <v>78</v>
      </c>
      <c r="AV893" s="13" t="s">
        <v>78</v>
      </c>
      <c r="AW893" s="13" t="s">
        <v>34</v>
      </c>
      <c r="AX893" s="13" t="s">
        <v>71</v>
      </c>
      <c r="AY893" s="229" t="s">
        <v>140</v>
      </c>
    </row>
    <row r="894" spans="2:51" s="14" customFormat="1" ht="13.5">
      <c r="B894" s="230"/>
      <c r="C894" s="231"/>
      <c r="D894" s="232" t="s">
        <v>149</v>
      </c>
      <c r="E894" s="233" t="s">
        <v>20</v>
      </c>
      <c r="F894" s="234" t="s">
        <v>152</v>
      </c>
      <c r="G894" s="231"/>
      <c r="H894" s="235">
        <v>30.361</v>
      </c>
      <c r="I894" s="236"/>
      <c r="J894" s="231"/>
      <c r="K894" s="231"/>
      <c r="L894" s="237"/>
      <c r="M894" s="238"/>
      <c r="N894" s="239"/>
      <c r="O894" s="239"/>
      <c r="P894" s="239"/>
      <c r="Q894" s="239"/>
      <c r="R894" s="239"/>
      <c r="S894" s="239"/>
      <c r="T894" s="240"/>
      <c r="AT894" s="241" t="s">
        <v>149</v>
      </c>
      <c r="AU894" s="241" t="s">
        <v>78</v>
      </c>
      <c r="AV894" s="14" t="s">
        <v>147</v>
      </c>
      <c r="AW894" s="14" t="s">
        <v>34</v>
      </c>
      <c r="AX894" s="14" t="s">
        <v>35</v>
      </c>
      <c r="AY894" s="241" t="s">
        <v>140</v>
      </c>
    </row>
    <row r="895" spans="2:65" s="1" customFormat="1" ht="22.5" customHeight="1">
      <c r="B895" s="36"/>
      <c r="C895" s="195" t="s">
        <v>1061</v>
      </c>
      <c r="D895" s="195" t="s">
        <v>142</v>
      </c>
      <c r="E895" s="196" t="s">
        <v>1062</v>
      </c>
      <c r="F895" s="197" t="s">
        <v>1063</v>
      </c>
      <c r="G895" s="198" t="s">
        <v>225</v>
      </c>
      <c r="H895" s="199">
        <v>30.435</v>
      </c>
      <c r="I895" s="200"/>
      <c r="J895" s="201">
        <f>ROUND(I895*H895,2)</f>
        <v>0</v>
      </c>
      <c r="K895" s="197" t="s">
        <v>146</v>
      </c>
      <c r="L895" s="56"/>
      <c r="M895" s="202" t="s">
        <v>20</v>
      </c>
      <c r="N895" s="203" t="s">
        <v>42</v>
      </c>
      <c r="O895" s="37"/>
      <c r="P895" s="204">
        <f>O895*H895</f>
        <v>0</v>
      </c>
      <c r="Q895" s="204">
        <v>0</v>
      </c>
      <c r="R895" s="204">
        <f>Q895*H895</f>
        <v>0</v>
      </c>
      <c r="S895" s="204">
        <v>0.00175</v>
      </c>
      <c r="T895" s="205">
        <f>S895*H895</f>
        <v>0.053261249999999996</v>
      </c>
      <c r="AR895" s="19" t="s">
        <v>241</v>
      </c>
      <c r="AT895" s="19" t="s">
        <v>142</v>
      </c>
      <c r="AU895" s="19" t="s">
        <v>78</v>
      </c>
      <c r="AY895" s="19" t="s">
        <v>140</v>
      </c>
      <c r="BE895" s="206">
        <f>IF(N895="základní",J895,0)</f>
        <v>0</v>
      </c>
      <c r="BF895" s="206">
        <f>IF(N895="snížená",J895,0)</f>
        <v>0</v>
      </c>
      <c r="BG895" s="206">
        <f>IF(N895="zákl. přenesená",J895,0)</f>
        <v>0</v>
      </c>
      <c r="BH895" s="206">
        <f>IF(N895="sníž. přenesená",J895,0)</f>
        <v>0</v>
      </c>
      <c r="BI895" s="206">
        <f>IF(N895="nulová",J895,0)</f>
        <v>0</v>
      </c>
      <c r="BJ895" s="19" t="s">
        <v>35</v>
      </c>
      <c r="BK895" s="206">
        <f>ROUND(I895*H895,2)</f>
        <v>0</v>
      </c>
      <c r="BL895" s="19" t="s">
        <v>241</v>
      </c>
      <c r="BM895" s="19" t="s">
        <v>1064</v>
      </c>
    </row>
    <row r="896" spans="2:51" s="13" customFormat="1" ht="13.5">
      <c r="B896" s="219"/>
      <c r="C896" s="220"/>
      <c r="D896" s="209" t="s">
        <v>149</v>
      </c>
      <c r="E896" s="221" t="s">
        <v>20</v>
      </c>
      <c r="F896" s="222" t="s">
        <v>1065</v>
      </c>
      <c r="G896" s="220"/>
      <c r="H896" s="223">
        <v>16.3</v>
      </c>
      <c r="I896" s="224"/>
      <c r="J896" s="220"/>
      <c r="K896" s="220"/>
      <c r="L896" s="225"/>
      <c r="M896" s="226"/>
      <c r="N896" s="227"/>
      <c r="O896" s="227"/>
      <c r="P896" s="227"/>
      <c r="Q896" s="227"/>
      <c r="R896" s="227"/>
      <c r="S896" s="227"/>
      <c r="T896" s="228"/>
      <c r="AT896" s="229" t="s">
        <v>149</v>
      </c>
      <c r="AU896" s="229" t="s">
        <v>78</v>
      </c>
      <c r="AV896" s="13" t="s">
        <v>78</v>
      </c>
      <c r="AW896" s="13" t="s">
        <v>34</v>
      </c>
      <c r="AX896" s="13" t="s">
        <v>71</v>
      </c>
      <c r="AY896" s="229" t="s">
        <v>140</v>
      </c>
    </row>
    <row r="897" spans="2:51" s="13" customFormat="1" ht="13.5">
      <c r="B897" s="219"/>
      <c r="C897" s="220"/>
      <c r="D897" s="209" t="s">
        <v>149</v>
      </c>
      <c r="E897" s="221" t="s">
        <v>20</v>
      </c>
      <c r="F897" s="222" t="s">
        <v>1050</v>
      </c>
      <c r="G897" s="220"/>
      <c r="H897" s="223">
        <v>14.135</v>
      </c>
      <c r="I897" s="224"/>
      <c r="J897" s="220"/>
      <c r="K897" s="220"/>
      <c r="L897" s="225"/>
      <c r="M897" s="226"/>
      <c r="N897" s="227"/>
      <c r="O897" s="227"/>
      <c r="P897" s="227"/>
      <c r="Q897" s="227"/>
      <c r="R897" s="227"/>
      <c r="S897" s="227"/>
      <c r="T897" s="228"/>
      <c r="AT897" s="229" t="s">
        <v>149</v>
      </c>
      <c r="AU897" s="229" t="s">
        <v>78</v>
      </c>
      <c r="AV897" s="13" t="s">
        <v>78</v>
      </c>
      <c r="AW897" s="13" t="s">
        <v>34</v>
      </c>
      <c r="AX897" s="13" t="s">
        <v>71</v>
      </c>
      <c r="AY897" s="229" t="s">
        <v>140</v>
      </c>
    </row>
    <row r="898" spans="2:51" s="14" customFormat="1" ht="13.5">
      <c r="B898" s="230"/>
      <c r="C898" s="231"/>
      <c r="D898" s="232" t="s">
        <v>149</v>
      </c>
      <c r="E898" s="233" t="s">
        <v>20</v>
      </c>
      <c r="F898" s="234" t="s">
        <v>152</v>
      </c>
      <c r="G898" s="231"/>
      <c r="H898" s="235">
        <v>30.435</v>
      </c>
      <c r="I898" s="236"/>
      <c r="J898" s="231"/>
      <c r="K898" s="231"/>
      <c r="L898" s="237"/>
      <c r="M898" s="238"/>
      <c r="N898" s="239"/>
      <c r="O898" s="239"/>
      <c r="P898" s="239"/>
      <c r="Q898" s="239"/>
      <c r="R898" s="239"/>
      <c r="S898" s="239"/>
      <c r="T898" s="240"/>
      <c r="AT898" s="241" t="s">
        <v>149</v>
      </c>
      <c r="AU898" s="241" t="s">
        <v>78</v>
      </c>
      <c r="AV898" s="14" t="s">
        <v>147</v>
      </c>
      <c r="AW898" s="14" t="s">
        <v>34</v>
      </c>
      <c r="AX898" s="14" t="s">
        <v>35</v>
      </c>
      <c r="AY898" s="241" t="s">
        <v>140</v>
      </c>
    </row>
    <row r="899" spans="2:65" s="1" customFormat="1" ht="31.5" customHeight="1">
      <c r="B899" s="36"/>
      <c r="C899" s="195" t="s">
        <v>1066</v>
      </c>
      <c r="D899" s="195" t="s">
        <v>142</v>
      </c>
      <c r="E899" s="196" t="s">
        <v>1067</v>
      </c>
      <c r="F899" s="197" t="s">
        <v>1068</v>
      </c>
      <c r="G899" s="198" t="s">
        <v>650</v>
      </c>
      <c r="H899" s="199">
        <v>60</v>
      </c>
      <c r="I899" s="200"/>
      <c r="J899" s="201">
        <f>ROUND(I899*H899,2)</f>
        <v>0</v>
      </c>
      <c r="K899" s="197" t="s">
        <v>146</v>
      </c>
      <c r="L899" s="56"/>
      <c r="M899" s="202" t="s">
        <v>20</v>
      </c>
      <c r="N899" s="203" t="s">
        <v>42</v>
      </c>
      <c r="O899" s="37"/>
      <c r="P899" s="204">
        <f>O899*H899</f>
        <v>0</v>
      </c>
      <c r="Q899" s="204">
        <v>0</v>
      </c>
      <c r="R899" s="204">
        <f>Q899*H899</f>
        <v>0</v>
      </c>
      <c r="S899" s="204">
        <v>0.00188</v>
      </c>
      <c r="T899" s="205">
        <f>S899*H899</f>
        <v>0.1128</v>
      </c>
      <c r="AR899" s="19" t="s">
        <v>241</v>
      </c>
      <c r="AT899" s="19" t="s">
        <v>142</v>
      </c>
      <c r="AU899" s="19" t="s">
        <v>78</v>
      </c>
      <c r="AY899" s="19" t="s">
        <v>140</v>
      </c>
      <c r="BE899" s="206">
        <f>IF(N899="základní",J899,0)</f>
        <v>0</v>
      </c>
      <c r="BF899" s="206">
        <f>IF(N899="snížená",J899,0)</f>
        <v>0</v>
      </c>
      <c r="BG899" s="206">
        <f>IF(N899="zákl. přenesená",J899,0)</f>
        <v>0</v>
      </c>
      <c r="BH899" s="206">
        <f>IF(N899="sníž. přenesená",J899,0)</f>
        <v>0</v>
      </c>
      <c r="BI899" s="206">
        <f>IF(N899="nulová",J899,0)</f>
        <v>0</v>
      </c>
      <c r="BJ899" s="19" t="s">
        <v>35</v>
      </c>
      <c r="BK899" s="206">
        <f>ROUND(I899*H899,2)</f>
        <v>0</v>
      </c>
      <c r="BL899" s="19" t="s">
        <v>241</v>
      </c>
      <c r="BM899" s="19" t="s">
        <v>1069</v>
      </c>
    </row>
    <row r="900" spans="2:51" s="13" customFormat="1" ht="13.5">
      <c r="B900" s="219"/>
      <c r="C900" s="220"/>
      <c r="D900" s="232" t="s">
        <v>149</v>
      </c>
      <c r="E900" s="255" t="s">
        <v>20</v>
      </c>
      <c r="F900" s="253" t="s">
        <v>1070</v>
      </c>
      <c r="G900" s="220"/>
      <c r="H900" s="254">
        <v>60</v>
      </c>
      <c r="I900" s="224"/>
      <c r="J900" s="220"/>
      <c r="K900" s="220"/>
      <c r="L900" s="225"/>
      <c r="M900" s="226"/>
      <c r="N900" s="227"/>
      <c r="O900" s="227"/>
      <c r="P900" s="227"/>
      <c r="Q900" s="227"/>
      <c r="R900" s="227"/>
      <c r="S900" s="227"/>
      <c r="T900" s="228"/>
      <c r="AT900" s="229" t="s">
        <v>149</v>
      </c>
      <c r="AU900" s="229" t="s">
        <v>78</v>
      </c>
      <c r="AV900" s="13" t="s">
        <v>78</v>
      </c>
      <c r="AW900" s="13" t="s">
        <v>34</v>
      </c>
      <c r="AX900" s="13" t="s">
        <v>35</v>
      </c>
      <c r="AY900" s="229" t="s">
        <v>140</v>
      </c>
    </row>
    <row r="901" spans="2:65" s="1" customFormat="1" ht="31.5" customHeight="1">
      <c r="B901" s="36"/>
      <c r="C901" s="195" t="s">
        <v>1071</v>
      </c>
      <c r="D901" s="195" t="s">
        <v>142</v>
      </c>
      <c r="E901" s="196" t="s">
        <v>1072</v>
      </c>
      <c r="F901" s="197" t="s">
        <v>1073</v>
      </c>
      <c r="G901" s="198" t="s">
        <v>225</v>
      </c>
      <c r="H901" s="199">
        <v>45.5</v>
      </c>
      <c r="I901" s="200"/>
      <c r="J901" s="201">
        <f>ROUND(I901*H901,2)</f>
        <v>0</v>
      </c>
      <c r="K901" s="197" t="s">
        <v>146</v>
      </c>
      <c r="L901" s="56"/>
      <c r="M901" s="202" t="s">
        <v>20</v>
      </c>
      <c r="N901" s="203" t="s">
        <v>42</v>
      </c>
      <c r="O901" s="37"/>
      <c r="P901" s="204">
        <f>O901*H901</f>
        <v>0</v>
      </c>
      <c r="Q901" s="204">
        <v>0.00157</v>
      </c>
      <c r="R901" s="204">
        <f>Q901*H901</f>
        <v>0.071435</v>
      </c>
      <c r="S901" s="204">
        <v>0</v>
      </c>
      <c r="T901" s="205">
        <f>S901*H901</f>
        <v>0</v>
      </c>
      <c r="AR901" s="19" t="s">
        <v>241</v>
      </c>
      <c r="AT901" s="19" t="s">
        <v>142</v>
      </c>
      <c r="AU901" s="19" t="s">
        <v>78</v>
      </c>
      <c r="AY901" s="19" t="s">
        <v>140</v>
      </c>
      <c r="BE901" s="206">
        <f>IF(N901="základní",J901,0)</f>
        <v>0</v>
      </c>
      <c r="BF901" s="206">
        <f>IF(N901="snížená",J901,0)</f>
        <v>0</v>
      </c>
      <c r="BG901" s="206">
        <f>IF(N901="zákl. přenesená",J901,0)</f>
        <v>0</v>
      </c>
      <c r="BH901" s="206">
        <f>IF(N901="sníž. přenesená",J901,0)</f>
        <v>0</v>
      </c>
      <c r="BI901" s="206">
        <f>IF(N901="nulová",J901,0)</f>
        <v>0</v>
      </c>
      <c r="BJ901" s="19" t="s">
        <v>35</v>
      </c>
      <c r="BK901" s="206">
        <f>ROUND(I901*H901,2)</f>
        <v>0</v>
      </c>
      <c r="BL901" s="19" t="s">
        <v>241</v>
      </c>
      <c r="BM901" s="19" t="s">
        <v>1074</v>
      </c>
    </row>
    <row r="902" spans="2:51" s="13" customFormat="1" ht="13.5">
      <c r="B902" s="219"/>
      <c r="C902" s="220"/>
      <c r="D902" s="232" t="s">
        <v>149</v>
      </c>
      <c r="E902" s="255" t="s">
        <v>20</v>
      </c>
      <c r="F902" s="253" t="s">
        <v>1075</v>
      </c>
      <c r="G902" s="220"/>
      <c r="H902" s="254">
        <v>45.5</v>
      </c>
      <c r="I902" s="224"/>
      <c r="J902" s="220"/>
      <c r="K902" s="220"/>
      <c r="L902" s="225"/>
      <c r="M902" s="226"/>
      <c r="N902" s="227"/>
      <c r="O902" s="227"/>
      <c r="P902" s="227"/>
      <c r="Q902" s="227"/>
      <c r="R902" s="227"/>
      <c r="S902" s="227"/>
      <c r="T902" s="228"/>
      <c r="AT902" s="229" t="s">
        <v>149</v>
      </c>
      <c r="AU902" s="229" t="s">
        <v>78</v>
      </c>
      <c r="AV902" s="13" t="s">
        <v>78</v>
      </c>
      <c r="AW902" s="13" t="s">
        <v>34</v>
      </c>
      <c r="AX902" s="13" t="s">
        <v>35</v>
      </c>
      <c r="AY902" s="229" t="s">
        <v>140</v>
      </c>
    </row>
    <row r="903" spans="2:65" s="1" customFormat="1" ht="31.5" customHeight="1">
      <c r="B903" s="36"/>
      <c r="C903" s="195" t="s">
        <v>1076</v>
      </c>
      <c r="D903" s="195" t="s">
        <v>142</v>
      </c>
      <c r="E903" s="196" t="s">
        <v>1077</v>
      </c>
      <c r="F903" s="197" t="s">
        <v>1078</v>
      </c>
      <c r="G903" s="198" t="s">
        <v>225</v>
      </c>
      <c r="H903" s="199">
        <v>518.1</v>
      </c>
      <c r="I903" s="200"/>
      <c r="J903" s="201">
        <f>ROUND(I903*H903,2)</f>
        <v>0</v>
      </c>
      <c r="K903" s="197" t="s">
        <v>146</v>
      </c>
      <c r="L903" s="56"/>
      <c r="M903" s="202" t="s">
        <v>20</v>
      </c>
      <c r="N903" s="203" t="s">
        <v>42</v>
      </c>
      <c r="O903" s="37"/>
      <c r="P903" s="204">
        <f>O903*H903</f>
        <v>0</v>
      </c>
      <c r="Q903" s="204">
        <v>0.00296</v>
      </c>
      <c r="R903" s="204">
        <f>Q903*H903</f>
        <v>1.533576</v>
      </c>
      <c r="S903" s="204">
        <v>0</v>
      </c>
      <c r="T903" s="205">
        <f>S903*H903</f>
        <v>0</v>
      </c>
      <c r="AR903" s="19" t="s">
        <v>241</v>
      </c>
      <c r="AT903" s="19" t="s">
        <v>142</v>
      </c>
      <c r="AU903" s="19" t="s">
        <v>78</v>
      </c>
      <c r="AY903" s="19" t="s">
        <v>140</v>
      </c>
      <c r="BE903" s="206">
        <f>IF(N903="základní",J903,0)</f>
        <v>0</v>
      </c>
      <c r="BF903" s="206">
        <f>IF(N903="snížená",J903,0)</f>
        <v>0</v>
      </c>
      <c r="BG903" s="206">
        <f>IF(N903="zákl. přenesená",J903,0)</f>
        <v>0</v>
      </c>
      <c r="BH903" s="206">
        <f>IF(N903="sníž. přenesená",J903,0)</f>
        <v>0</v>
      </c>
      <c r="BI903" s="206">
        <f>IF(N903="nulová",J903,0)</f>
        <v>0</v>
      </c>
      <c r="BJ903" s="19" t="s">
        <v>35</v>
      </c>
      <c r="BK903" s="206">
        <f>ROUND(I903*H903,2)</f>
        <v>0</v>
      </c>
      <c r="BL903" s="19" t="s">
        <v>241</v>
      </c>
      <c r="BM903" s="19" t="s">
        <v>1079</v>
      </c>
    </row>
    <row r="904" spans="2:51" s="13" customFormat="1" ht="13.5">
      <c r="B904" s="219"/>
      <c r="C904" s="220"/>
      <c r="D904" s="209" t="s">
        <v>149</v>
      </c>
      <c r="E904" s="221" t="s">
        <v>20</v>
      </c>
      <c r="F904" s="222" t="s">
        <v>1080</v>
      </c>
      <c r="G904" s="220"/>
      <c r="H904" s="223">
        <v>518.1</v>
      </c>
      <c r="I904" s="224"/>
      <c r="J904" s="220"/>
      <c r="K904" s="220"/>
      <c r="L904" s="225"/>
      <c r="M904" s="226"/>
      <c r="N904" s="227"/>
      <c r="O904" s="227"/>
      <c r="P904" s="227"/>
      <c r="Q904" s="227"/>
      <c r="R904" s="227"/>
      <c r="S904" s="227"/>
      <c r="T904" s="228"/>
      <c r="AT904" s="229" t="s">
        <v>149</v>
      </c>
      <c r="AU904" s="229" t="s">
        <v>78</v>
      </c>
      <c r="AV904" s="13" t="s">
        <v>78</v>
      </c>
      <c r="AW904" s="13" t="s">
        <v>34</v>
      </c>
      <c r="AX904" s="13" t="s">
        <v>71</v>
      </c>
      <c r="AY904" s="229" t="s">
        <v>140</v>
      </c>
    </row>
    <row r="905" spans="2:51" s="14" customFormat="1" ht="13.5">
      <c r="B905" s="230"/>
      <c r="C905" s="231"/>
      <c r="D905" s="232" t="s">
        <v>149</v>
      </c>
      <c r="E905" s="233" t="s">
        <v>20</v>
      </c>
      <c r="F905" s="234" t="s">
        <v>152</v>
      </c>
      <c r="G905" s="231"/>
      <c r="H905" s="235">
        <v>518.1</v>
      </c>
      <c r="I905" s="236"/>
      <c r="J905" s="231"/>
      <c r="K905" s="231"/>
      <c r="L905" s="237"/>
      <c r="M905" s="238"/>
      <c r="N905" s="239"/>
      <c r="O905" s="239"/>
      <c r="P905" s="239"/>
      <c r="Q905" s="239"/>
      <c r="R905" s="239"/>
      <c r="S905" s="239"/>
      <c r="T905" s="240"/>
      <c r="AT905" s="241" t="s">
        <v>149</v>
      </c>
      <c r="AU905" s="241" t="s">
        <v>78</v>
      </c>
      <c r="AV905" s="14" t="s">
        <v>147</v>
      </c>
      <c r="AW905" s="14" t="s">
        <v>34</v>
      </c>
      <c r="AX905" s="14" t="s">
        <v>35</v>
      </c>
      <c r="AY905" s="241" t="s">
        <v>140</v>
      </c>
    </row>
    <row r="906" spans="2:65" s="1" customFormat="1" ht="31.5" customHeight="1">
      <c r="B906" s="36"/>
      <c r="C906" s="195" t="s">
        <v>1081</v>
      </c>
      <c r="D906" s="195" t="s">
        <v>142</v>
      </c>
      <c r="E906" s="196" t="s">
        <v>1082</v>
      </c>
      <c r="F906" s="197" t="s">
        <v>1083</v>
      </c>
      <c r="G906" s="198" t="s">
        <v>225</v>
      </c>
      <c r="H906" s="199">
        <v>43.5</v>
      </c>
      <c r="I906" s="200"/>
      <c r="J906" s="201">
        <f>ROUND(I906*H906,2)</f>
        <v>0</v>
      </c>
      <c r="K906" s="197" t="s">
        <v>146</v>
      </c>
      <c r="L906" s="56"/>
      <c r="M906" s="202" t="s">
        <v>20</v>
      </c>
      <c r="N906" s="203" t="s">
        <v>42</v>
      </c>
      <c r="O906" s="37"/>
      <c r="P906" s="204">
        <f>O906*H906</f>
        <v>0</v>
      </c>
      <c r="Q906" s="204">
        <v>0.00195</v>
      </c>
      <c r="R906" s="204">
        <f>Q906*H906</f>
        <v>0.084825</v>
      </c>
      <c r="S906" s="204">
        <v>0</v>
      </c>
      <c r="T906" s="205">
        <f>S906*H906</f>
        <v>0</v>
      </c>
      <c r="AR906" s="19" t="s">
        <v>241</v>
      </c>
      <c r="AT906" s="19" t="s">
        <v>142</v>
      </c>
      <c r="AU906" s="19" t="s">
        <v>78</v>
      </c>
      <c r="AY906" s="19" t="s">
        <v>140</v>
      </c>
      <c r="BE906" s="206">
        <f>IF(N906="základní",J906,0)</f>
        <v>0</v>
      </c>
      <c r="BF906" s="206">
        <f>IF(N906="snížená",J906,0)</f>
        <v>0</v>
      </c>
      <c r="BG906" s="206">
        <f>IF(N906="zákl. přenesená",J906,0)</f>
        <v>0</v>
      </c>
      <c r="BH906" s="206">
        <f>IF(N906="sníž. přenesená",J906,0)</f>
        <v>0</v>
      </c>
      <c r="BI906" s="206">
        <f>IF(N906="nulová",J906,0)</f>
        <v>0</v>
      </c>
      <c r="BJ906" s="19" t="s">
        <v>35</v>
      </c>
      <c r="BK906" s="206">
        <f>ROUND(I906*H906,2)</f>
        <v>0</v>
      </c>
      <c r="BL906" s="19" t="s">
        <v>241</v>
      </c>
      <c r="BM906" s="19" t="s">
        <v>1084</v>
      </c>
    </row>
    <row r="907" spans="2:51" s="13" customFormat="1" ht="13.5">
      <c r="B907" s="219"/>
      <c r="C907" s="220"/>
      <c r="D907" s="232" t="s">
        <v>149</v>
      </c>
      <c r="E907" s="255" t="s">
        <v>20</v>
      </c>
      <c r="F907" s="253" t="s">
        <v>1085</v>
      </c>
      <c r="G907" s="220"/>
      <c r="H907" s="254">
        <v>43.5</v>
      </c>
      <c r="I907" s="224"/>
      <c r="J907" s="220"/>
      <c r="K907" s="220"/>
      <c r="L907" s="225"/>
      <c r="M907" s="226"/>
      <c r="N907" s="227"/>
      <c r="O907" s="227"/>
      <c r="P907" s="227"/>
      <c r="Q907" s="227"/>
      <c r="R907" s="227"/>
      <c r="S907" s="227"/>
      <c r="T907" s="228"/>
      <c r="AT907" s="229" t="s">
        <v>149</v>
      </c>
      <c r="AU907" s="229" t="s">
        <v>78</v>
      </c>
      <c r="AV907" s="13" t="s">
        <v>78</v>
      </c>
      <c r="AW907" s="13" t="s">
        <v>34</v>
      </c>
      <c r="AX907" s="13" t="s">
        <v>35</v>
      </c>
      <c r="AY907" s="229" t="s">
        <v>140</v>
      </c>
    </row>
    <row r="908" spans="2:65" s="1" customFormat="1" ht="44.25" customHeight="1">
      <c r="B908" s="36"/>
      <c r="C908" s="195" t="s">
        <v>1086</v>
      </c>
      <c r="D908" s="195" t="s">
        <v>142</v>
      </c>
      <c r="E908" s="196" t="s">
        <v>1087</v>
      </c>
      <c r="F908" s="197" t="s">
        <v>1088</v>
      </c>
      <c r="G908" s="198" t="s">
        <v>650</v>
      </c>
      <c r="H908" s="199">
        <v>60</v>
      </c>
      <c r="I908" s="200"/>
      <c r="J908" s="201">
        <f>ROUND(I908*H908,2)</f>
        <v>0</v>
      </c>
      <c r="K908" s="197" t="s">
        <v>146</v>
      </c>
      <c r="L908" s="56"/>
      <c r="M908" s="202" t="s">
        <v>20</v>
      </c>
      <c r="N908" s="203" t="s">
        <v>42</v>
      </c>
      <c r="O908" s="37"/>
      <c r="P908" s="204">
        <f>O908*H908</f>
        <v>0</v>
      </c>
      <c r="Q908" s="204">
        <v>0.00179</v>
      </c>
      <c r="R908" s="204">
        <f>Q908*H908</f>
        <v>0.1074</v>
      </c>
      <c r="S908" s="204">
        <v>0</v>
      </c>
      <c r="T908" s="205">
        <f>S908*H908</f>
        <v>0</v>
      </c>
      <c r="AR908" s="19" t="s">
        <v>241</v>
      </c>
      <c r="AT908" s="19" t="s">
        <v>142</v>
      </c>
      <c r="AU908" s="19" t="s">
        <v>78</v>
      </c>
      <c r="AY908" s="19" t="s">
        <v>140</v>
      </c>
      <c r="BE908" s="206">
        <f>IF(N908="základní",J908,0)</f>
        <v>0</v>
      </c>
      <c r="BF908" s="206">
        <f>IF(N908="snížená",J908,0)</f>
        <v>0</v>
      </c>
      <c r="BG908" s="206">
        <f>IF(N908="zákl. přenesená",J908,0)</f>
        <v>0</v>
      </c>
      <c r="BH908" s="206">
        <f>IF(N908="sníž. přenesená",J908,0)</f>
        <v>0</v>
      </c>
      <c r="BI908" s="206">
        <f>IF(N908="nulová",J908,0)</f>
        <v>0</v>
      </c>
      <c r="BJ908" s="19" t="s">
        <v>35</v>
      </c>
      <c r="BK908" s="206">
        <f>ROUND(I908*H908,2)</f>
        <v>0</v>
      </c>
      <c r="BL908" s="19" t="s">
        <v>241</v>
      </c>
      <c r="BM908" s="19" t="s">
        <v>1089</v>
      </c>
    </row>
    <row r="909" spans="2:51" s="13" customFormat="1" ht="13.5">
      <c r="B909" s="219"/>
      <c r="C909" s="220"/>
      <c r="D909" s="232" t="s">
        <v>149</v>
      </c>
      <c r="E909" s="255" t="s">
        <v>20</v>
      </c>
      <c r="F909" s="253" t="s">
        <v>1090</v>
      </c>
      <c r="G909" s="220"/>
      <c r="H909" s="254">
        <v>60</v>
      </c>
      <c r="I909" s="224"/>
      <c r="J909" s="220"/>
      <c r="K909" s="220"/>
      <c r="L909" s="225"/>
      <c r="M909" s="226"/>
      <c r="N909" s="227"/>
      <c r="O909" s="227"/>
      <c r="P909" s="227"/>
      <c r="Q909" s="227"/>
      <c r="R909" s="227"/>
      <c r="S909" s="227"/>
      <c r="T909" s="228"/>
      <c r="AT909" s="229" t="s">
        <v>149</v>
      </c>
      <c r="AU909" s="229" t="s">
        <v>78</v>
      </c>
      <c r="AV909" s="13" t="s">
        <v>78</v>
      </c>
      <c r="AW909" s="13" t="s">
        <v>34</v>
      </c>
      <c r="AX909" s="13" t="s">
        <v>35</v>
      </c>
      <c r="AY909" s="229" t="s">
        <v>140</v>
      </c>
    </row>
    <row r="910" spans="2:65" s="1" customFormat="1" ht="31.5" customHeight="1">
      <c r="B910" s="36"/>
      <c r="C910" s="195" t="s">
        <v>1091</v>
      </c>
      <c r="D910" s="195" t="s">
        <v>142</v>
      </c>
      <c r="E910" s="196" t="s">
        <v>1092</v>
      </c>
      <c r="F910" s="197" t="s">
        <v>1093</v>
      </c>
      <c r="G910" s="198" t="s">
        <v>225</v>
      </c>
      <c r="H910" s="199">
        <v>18.5</v>
      </c>
      <c r="I910" s="200"/>
      <c r="J910" s="201">
        <f>ROUND(I910*H910,2)</f>
        <v>0</v>
      </c>
      <c r="K910" s="197" t="s">
        <v>146</v>
      </c>
      <c r="L910" s="56"/>
      <c r="M910" s="202" t="s">
        <v>20</v>
      </c>
      <c r="N910" s="203" t="s">
        <v>42</v>
      </c>
      <c r="O910" s="37"/>
      <c r="P910" s="204">
        <f>O910*H910</f>
        <v>0</v>
      </c>
      <c r="Q910" s="204">
        <v>0.00286</v>
      </c>
      <c r="R910" s="204">
        <f>Q910*H910</f>
        <v>0.052910000000000006</v>
      </c>
      <c r="S910" s="204">
        <v>0</v>
      </c>
      <c r="T910" s="205">
        <f>S910*H910</f>
        <v>0</v>
      </c>
      <c r="AR910" s="19" t="s">
        <v>241</v>
      </c>
      <c r="AT910" s="19" t="s">
        <v>142</v>
      </c>
      <c r="AU910" s="19" t="s">
        <v>78</v>
      </c>
      <c r="AY910" s="19" t="s">
        <v>140</v>
      </c>
      <c r="BE910" s="206">
        <f>IF(N910="základní",J910,0)</f>
        <v>0</v>
      </c>
      <c r="BF910" s="206">
        <f>IF(N910="snížená",J910,0)</f>
        <v>0</v>
      </c>
      <c r="BG910" s="206">
        <f>IF(N910="zákl. přenesená",J910,0)</f>
        <v>0</v>
      </c>
      <c r="BH910" s="206">
        <f>IF(N910="sníž. přenesená",J910,0)</f>
        <v>0</v>
      </c>
      <c r="BI910" s="206">
        <f>IF(N910="nulová",J910,0)</f>
        <v>0</v>
      </c>
      <c r="BJ910" s="19" t="s">
        <v>35</v>
      </c>
      <c r="BK910" s="206">
        <f>ROUND(I910*H910,2)</f>
        <v>0</v>
      </c>
      <c r="BL910" s="19" t="s">
        <v>241</v>
      </c>
      <c r="BM910" s="19" t="s">
        <v>1094</v>
      </c>
    </row>
    <row r="911" spans="2:65" s="1" customFormat="1" ht="31.5" customHeight="1">
      <c r="B911" s="36"/>
      <c r="C911" s="195" t="s">
        <v>1095</v>
      </c>
      <c r="D911" s="195" t="s">
        <v>142</v>
      </c>
      <c r="E911" s="196" t="s">
        <v>1096</v>
      </c>
      <c r="F911" s="197" t="s">
        <v>1097</v>
      </c>
      <c r="G911" s="198" t="s">
        <v>650</v>
      </c>
      <c r="H911" s="199">
        <v>1</v>
      </c>
      <c r="I911" s="200"/>
      <c r="J911" s="201">
        <f>ROUND(I911*H911,2)</f>
        <v>0</v>
      </c>
      <c r="K911" s="197" t="s">
        <v>146</v>
      </c>
      <c r="L911" s="56"/>
      <c r="M911" s="202" t="s">
        <v>20</v>
      </c>
      <c r="N911" s="203" t="s">
        <v>42</v>
      </c>
      <c r="O911" s="37"/>
      <c r="P911" s="204">
        <f>O911*H911</f>
        <v>0</v>
      </c>
      <c r="Q911" s="204">
        <v>0.00048</v>
      </c>
      <c r="R911" s="204">
        <f>Q911*H911</f>
        <v>0.00048</v>
      </c>
      <c r="S911" s="204">
        <v>0</v>
      </c>
      <c r="T911" s="205">
        <f>S911*H911</f>
        <v>0</v>
      </c>
      <c r="AR911" s="19" t="s">
        <v>241</v>
      </c>
      <c r="AT911" s="19" t="s">
        <v>142</v>
      </c>
      <c r="AU911" s="19" t="s">
        <v>78</v>
      </c>
      <c r="AY911" s="19" t="s">
        <v>140</v>
      </c>
      <c r="BE911" s="206">
        <f>IF(N911="základní",J911,0)</f>
        <v>0</v>
      </c>
      <c r="BF911" s="206">
        <f>IF(N911="snížená",J911,0)</f>
        <v>0</v>
      </c>
      <c r="BG911" s="206">
        <f>IF(N911="zákl. přenesená",J911,0)</f>
        <v>0</v>
      </c>
      <c r="BH911" s="206">
        <f>IF(N911="sníž. přenesená",J911,0)</f>
        <v>0</v>
      </c>
      <c r="BI911" s="206">
        <f>IF(N911="nulová",J911,0)</f>
        <v>0</v>
      </c>
      <c r="BJ911" s="19" t="s">
        <v>35</v>
      </c>
      <c r="BK911" s="206">
        <f>ROUND(I911*H911,2)</f>
        <v>0</v>
      </c>
      <c r="BL911" s="19" t="s">
        <v>241</v>
      </c>
      <c r="BM911" s="19" t="s">
        <v>1098</v>
      </c>
    </row>
    <row r="912" spans="2:65" s="1" customFormat="1" ht="31.5" customHeight="1">
      <c r="B912" s="36"/>
      <c r="C912" s="195" t="s">
        <v>1099</v>
      </c>
      <c r="D912" s="195" t="s">
        <v>142</v>
      </c>
      <c r="E912" s="196" t="s">
        <v>1100</v>
      </c>
      <c r="F912" s="197" t="s">
        <v>1101</v>
      </c>
      <c r="G912" s="198" t="s">
        <v>225</v>
      </c>
      <c r="H912" s="199">
        <v>3.7</v>
      </c>
      <c r="I912" s="200"/>
      <c r="J912" s="201">
        <f>ROUND(I912*H912,2)</f>
        <v>0</v>
      </c>
      <c r="K912" s="197" t="s">
        <v>146</v>
      </c>
      <c r="L912" s="56"/>
      <c r="M912" s="202" t="s">
        <v>20</v>
      </c>
      <c r="N912" s="203" t="s">
        <v>42</v>
      </c>
      <c r="O912" s="37"/>
      <c r="P912" s="204">
        <f>O912*H912</f>
        <v>0</v>
      </c>
      <c r="Q912" s="204">
        <v>0.00236</v>
      </c>
      <c r="R912" s="204">
        <f>Q912*H912</f>
        <v>0.008732</v>
      </c>
      <c r="S912" s="204">
        <v>0</v>
      </c>
      <c r="T912" s="205">
        <f>S912*H912</f>
        <v>0</v>
      </c>
      <c r="AR912" s="19" t="s">
        <v>241</v>
      </c>
      <c r="AT912" s="19" t="s">
        <v>142</v>
      </c>
      <c r="AU912" s="19" t="s">
        <v>78</v>
      </c>
      <c r="AY912" s="19" t="s">
        <v>140</v>
      </c>
      <c r="BE912" s="206">
        <f>IF(N912="základní",J912,0)</f>
        <v>0</v>
      </c>
      <c r="BF912" s="206">
        <f>IF(N912="snížená",J912,0)</f>
        <v>0</v>
      </c>
      <c r="BG912" s="206">
        <f>IF(N912="zákl. přenesená",J912,0)</f>
        <v>0</v>
      </c>
      <c r="BH912" s="206">
        <f>IF(N912="sníž. přenesená",J912,0)</f>
        <v>0</v>
      </c>
      <c r="BI912" s="206">
        <f>IF(N912="nulová",J912,0)</f>
        <v>0</v>
      </c>
      <c r="BJ912" s="19" t="s">
        <v>35</v>
      </c>
      <c r="BK912" s="206">
        <f>ROUND(I912*H912,2)</f>
        <v>0</v>
      </c>
      <c r="BL912" s="19" t="s">
        <v>241</v>
      </c>
      <c r="BM912" s="19" t="s">
        <v>1102</v>
      </c>
    </row>
    <row r="913" spans="2:65" s="1" customFormat="1" ht="31.5" customHeight="1">
      <c r="B913" s="36"/>
      <c r="C913" s="195" t="s">
        <v>1103</v>
      </c>
      <c r="D913" s="195" t="s">
        <v>142</v>
      </c>
      <c r="E913" s="196" t="s">
        <v>1104</v>
      </c>
      <c r="F913" s="197" t="s">
        <v>1105</v>
      </c>
      <c r="G913" s="198" t="s">
        <v>206</v>
      </c>
      <c r="H913" s="199">
        <v>1.859</v>
      </c>
      <c r="I913" s="200"/>
      <c r="J913" s="201">
        <f>ROUND(I913*H913,2)</f>
        <v>0</v>
      </c>
      <c r="K913" s="197" t="s">
        <v>146</v>
      </c>
      <c r="L913" s="56"/>
      <c r="M913" s="202" t="s">
        <v>20</v>
      </c>
      <c r="N913" s="203" t="s">
        <v>42</v>
      </c>
      <c r="O913" s="37"/>
      <c r="P913" s="204">
        <f>O913*H913</f>
        <v>0</v>
      </c>
      <c r="Q913" s="204">
        <v>0</v>
      </c>
      <c r="R913" s="204">
        <f>Q913*H913</f>
        <v>0</v>
      </c>
      <c r="S913" s="204">
        <v>0</v>
      </c>
      <c r="T913" s="205">
        <f>S913*H913</f>
        <v>0</v>
      </c>
      <c r="AR913" s="19" t="s">
        <v>241</v>
      </c>
      <c r="AT913" s="19" t="s">
        <v>142</v>
      </c>
      <c r="AU913" s="19" t="s">
        <v>78</v>
      </c>
      <c r="AY913" s="19" t="s">
        <v>140</v>
      </c>
      <c r="BE913" s="206">
        <f>IF(N913="základní",J913,0)</f>
        <v>0</v>
      </c>
      <c r="BF913" s="206">
        <f>IF(N913="snížená",J913,0)</f>
        <v>0</v>
      </c>
      <c r="BG913" s="206">
        <f>IF(N913="zákl. přenesená",J913,0)</f>
        <v>0</v>
      </c>
      <c r="BH913" s="206">
        <f>IF(N913="sníž. přenesená",J913,0)</f>
        <v>0</v>
      </c>
      <c r="BI913" s="206">
        <f>IF(N913="nulová",J913,0)</f>
        <v>0</v>
      </c>
      <c r="BJ913" s="19" t="s">
        <v>35</v>
      </c>
      <c r="BK913" s="206">
        <f>ROUND(I913*H913,2)</f>
        <v>0</v>
      </c>
      <c r="BL913" s="19" t="s">
        <v>241</v>
      </c>
      <c r="BM913" s="19" t="s">
        <v>1106</v>
      </c>
    </row>
    <row r="914" spans="2:65" s="1" customFormat="1" ht="31.5" customHeight="1">
      <c r="B914" s="36"/>
      <c r="C914" s="195" t="s">
        <v>1107</v>
      </c>
      <c r="D914" s="195" t="s">
        <v>142</v>
      </c>
      <c r="E914" s="196" t="s">
        <v>1108</v>
      </c>
      <c r="F914" s="197" t="s">
        <v>1109</v>
      </c>
      <c r="G914" s="198" t="s">
        <v>206</v>
      </c>
      <c r="H914" s="199">
        <v>1.859</v>
      </c>
      <c r="I914" s="200"/>
      <c r="J914" s="201">
        <f>ROUND(I914*H914,2)</f>
        <v>0</v>
      </c>
      <c r="K914" s="197" t="s">
        <v>146</v>
      </c>
      <c r="L914" s="56"/>
      <c r="M914" s="202" t="s">
        <v>20</v>
      </c>
      <c r="N914" s="203" t="s">
        <v>42</v>
      </c>
      <c r="O914" s="37"/>
      <c r="P914" s="204">
        <f>O914*H914</f>
        <v>0</v>
      </c>
      <c r="Q914" s="204">
        <v>0</v>
      </c>
      <c r="R914" s="204">
        <f>Q914*H914</f>
        <v>0</v>
      </c>
      <c r="S914" s="204">
        <v>0</v>
      </c>
      <c r="T914" s="205">
        <f>S914*H914</f>
        <v>0</v>
      </c>
      <c r="AR914" s="19" t="s">
        <v>241</v>
      </c>
      <c r="AT914" s="19" t="s">
        <v>142</v>
      </c>
      <c r="AU914" s="19" t="s">
        <v>78</v>
      </c>
      <c r="AY914" s="19" t="s">
        <v>140</v>
      </c>
      <c r="BE914" s="206">
        <f>IF(N914="základní",J914,0)</f>
        <v>0</v>
      </c>
      <c r="BF914" s="206">
        <f>IF(N914="snížená",J914,0)</f>
        <v>0</v>
      </c>
      <c r="BG914" s="206">
        <f>IF(N914="zákl. přenesená",J914,0)</f>
        <v>0</v>
      </c>
      <c r="BH914" s="206">
        <f>IF(N914="sníž. přenesená",J914,0)</f>
        <v>0</v>
      </c>
      <c r="BI914" s="206">
        <f>IF(N914="nulová",J914,0)</f>
        <v>0</v>
      </c>
      <c r="BJ914" s="19" t="s">
        <v>35</v>
      </c>
      <c r="BK914" s="206">
        <f>ROUND(I914*H914,2)</f>
        <v>0</v>
      </c>
      <c r="BL914" s="19" t="s">
        <v>241</v>
      </c>
      <c r="BM914" s="19" t="s">
        <v>1110</v>
      </c>
    </row>
    <row r="915" spans="2:63" s="11" customFormat="1" ht="29.85" customHeight="1">
      <c r="B915" s="178"/>
      <c r="C915" s="179"/>
      <c r="D915" s="192" t="s">
        <v>70</v>
      </c>
      <c r="E915" s="193" t="s">
        <v>1111</v>
      </c>
      <c r="F915" s="193" t="s">
        <v>1112</v>
      </c>
      <c r="G915" s="179"/>
      <c r="H915" s="179"/>
      <c r="I915" s="182"/>
      <c r="J915" s="194">
        <f>BK915</f>
        <v>0</v>
      </c>
      <c r="K915" s="179"/>
      <c r="L915" s="184"/>
      <c r="M915" s="185"/>
      <c r="N915" s="186"/>
      <c r="O915" s="186"/>
      <c r="P915" s="187">
        <f>SUM(P916:P948)</f>
        <v>0</v>
      </c>
      <c r="Q915" s="186"/>
      <c r="R915" s="187">
        <f>SUM(R916:R948)</f>
        <v>0.974333</v>
      </c>
      <c r="S915" s="186"/>
      <c r="T915" s="188">
        <f>SUM(T916:T948)</f>
        <v>0</v>
      </c>
      <c r="AR915" s="189" t="s">
        <v>78</v>
      </c>
      <c r="AT915" s="190" t="s">
        <v>70</v>
      </c>
      <c r="AU915" s="190" t="s">
        <v>35</v>
      </c>
      <c r="AY915" s="189" t="s">
        <v>140</v>
      </c>
      <c r="BK915" s="191">
        <f>SUM(BK916:BK948)</f>
        <v>0</v>
      </c>
    </row>
    <row r="916" spans="2:65" s="1" customFormat="1" ht="31.5" customHeight="1">
      <c r="B916" s="36"/>
      <c r="C916" s="195" t="s">
        <v>1113</v>
      </c>
      <c r="D916" s="195" t="s">
        <v>142</v>
      </c>
      <c r="E916" s="196" t="s">
        <v>1114</v>
      </c>
      <c r="F916" s="197" t="s">
        <v>1115</v>
      </c>
      <c r="G916" s="198" t="s">
        <v>145</v>
      </c>
      <c r="H916" s="199">
        <v>3.087</v>
      </c>
      <c r="I916" s="200"/>
      <c r="J916" s="201">
        <f>ROUND(I916*H916,2)</f>
        <v>0</v>
      </c>
      <c r="K916" s="197" t="s">
        <v>146</v>
      </c>
      <c r="L916" s="56"/>
      <c r="M916" s="202" t="s">
        <v>20</v>
      </c>
      <c r="N916" s="203" t="s">
        <v>42</v>
      </c>
      <c r="O916" s="37"/>
      <c r="P916" s="204">
        <f>O916*H916</f>
        <v>0</v>
      </c>
      <c r="Q916" s="204">
        <v>0.00025</v>
      </c>
      <c r="R916" s="204">
        <f>Q916*H916</f>
        <v>0.0007717500000000001</v>
      </c>
      <c r="S916" s="204">
        <v>0</v>
      </c>
      <c r="T916" s="205">
        <f>S916*H916</f>
        <v>0</v>
      </c>
      <c r="AR916" s="19" t="s">
        <v>241</v>
      </c>
      <c r="AT916" s="19" t="s">
        <v>142</v>
      </c>
      <c r="AU916" s="19" t="s">
        <v>78</v>
      </c>
      <c r="AY916" s="19" t="s">
        <v>140</v>
      </c>
      <c r="BE916" s="206">
        <f>IF(N916="základní",J916,0)</f>
        <v>0</v>
      </c>
      <c r="BF916" s="206">
        <f>IF(N916="snížená",J916,0)</f>
        <v>0</v>
      </c>
      <c r="BG916" s="206">
        <f>IF(N916="zákl. přenesená",J916,0)</f>
        <v>0</v>
      </c>
      <c r="BH916" s="206">
        <f>IF(N916="sníž. přenesená",J916,0)</f>
        <v>0</v>
      </c>
      <c r="BI916" s="206">
        <f>IF(N916="nulová",J916,0)</f>
        <v>0</v>
      </c>
      <c r="BJ916" s="19" t="s">
        <v>35</v>
      </c>
      <c r="BK916" s="206">
        <f>ROUND(I916*H916,2)</f>
        <v>0</v>
      </c>
      <c r="BL916" s="19" t="s">
        <v>241</v>
      </c>
      <c r="BM916" s="19" t="s">
        <v>1116</v>
      </c>
    </row>
    <row r="917" spans="2:51" s="13" customFormat="1" ht="13.5">
      <c r="B917" s="219"/>
      <c r="C917" s="220"/>
      <c r="D917" s="232" t="s">
        <v>149</v>
      </c>
      <c r="E917" s="255" t="s">
        <v>20</v>
      </c>
      <c r="F917" s="253" t="s">
        <v>1117</v>
      </c>
      <c r="G917" s="220"/>
      <c r="H917" s="254">
        <v>3.087</v>
      </c>
      <c r="I917" s="224"/>
      <c r="J917" s="220"/>
      <c r="K917" s="220"/>
      <c r="L917" s="225"/>
      <c r="M917" s="226"/>
      <c r="N917" s="227"/>
      <c r="O917" s="227"/>
      <c r="P917" s="227"/>
      <c r="Q917" s="227"/>
      <c r="R917" s="227"/>
      <c r="S917" s="227"/>
      <c r="T917" s="228"/>
      <c r="AT917" s="229" t="s">
        <v>149</v>
      </c>
      <c r="AU917" s="229" t="s">
        <v>78</v>
      </c>
      <c r="AV917" s="13" t="s">
        <v>78</v>
      </c>
      <c r="AW917" s="13" t="s">
        <v>34</v>
      </c>
      <c r="AX917" s="13" t="s">
        <v>35</v>
      </c>
      <c r="AY917" s="229" t="s">
        <v>140</v>
      </c>
    </row>
    <row r="918" spans="2:65" s="1" customFormat="1" ht="22.5" customHeight="1">
      <c r="B918" s="36"/>
      <c r="C918" s="257" t="s">
        <v>1118</v>
      </c>
      <c r="D918" s="257" t="s">
        <v>215</v>
      </c>
      <c r="E918" s="258" t="s">
        <v>1119</v>
      </c>
      <c r="F918" s="259" t="s">
        <v>1120</v>
      </c>
      <c r="G918" s="260" t="s">
        <v>650</v>
      </c>
      <c r="H918" s="261">
        <v>1</v>
      </c>
      <c r="I918" s="262"/>
      <c r="J918" s="263">
        <f>ROUND(I918*H918,2)</f>
        <v>0</v>
      </c>
      <c r="K918" s="259" t="s">
        <v>20</v>
      </c>
      <c r="L918" s="264"/>
      <c r="M918" s="265" t="s">
        <v>20</v>
      </c>
      <c r="N918" s="266" t="s">
        <v>42</v>
      </c>
      <c r="O918" s="37"/>
      <c r="P918" s="204">
        <f>O918*H918</f>
        <v>0</v>
      </c>
      <c r="Q918" s="204">
        <v>0.108</v>
      </c>
      <c r="R918" s="204">
        <f>Q918*H918</f>
        <v>0.108</v>
      </c>
      <c r="S918" s="204">
        <v>0</v>
      </c>
      <c r="T918" s="205">
        <f>S918*H918</f>
        <v>0</v>
      </c>
      <c r="AR918" s="19" t="s">
        <v>388</v>
      </c>
      <c r="AT918" s="19" t="s">
        <v>215</v>
      </c>
      <c r="AU918" s="19" t="s">
        <v>78</v>
      </c>
      <c r="AY918" s="19" t="s">
        <v>140</v>
      </c>
      <c r="BE918" s="206">
        <f>IF(N918="základní",J918,0)</f>
        <v>0</v>
      </c>
      <c r="BF918" s="206">
        <f>IF(N918="snížená",J918,0)</f>
        <v>0</v>
      </c>
      <c r="BG918" s="206">
        <f>IF(N918="zákl. přenesená",J918,0)</f>
        <v>0</v>
      </c>
      <c r="BH918" s="206">
        <f>IF(N918="sníž. přenesená",J918,0)</f>
        <v>0</v>
      </c>
      <c r="BI918" s="206">
        <f>IF(N918="nulová",J918,0)</f>
        <v>0</v>
      </c>
      <c r="BJ918" s="19" t="s">
        <v>35</v>
      </c>
      <c r="BK918" s="206">
        <f>ROUND(I918*H918,2)</f>
        <v>0</v>
      </c>
      <c r="BL918" s="19" t="s">
        <v>241</v>
      </c>
      <c r="BM918" s="19" t="s">
        <v>1121</v>
      </c>
    </row>
    <row r="919" spans="2:65" s="1" customFormat="1" ht="31.5" customHeight="1">
      <c r="B919" s="36"/>
      <c r="C919" s="195" t="s">
        <v>1122</v>
      </c>
      <c r="D919" s="195" t="s">
        <v>142</v>
      </c>
      <c r="E919" s="196" t="s">
        <v>1123</v>
      </c>
      <c r="F919" s="197" t="s">
        <v>1124</v>
      </c>
      <c r="G919" s="198" t="s">
        <v>145</v>
      </c>
      <c r="H919" s="199">
        <v>5.598</v>
      </c>
      <c r="I919" s="200"/>
      <c r="J919" s="201">
        <f>ROUND(I919*H919,2)</f>
        <v>0</v>
      </c>
      <c r="K919" s="197" t="s">
        <v>146</v>
      </c>
      <c r="L919" s="56"/>
      <c r="M919" s="202" t="s">
        <v>20</v>
      </c>
      <c r="N919" s="203" t="s">
        <v>42</v>
      </c>
      <c r="O919" s="37"/>
      <c r="P919" s="204">
        <f>O919*H919</f>
        <v>0</v>
      </c>
      <c r="Q919" s="204">
        <v>0.00025</v>
      </c>
      <c r="R919" s="204">
        <f>Q919*H919</f>
        <v>0.0013995</v>
      </c>
      <c r="S919" s="204">
        <v>0</v>
      </c>
      <c r="T919" s="205">
        <f>S919*H919</f>
        <v>0</v>
      </c>
      <c r="AR919" s="19" t="s">
        <v>241</v>
      </c>
      <c r="AT919" s="19" t="s">
        <v>142</v>
      </c>
      <c r="AU919" s="19" t="s">
        <v>78</v>
      </c>
      <c r="AY919" s="19" t="s">
        <v>140</v>
      </c>
      <c r="BE919" s="206">
        <f>IF(N919="základní",J919,0)</f>
        <v>0</v>
      </c>
      <c r="BF919" s="206">
        <f>IF(N919="snížená",J919,0)</f>
        <v>0</v>
      </c>
      <c r="BG919" s="206">
        <f>IF(N919="zákl. přenesená",J919,0)</f>
        <v>0</v>
      </c>
      <c r="BH919" s="206">
        <f>IF(N919="sníž. přenesená",J919,0)</f>
        <v>0</v>
      </c>
      <c r="BI919" s="206">
        <f>IF(N919="nulová",J919,0)</f>
        <v>0</v>
      </c>
      <c r="BJ919" s="19" t="s">
        <v>35</v>
      </c>
      <c r="BK919" s="206">
        <f>ROUND(I919*H919,2)</f>
        <v>0</v>
      </c>
      <c r="BL919" s="19" t="s">
        <v>241</v>
      </c>
      <c r="BM919" s="19" t="s">
        <v>1125</v>
      </c>
    </row>
    <row r="920" spans="2:51" s="13" customFormat="1" ht="13.5">
      <c r="B920" s="219"/>
      <c r="C920" s="220"/>
      <c r="D920" s="209" t="s">
        <v>149</v>
      </c>
      <c r="E920" s="221" t="s">
        <v>20</v>
      </c>
      <c r="F920" s="222" t="s">
        <v>1126</v>
      </c>
      <c r="G920" s="220"/>
      <c r="H920" s="223">
        <v>3.528</v>
      </c>
      <c r="I920" s="224"/>
      <c r="J920" s="220"/>
      <c r="K920" s="220"/>
      <c r="L920" s="225"/>
      <c r="M920" s="226"/>
      <c r="N920" s="227"/>
      <c r="O920" s="227"/>
      <c r="P920" s="227"/>
      <c r="Q920" s="227"/>
      <c r="R920" s="227"/>
      <c r="S920" s="227"/>
      <c r="T920" s="228"/>
      <c r="AT920" s="229" t="s">
        <v>149</v>
      </c>
      <c r="AU920" s="229" t="s">
        <v>78</v>
      </c>
      <c r="AV920" s="13" t="s">
        <v>78</v>
      </c>
      <c r="AW920" s="13" t="s">
        <v>34</v>
      </c>
      <c r="AX920" s="13" t="s">
        <v>71</v>
      </c>
      <c r="AY920" s="229" t="s">
        <v>140</v>
      </c>
    </row>
    <row r="921" spans="2:51" s="13" customFormat="1" ht="13.5">
      <c r="B921" s="219"/>
      <c r="C921" s="220"/>
      <c r="D921" s="209" t="s">
        <v>149</v>
      </c>
      <c r="E921" s="221" t="s">
        <v>20</v>
      </c>
      <c r="F921" s="222" t="s">
        <v>1127</v>
      </c>
      <c r="G921" s="220"/>
      <c r="H921" s="223">
        <v>2.07</v>
      </c>
      <c r="I921" s="224"/>
      <c r="J921" s="220"/>
      <c r="K921" s="220"/>
      <c r="L921" s="225"/>
      <c r="M921" s="226"/>
      <c r="N921" s="227"/>
      <c r="O921" s="227"/>
      <c r="P921" s="227"/>
      <c r="Q921" s="227"/>
      <c r="R921" s="227"/>
      <c r="S921" s="227"/>
      <c r="T921" s="228"/>
      <c r="AT921" s="229" t="s">
        <v>149</v>
      </c>
      <c r="AU921" s="229" t="s">
        <v>78</v>
      </c>
      <c r="AV921" s="13" t="s">
        <v>78</v>
      </c>
      <c r="AW921" s="13" t="s">
        <v>34</v>
      </c>
      <c r="AX921" s="13" t="s">
        <v>71</v>
      </c>
      <c r="AY921" s="229" t="s">
        <v>140</v>
      </c>
    </row>
    <row r="922" spans="2:51" s="14" customFormat="1" ht="13.5">
      <c r="B922" s="230"/>
      <c r="C922" s="231"/>
      <c r="D922" s="232" t="s">
        <v>149</v>
      </c>
      <c r="E922" s="233" t="s">
        <v>20</v>
      </c>
      <c r="F922" s="234" t="s">
        <v>152</v>
      </c>
      <c r="G922" s="231"/>
      <c r="H922" s="235">
        <v>5.598</v>
      </c>
      <c r="I922" s="236"/>
      <c r="J922" s="231"/>
      <c r="K922" s="231"/>
      <c r="L922" s="237"/>
      <c r="M922" s="238"/>
      <c r="N922" s="239"/>
      <c r="O922" s="239"/>
      <c r="P922" s="239"/>
      <c r="Q922" s="239"/>
      <c r="R922" s="239"/>
      <c r="S922" s="239"/>
      <c r="T922" s="240"/>
      <c r="AT922" s="241" t="s">
        <v>149</v>
      </c>
      <c r="AU922" s="241" t="s">
        <v>78</v>
      </c>
      <c r="AV922" s="14" t="s">
        <v>147</v>
      </c>
      <c r="AW922" s="14" t="s">
        <v>34</v>
      </c>
      <c r="AX922" s="14" t="s">
        <v>35</v>
      </c>
      <c r="AY922" s="241" t="s">
        <v>140</v>
      </c>
    </row>
    <row r="923" spans="2:65" s="1" customFormat="1" ht="22.5" customHeight="1">
      <c r="B923" s="36"/>
      <c r="C923" s="257" t="s">
        <v>1128</v>
      </c>
      <c r="D923" s="257" t="s">
        <v>215</v>
      </c>
      <c r="E923" s="258" t="s">
        <v>1129</v>
      </c>
      <c r="F923" s="259" t="s">
        <v>1130</v>
      </c>
      <c r="G923" s="260" t="s">
        <v>650</v>
      </c>
      <c r="H923" s="261">
        <v>1</v>
      </c>
      <c r="I923" s="262"/>
      <c r="J923" s="263">
        <f>ROUND(I923*H923,2)</f>
        <v>0</v>
      </c>
      <c r="K923" s="259" t="s">
        <v>20</v>
      </c>
      <c r="L923" s="264"/>
      <c r="M923" s="265" t="s">
        <v>20</v>
      </c>
      <c r="N923" s="266" t="s">
        <v>42</v>
      </c>
      <c r="O923" s="37"/>
      <c r="P923" s="204">
        <f>O923*H923</f>
        <v>0</v>
      </c>
      <c r="Q923" s="204">
        <v>0.072</v>
      </c>
      <c r="R923" s="204">
        <f>Q923*H923</f>
        <v>0.072</v>
      </c>
      <c r="S923" s="204">
        <v>0</v>
      </c>
      <c r="T923" s="205">
        <f>S923*H923</f>
        <v>0</v>
      </c>
      <c r="AR923" s="19" t="s">
        <v>388</v>
      </c>
      <c r="AT923" s="19" t="s">
        <v>215</v>
      </c>
      <c r="AU923" s="19" t="s">
        <v>78</v>
      </c>
      <c r="AY923" s="19" t="s">
        <v>140</v>
      </c>
      <c r="BE923" s="206">
        <f>IF(N923="základní",J923,0)</f>
        <v>0</v>
      </c>
      <c r="BF923" s="206">
        <f>IF(N923="snížená",J923,0)</f>
        <v>0</v>
      </c>
      <c r="BG923" s="206">
        <f>IF(N923="zákl. přenesená",J923,0)</f>
        <v>0</v>
      </c>
      <c r="BH923" s="206">
        <f>IF(N923="sníž. přenesená",J923,0)</f>
        <v>0</v>
      </c>
      <c r="BI923" s="206">
        <f>IF(N923="nulová",J923,0)</f>
        <v>0</v>
      </c>
      <c r="BJ923" s="19" t="s">
        <v>35</v>
      </c>
      <c r="BK923" s="206">
        <f>ROUND(I923*H923,2)</f>
        <v>0</v>
      </c>
      <c r="BL923" s="19" t="s">
        <v>241</v>
      </c>
      <c r="BM923" s="19" t="s">
        <v>1131</v>
      </c>
    </row>
    <row r="924" spans="2:65" s="1" customFormat="1" ht="22.5" customHeight="1">
      <c r="B924" s="36"/>
      <c r="C924" s="257" t="s">
        <v>1132</v>
      </c>
      <c r="D924" s="257" t="s">
        <v>215</v>
      </c>
      <c r="E924" s="258" t="s">
        <v>1133</v>
      </c>
      <c r="F924" s="259" t="s">
        <v>1134</v>
      </c>
      <c r="G924" s="260" t="s">
        <v>650</v>
      </c>
      <c r="H924" s="261">
        <v>1</v>
      </c>
      <c r="I924" s="262"/>
      <c r="J924" s="263">
        <f>ROUND(I924*H924,2)</f>
        <v>0</v>
      </c>
      <c r="K924" s="259" t="s">
        <v>20</v>
      </c>
      <c r="L924" s="264"/>
      <c r="M924" s="265" t="s">
        <v>20</v>
      </c>
      <c r="N924" s="266" t="s">
        <v>42</v>
      </c>
      <c r="O924" s="37"/>
      <c r="P924" s="204">
        <f>O924*H924</f>
        <v>0</v>
      </c>
      <c r="Q924" s="204">
        <v>0.123</v>
      </c>
      <c r="R924" s="204">
        <f>Q924*H924</f>
        <v>0.123</v>
      </c>
      <c r="S924" s="204">
        <v>0</v>
      </c>
      <c r="T924" s="205">
        <f>S924*H924</f>
        <v>0</v>
      </c>
      <c r="AR924" s="19" t="s">
        <v>388</v>
      </c>
      <c r="AT924" s="19" t="s">
        <v>215</v>
      </c>
      <c r="AU924" s="19" t="s">
        <v>78</v>
      </c>
      <c r="AY924" s="19" t="s">
        <v>140</v>
      </c>
      <c r="BE924" s="206">
        <f>IF(N924="základní",J924,0)</f>
        <v>0</v>
      </c>
      <c r="BF924" s="206">
        <f>IF(N924="snížená",J924,0)</f>
        <v>0</v>
      </c>
      <c r="BG924" s="206">
        <f>IF(N924="zákl. přenesená",J924,0)</f>
        <v>0</v>
      </c>
      <c r="BH924" s="206">
        <f>IF(N924="sníž. přenesená",J924,0)</f>
        <v>0</v>
      </c>
      <c r="BI924" s="206">
        <f>IF(N924="nulová",J924,0)</f>
        <v>0</v>
      </c>
      <c r="BJ924" s="19" t="s">
        <v>35</v>
      </c>
      <c r="BK924" s="206">
        <f>ROUND(I924*H924,2)</f>
        <v>0</v>
      </c>
      <c r="BL924" s="19" t="s">
        <v>241</v>
      </c>
      <c r="BM924" s="19" t="s">
        <v>1135</v>
      </c>
    </row>
    <row r="925" spans="2:65" s="1" customFormat="1" ht="31.5" customHeight="1">
      <c r="B925" s="36"/>
      <c r="C925" s="195" t="s">
        <v>1136</v>
      </c>
      <c r="D925" s="195" t="s">
        <v>142</v>
      </c>
      <c r="E925" s="196" t="s">
        <v>1137</v>
      </c>
      <c r="F925" s="197" t="s">
        <v>1138</v>
      </c>
      <c r="G925" s="198" t="s">
        <v>145</v>
      </c>
      <c r="H925" s="199">
        <v>7.035</v>
      </c>
      <c r="I925" s="200"/>
      <c r="J925" s="201">
        <f>ROUND(I925*H925,2)</f>
        <v>0</v>
      </c>
      <c r="K925" s="197" t="s">
        <v>146</v>
      </c>
      <c r="L925" s="56"/>
      <c r="M925" s="202" t="s">
        <v>20</v>
      </c>
      <c r="N925" s="203" t="s">
        <v>42</v>
      </c>
      <c r="O925" s="37"/>
      <c r="P925" s="204">
        <f>O925*H925</f>
        <v>0</v>
      </c>
      <c r="Q925" s="204">
        <v>0.00025</v>
      </c>
      <c r="R925" s="204">
        <f>Q925*H925</f>
        <v>0.0017587500000000001</v>
      </c>
      <c r="S925" s="204">
        <v>0</v>
      </c>
      <c r="T925" s="205">
        <f>S925*H925</f>
        <v>0</v>
      </c>
      <c r="AR925" s="19" t="s">
        <v>241</v>
      </c>
      <c r="AT925" s="19" t="s">
        <v>142</v>
      </c>
      <c r="AU925" s="19" t="s">
        <v>78</v>
      </c>
      <c r="AY925" s="19" t="s">
        <v>140</v>
      </c>
      <c r="BE925" s="206">
        <f>IF(N925="základní",J925,0)</f>
        <v>0</v>
      </c>
      <c r="BF925" s="206">
        <f>IF(N925="snížená",J925,0)</f>
        <v>0</v>
      </c>
      <c r="BG925" s="206">
        <f>IF(N925="zákl. přenesená",J925,0)</f>
        <v>0</v>
      </c>
      <c r="BH925" s="206">
        <f>IF(N925="sníž. přenesená",J925,0)</f>
        <v>0</v>
      </c>
      <c r="BI925" s="206">
        <f>IF(N925="nulová",J925,0)</f>
        <v>0</v>
      </c>
      <c r="BJ925" s="19" t="s">
        <v>35</v>
      </c>
      <c r="BK925" s="206">
        <f>ROUND(I925*H925,2)</f>
        <v>0</v>
      </c>
      <c r="BL925" s="19" t="s">
        <v>241</v>
      </c>
      <c r="BM925" s="19" t="s">
        <v>1139</v>
      </c>
    </row>
    <row r="926" spans="2:51" s="13" customFormat="1" ht="13.5">
      <c r="B926" s="219"/>
      <c r="C926" s="220"/>
      <c r="D926" s="232" t="s">
        <v>149</v>
      </c>
      <c r="E926" s="255" t="s">
        <v>20</v>
      </c>
      <c r="F926" s="253" t="s">
        <v>1140</v>
      </c>
      <c r="G926" s="220"/>
      <c r="H926" s="254">
        <v>7.035</v>
      </c>
      <c r="I926" s="224"/>
      <c r="J926" s="220"/>
      <c r="K926" s="220"/>
      <c r="L926" s="225"/>
      <c r="M926" s="226"/>
      <c r="N926" s="227"/>
      <c r="O926" s="227"/>
      <c r="P926" s="227"/>
      <c r="Q926" s="227"/>
      <c r="R926" s="227"/>
      <c r="S926" s="227"/>
      <c r="T926" s="228"/>
      <c r="AT926" s="229" t="s">
        <v>149</v>
      </c>
      <c r="AU926" s="229" t="s">
        <v>78</v>
      </c>
      <c r="AV926" s="13" t="s">
        <v>78</v>
      </c>
      <c r="AW926" s="13" t="s">
        <v>34</v>
      </c>
      <c r="AX926" s="13" t="s">
        <v>35</v>
      </c>
      <c r="AY926" s="229" t="s">
        <v>140</v>
      </c>
    </row>
    <row r="927" spans="2:65" s="1" customFormat="1" ht="31.5" customHeight="1">
      <c r="B927" s="36"/>
      <c r="C927" s="257" t="s">
        <v>1141</v>
      </c>
      <c r="D927" s="257" t="s">
        <v>215</v>
      </c>
      <c r="E927" s="258" t="s">
        <v>1142</v>
      </c>
      <c r="F927" s="259" t="s">
        <v>1143</v>
      </c>
      <c r="G927" s="260" t="s">
        <v>650</v>
      </c>
      <c r="H927" s="261">
        <v>1</v>
      </c>
      <c r="I927" s="262"/>
      <c r="J927" s="263">
        <f>ROUND(I927*H927,2)</f>
        <v>0</v>
      </c>
      <c r="K927" s="259" t="s">
        <v>20</v>
      </c>
      <c r="L927" s="264"/>
      <c r="M927" s="265" t="s">
        <v>20</v>
      </c>
      <c r="N927" s="266" t="s">
        <v>42</v>
      </c>
      <c r="O927" s="37"/>
      <c r="P927" s="204">
        <f>O927*H927</f>
        <v>0</v>
      </c>
      <c r="Q927" s="204">
        <v>0.246</v>
      </c>
      <c r="R927" s="204">
        <f>Q927*H927</f>
        <v>0.246</v>
      </c>
      <c r="S927" s="204">
        <v>0</v>
      </c>
      <c r="T927" s="205">
        <f>S927*H927</f>
        <v>0</v>
      </c>
      <c r="AR927" s="19" t="s">
        <v>388</v>
      </c>
      <c r="AT927" s="19" t="s">
        <v>215</v>
      </c>
      <c r="AU927" s="19" t="s">
        <v>78</v>
      </c>
      <c r="AY927" s="19" t="s">
        <v>140</v>
      </c>
      <c r="BE927" s="206">
        <f>IF(N927="základní",J927,0)</f>
        <v>0</v>
      </c>
      <c r="BF927" s="206">
        <f>IF(N927="snížená",J927,0)</f>
        <v>0</v>
      </c>
      <c r="BG927" s="206">
        <f>IF(N927="zákl. přenesená",J927,0)</f>
        <v>0</v>
      </c>
      <c r="BH927" s="206">
        <f>IF(N927="sníž. přenesená",J927,0)</f>
        <v>0</v>
      </c>
      <c r="BI927" s="206">
        <f>IF(N927="nulová",J927,0)</f>
        <v>0</v>
      </c>
      <c r="BJ927" s="19" t="s">
        <v>35</v>
      </c>
      <c r="BK927" s="206">
        <f>ROUND(I927*H927,2)</f>
        <v>0</v>
      </c>
      <c r="BL927" s="19" t="s">
        <v>241</v>
      </c>
      <c r="BM927" s="19" t="s">
        <v>1144</v>
      </c>
    </row>
    <row r="928" spans="2:65" s="1" customFormat="1" ht="31.5" customHeight="1">
      <c r="B928" s="36"/>
      <c r="C928" s="195" t="s">
        <v>1145</v>
      </c>
      <c r="D928" s="195" t="s">
        <v>142</v>
      </c>
      <c r="E928" s="196" t="s">
        <v>1146</v>
      </c>
      <c r="F928" s="197" t="s">
        <v>1147</v>
      </c>
      <c r="G928" s="198" t="s">
        <v>650</v>
      </c>
      <c r="H928" s="199">
        <v>1.62</v>
      </c>
      <c r="I928" s="200"/>
      <c r="J928" s="201">
        <f>ROUND(I928*H928,2)</f>
        <v>0</v>
      </c>
      <c r="K928" s="197" t="s">
        <v>146</v>
      </c>
      <c r="L928" s="56"/>
      <c r="M928" s="202" t="s">
        <v>20</v>
      </c>
      <c r="N928" s="203" t="s">
        <v>42</v>
      </c>
      <c r="O928" s="37"/>
      <c r="P928" s="204">
        <f>O928*H928</f>
        <v>0</v>
      </c>
      <c r="Q928" s="204">
        <v>0.00025</v>
      </c>
      <c r="R928" s="204">
        <f>Q928*H928</f>
        <v>0.00040500000000000003</v>
      </c>
      <c r="S928" s="204">
        <v>0</v>
      </c>
      <c r="T928" s="205">
        <f>S928*H928</f>
        <v>0</v>
      </c>
      <c r="AR928" s="19" t="s">
        <v>241</v>
      </c>
      <c r="AT928" s="19" t="s">
        <v>142</v>
      </c>
      <c r="AU928" s="19" t="s">
        <v>78</v>
      </c>
      <c r="AY928" s="19" t="s">
        <v>140</v>
      </c>
      <c r="BE928" s="206">
        <f>IF(N928="základní",J928,0)</f>
        <v>0</v>
      </c>
      <c r="BF928" s="206">
        <f>IF(N928="snížená",J928,0)</f>
        <v>0</v>
      </c>
      <c r="BG928" s="206">
        <f>IF(N928="zákl. přenesená",J928,0)</f>
        <v>0</v>
      </c>
      <c r="BH928" s="206">
        <f>IF(N928="sníž. přenesená",J928,0)</f>
        <v>0</v>
      </c>
      <c r="BI928" s="206">
        <f>IF(N928="nulová",J928,0)</f>
        <v>0</v>
      </c>
      <c r="BJ928" s="19" t="s">
        <v>35</v>
      </c>
      <c r="BK928" s="206">
        <f>ROUND(I928*H928,2)</f>
        <v>0</v>
      </c>
      <c r="BL928" s="19" t="s">
        <v>241</v>
      </c>
      <c r="BM928" s="19" t="s">
        <v>1148</v>
      </c>
    </row>
    <row r="929" spans="2:51" s="13" customFormat="1" ht="13.5">
      <c r="B929" s="219"/>
      <c r="C929" s="220"/>
      <c r="D929" s="232" t="s">
        <v>149</v>
      </c>
      <c r="E929" s="255" t="s">
        <v>20</v>
      </c>
      <c r="F929" s="253" t="s">
        <v>1149</v>
      </c>
      <c r="G929" s="220"/>
      <c r="H929" s="254">
        <v>1.62</v>
      </c>
      <c r="I929" s="224"/>
      <c r="J929" s="220"/>
      <c r="K929" s="220"/>
      <c r="L929" s="225"/>
      <c r="M929" s="226"/>
      <c r="N929" s="227"/>
      <c r="O929" s="227"/>
      <c r="P929" s="227"/>
      <c r="Q929" s="227"/>
      <c r="R929" s="227"/>
      <c r="S929" s="227"/>
      <c r="T929" s="228"/>
      <c r="AT929" s="229" t="s">
        <v>149</v>
      </c>
      <c r="AU929" s="229" t="s">
        <v>78</v>
      </c>
      <c r="AV929" s="13" t="s">
        <v>78</v>
      </c>
      <c r="AW929" s="13" t="s">
        <v>34</v>
      </c>
      <c r="AX929" s="13" t="s">
        <v>35</v>
      </c>
      <c r="AY929" s="229" t="s">
        <v>140</v>
      </c>
    </row>
    <row r="930" spans="2:65" s="1" customFormat="1" ht="22.5" customHeight="1">
      <c r="B930" s="36"/>
      <c r="C930" s="257" t="s">
        <v>1150</v>
      </c>
      <c r="D930" s="257" t="s">
        <v>215</v>
      </c>
      <c r="E930" s="258" t="s">
        <v>1151</v>
      </c>
      <c r="F930" s="259" t="s">
        <v>1152</v>
      </c>
      <c r="G930" s="260" t="s">
        <v>650</v>
      </c>
      <c r="H930" s="261">
        <v>2</v>
      </c>
      <c r="I930" s="262"/>
      <c r="J930" s="263">
        <f>ROUND(I930*H930,2)</f>
        <v>0</v>
      </c>
      <c r="K930" s="259" t="s">
        <v>20</v>
      </c>
      <c r="L930" s="264"/>
      <c r="M930" s="265" t="s">
        <v>20</v>
      </c>
      <c r="N930" s="266" t="s">
        <v>42</v>
      </c>
      <c r="O930" s="37"/>
      <c r="P930" s="204">
        <f>O930*H930</f>
        <v>0</v>
      </c>
      <c r="Q930" s="204">
        <v>0.024</v>
      </c>
      <c r="R930" s="204">
        <f>Q930*H930</f>
        <v>0.048</v>
      </c>
      <c r="S930" s="204">
        <v>0</v>
      </c>
      <c r="T930" s="205">
        <f>S930*H930</f>
        <v>0</v>
      </c>
      <c r="AR930" s="19" t="s">
        <v>388</v>
      </c>
      <c r="AT930" s="19" t="s">
        <v>215</v>
      </c>
      <c r="AU930" s="19" t="s">
        <v>78</v>
      </c>
      <c r="AY930" s="19" t="s">
        <v>140</v>
      </c>
      <c r="BE930" s="206">
        <f>IF(N930="základní",J930,0)</f>
        <v>0</v>
      </c>
      <c r="BF930" s="206">
        <f>IF(N930="snížená",J930,0)</f>
        <v>0</v>
      </c>
      <c r="BG930" s="206">
        <f>IF(N930="zákl. přenesená",J930,0)</f>
        <v>0</v>
      </c>
      <c r="BH930" s="206">
        <f>IF(N930="sníž. přenesená",J930,0)</f>
        <v>0</v>
      </c>
      <c r="BI930" s="206">
        <f>IF(N930="nulová",J930,0)</f>
        <v>0</v>
      </c>
      <c r="BJ930" s="19" t="s">
        <v>35</v>
      </c>
      <c r="BK930" s="206">
        <f>ROUND(I930*H930,2)</f>
        <v>0</v>
      </c>
      <c r="BL930" s="19" t="s">
        <v>241</v>
      </c>
      <c r="BM930" s="19" t="s">
        <v>1153</v>
      </c>
    </row>
    <row r="931" spans="2:65" s="1" customFormat="1" ht="31.5" customHeight="1">
      <c r="B931" s="36"/>
      <c r="C931" s="195" t="s">
        <v>1154</v>
      </c>
      <c r="D931" s="195" t="s">
        <v>142</v>
      </c>
      <c r="E931" s="196" t="s">
        <v>1155</v>
      </c>
      <c r="F931" s="197" t="s">
        <v>1156</v>
      </c>
      <c r="G931" s="198" t="s">
        <v>225</v>
      </c>
      <c r="H931" s="199">
        <v>39.2</v>
      </c>
      <c r="I931" s="200"/>
      <c r="J931" s="201">
        <f>ROUND(I931*H931,2)</f>
        <v>0</v>
      </c>
      <c r="K931" s="197" t="s">
        <v>146</v>
      </c>
      <c r="L931" s="56"/>
      <c r="M931" s="202" t="s">
        <v>20</v>
      </c>
      <c r="N931" s="203" t="s">
        <v>42</v>
      </c>
      <c r="O931" s="37"/>
      <c r="P931" s="204">
        <f>O931*H931</f>
        <v>0</v>
      </c>
      <c r="Q931" s="204">
        <v>0.00019</v>
      </c>
      <c r="R931" s="204">
        <f>Q931*H931</f>
        <v>0.007448000000000001</v>
      </c>
      <c r="S931" s="204">
        <v>0</v>
      </c>
      <c r="T931" s="205">
        <f>S931*H931</f>
        <v>0</v>
      </c>
      <c r="AR931" s="19" t="s">
        <v>241</v>
      </c>
      <c r="AT931" s="19" t="s">
        <v>142</v>
      </c>
      <c r="AU931" s="19" t="s">
        <v>78</v>
      </c>
      <c r="AY931" s="19" t="s">
        <v>140</v>
      </c>
      <c r="BE931" s="206">
        <f>IF(N931="základní",J931,0)</f>
        <v>0</v>
      </c>
      <c r="BF931" s="206">
        <f>IF(N931="snížená",J931,0)</f>
        <v>0</v>
      </c>
      <c r="BG931" s="206">
        <f>IF(N931="zákl. přenesená",J931,0)</f>
        <v>0</v>
      </c>
      <c r="BH931" s="206">
        <f>IF(N931="sníž. přenesená",J931,0)</f>
        <v>0</v>
      </c>
      <c r="BI931" s="206">
        <f>IF(N931="nulová",J931,0)</f>
        <v>0</v>
      </c>
      <c r="BJ931" s="19" t="s">
        <v>35</v>
      </c>
      <c r="BK931" s="206">
        <f>ROUND(I931*H931,2)</f>
        <v>0</v>
      </c>
      <c r="BL931" s="19" t="s">
        <v>241</v>
      </c>
      <c r="BM931" s="19" t="s">
        <v>1157</v>
      </c>
    </row>
    <row r="932" spans="2:51" s="13" customFormat="1" ht="13.5">
      <c r="B932" s="219"/>
      <c r="C932" s="220"/>
      <c r="D932" s="209" t="s">
        <v>149</v>
      </c>
      <c r="E932" s="221" t="s">
        <v>20</v>
      </c>
      <c r="F932" s="222" t="s">
        <v>1158</v>
      </c>
      <c r="G932" s="220"/>
      <c r="H932" s="223">
        <v>7.56</v>
      </c>
      <c r="I932" s="224"/>
      <c r="J932" s="220"/>
      <c r="K932" s="220"/>
      <c r="L932" s="225"/>
      <c r="M932" s="226"/>
      <c r="N932" s="227"/>
      <c r="O932" s="227"/>
      <c r="P932" s="227"/>
      <c r="Q932" s="227"/>
      <c r="R932" s="227"/>
      <c r="S932" s="227"/>
      <c r="T932" s="228"/>
      <c r="AT932" s="229" t="s">
        <v>149</v>
      </c>
      <c r="AU932" s="229" t="s">
        <v>78</v>
      </c>
      <c r="AV932" s="13" t="s">
        <v>78</v>
      </c>
      <c r="AW932" s="13" t="s">
        <v>34</v>
      </c>
      <c r="AX932" s="13" t="s">
        <v>71</v>
      </c>
      <c r="AY932" s="229" t="s">
        <v>140</v>
      </c>
    </row>
    <row r="933" spans="2:51" s="13" customFormat="1" ht="13.5">
      <c r="B933" s="219"/>
      <c r="C933" s="220"/>
      <c r="D933" s="209" t="s">
        <v>149</v>
      </c>
      <c r="E933" s="221" t="s">
        <v>20</v>
      </c>
      <c r="F933" s="222" t="s">
        <v>1159</v>
      </c>
      <c r="G933" s="220"/>
      <c r="H933" s="223">
        <v>7.14</v>
      </c>
      <c r="I933" s="224"/>
      <c r="J933" s="220"/>
      <c r="K933" s="220"/>
      <c r="L933" s="225"/>
      <c r="M933" s="226"/>
      <c r="N933" s="227"/>
      <c r="O933" s="227"/>
      <c r="P933" s="227"/>
      <c r="Q933" s="227"/>
      <c r="R933" s="227"/>
      <c r="S933" s="227"/>
      <c r="T933" s="228"/>
      <c r="AT933" s="229" t="s">
        <v>149</v>
      </c>
      <c r="AU933" s="229" t="s">
        <v>78</v>
      </c>
      <c r="AV933" s="13" t="s">
        <v>78</v>
      </c>
      <c r="AW933" s="13" t="s">
        <v>34</v>
      </c>
      <c r="AX933" s="13" t="s">
        <v>71</v>
      </c>
      <c r="AY933" s="229" t="s">
        <v>140</v>
      </c>
    </row>
    <row r="934" spans="2:51" s="13" customFormat="1" ht="13.5">
      <c r="B934" s="219"/>
      <c r="C934" s="220"/>
      <c r="D934" s="209" t="s">
        <v>149</v>
      </c>
      <c r="E934" s="221" t="s">
        <v>20</v>
      </c>
      <c r="F934" s="222" t="s">
        <v>1160</v>
      </c>
      <c r="G934" s="220"/>
      <c r="H934" s="223">
        <v>10.9</v>
      </c>
      <c r="I934" s="224"/>
      <c r="J934" s="220"/>
      <c r="K934" s="220"/>
      <c r="L934" s="225"/>
      <c r="M934" s="226"/>
      <c r="N934" s="227"/>
      <c r="O934" s="227"/>
      <c r="P934" s="227"/>
      <c r="Q934" s="227"/>
      <c r="R934" s="227"/>
      <c r="S934" s="227"/>
      <c r="T934" s="228"/>
      <c r="AT934" s="229" t="s">
        <v>149</v>
      </c>
      <c r="AU934" s="229" t="s">
        <v>78</v>
      </c>
      <c r="AV934" s="13" t="s">
        <v>78</v>
      </c>
      <c r="AW934" s="13" t="s">
        <v>34</v>
      </c>
      <c r="AX934" s="13" t="s">
        <v>71</v>
      </c>
      <c r="AY934" s="229" t="s">
        <v>140</v>
      </c>
    </row>
    <row r="935" spans="2:51" s="13" customFormat="1" ht="13.5">
      <c r="B935" s="219"/>
      <c r="C935" s="220"/>
      <c r="D935" s="209" t="s">
        <v>149</v>
      </c>
      <c r="E935" s="221" t="s">
        <v>20</v>
      </c>
      <c r="F935" s="222" t="s">
        <v>1161</v>
      </c>
      <c r="G935" s="220"/>
      <c r="H935" s="223">
        <v>6.4</v>
      </c>
      <c r="I935" s="224"/>
      <c r="J935" s="220"/>
      <c r="K935" s="220"/>
      <c r="L935" s="225"/>
      <c r="M935" s="226"/>
      <c r="N935" s="227"/>
      <c r="O935" s="227"/>
      <c r="P935" s="227"/>
      <c r="Q935" s="227"/>
      <c r="R935" s="227"/>
      <c r="S935" s="227"/>
      <c r="T935" s="228"/>
      <c r="AT935" s="229" t="s">
        <v>149</v>
      </c>
      <c r="AU935" s="229" t="s">
        <v>78</v>
      </c>
      <c r="AV935" s="13" t="s">
        <v>78</v>
      </c>
      <c r="AW935" s="13" t="s">
        <v>34</v>
      </c>
      <c r="AX935" s="13" t="s">
        <v>71</v>
      </c>
      <c r="AY935" s="229" t="s">
        <v>140</v>
      </c>
    </row>
    <row r="936" spans="2:51" s="13" customFormat="1" ht="13.5">
      <c r="B936" s="219"/>
      <c r="C936" s="220"/>
      <c r="D936" s="209" t="s">
        <v>149</v>
      </c>
      <c r="E936" s="221" t="s">
        <v>20</v>
      </c>
      <c r="F936" s="222" t="s">
        <v>1162</v>
      </c>
      <c r="G936" s="220"/>
      <c r="H936" s="223">
        <v>7.2</v>
      </c>
      <c r="I936" s="224"/>
      <c r="J936" s="220"/>
      <c r="K936" s="220"/>
      <c r="L936" s="225"/>
      <c r="M936" s="226"/>
      <c r="N936" s="227"/>
      <c r="O936" s="227"/>
      <c r="P936" s="227"/>
      <c r="Q936" s="227"/>
      <c r="R936" s="227"/>
      <c r="S936" s="227"/>
      <c r="T936" s="228"/>
      <c r="AT936" s="229" t="s">
        <v>149</v>
      </c>
      <c r="AU936" s="229" t="s">
        <v>78</v>
      </c>
      <c r="AV936" s="13" t="s">
        <v>78</v>
      </c>
      <c r="AW936" s="13" t="s">
        <v>34</v>
      </c>
      <c r="AX936" s="13" t="s">
        <v>71</v>
      </c>
      <c r="AY936" s="229" t="s">
        <v>140</v>
      </c>
    </row>
    <row r="937" spans="2:51" s="14" customFormat="1" ht="13.5">
      <c r="B937" s="230"/>
      <c r="C937" s="231"/>
      <c r="D937" s="232" t="s">
        <v>149</v>
      </c>
      <c r="E937" s="233" t="s">
        <v>20</v>
      </c>
      <c r="F937" s="234" t="s">
        <v>152</v>
      </c>
      <c r="G937" s="231"/>
      <c r="H937" s="235">
        <v>39.2</v>
      </c>
      <c r="I937" s="236"/>
      <c r="J937" s="231"/>
      <c r="K937" s="231"/>
      <c r="L937" s="237"/>
      <c r="M937" s="238"/>
      <c r="N937" s="239"/>
      <c r="O937" s="239"/>
      <c r="P937" s="239"/>
      <c r="Q937" s="239"/>
      <c r="R937" s="239"/>
      <c r="S937" s="239"/>
      <c r="T937" s="240"/>
      <c r="AT937" s="241" t="s">
        <v>149</v>
      </c>
      <c r="AU937" s="241" t="s">
        <v>78</v>
      </c>
      <c r="AV937" s="14" t="s">
        <v>147</v>
      </c>
      <c r="AW937" s="14" t="s">
        <v>34</v>
      </c>
      <c r="AX937" s="14" t="s">
        <v>35</v>
      </c>
      <c r="AY937" s="241" t="s">
        <v>140</v>
      </c>
    </row>
    <row r="938" spans="2:65" s="1" customFormat="1" ht="31.5" customHeight="1">
      <c r="B938" s="36"/>
      <c r="C938" s="195" t="s">
        <v>1163</v>
      </c>
      <c r="D938" s="195" t="s">
        <v>142</v>
      </c>
      <c r="E938" s="196" t="s">
        <v>1164</v>
      </c>
      <c r="F938" s="197" t="s">
        <v>1165</v>
      </c>
      <c r="G938" s="198" t="s">
        <v>650</v>
      </c>
      <c r="H938" s="199">
        <v>1</v>
      </c>
      <c r="I938" s="200"/>
      <c r="J938" s="201">
        <f>ROUND(I938*H938,2)</f>
        <v>0</v>
      </c>
      <c r="K938" s="197" t="s">
        <v>146</v>
      </c>
      <c r="L938" s="56"/>
      <c r="M938" s="202" t="s">
        <v>20</v>
      </c>
      <c r="N938" s="203" t="s">
        <v>42</v>
      </c>
      <c r="O938" s="37"/>
      <c r="P938" s="204">
        <f>O938*H938</f>
        <v>0</v>
      </c>
      <c r="Q938" s="204">
        <v>0.00087</v>
      </c>
      <c r="R938" s="204">
        <f>Q938*H938</f>
        <v>0.00087</v>
      </c>
      <c r="S938" s="204">
        <v>0</v>
      </c>
      <c r="T938" s="205">
        <f>S938*H938</f>
        <v>0</v>
      </c>
      <c r="AR938" s="19" t="s">
        <v>241</v>
      </c>
      <c r="AT938" s="19" t="s">
        <v>142</v>
      </c>
      <c r="AU938" s="19" t="s">
        <v>78</v>
      </c>
      <c r="AY938" s="19" t="s">
        <v>140</v>
      </c>
      <c r="BE938" s="206">
        <f>IF(N938="základní",J938,0)</f>
        <v>0</v>
      </c>
      <c r="BF938" s="206">
        <f>IF(N938="snížená",J938,0)</f>
        <v>0</v>
      </c>
      <c r="BG938" s="206">
        <f>IF(N938="zákl. přenesená",J938,0)</f>
        <v>0</v>
      </c>
      <c r="BH938" s="206">
        <f>IF(N938="sníž. přenesená",J938,0)</f>
        <v>0</v>
      </c>
      <c r="BI938" s="206">
        <f>IF(N938="nulová",J938,0)</f>
        <v>0</v>
      </c>
      <c r="BJ938" s="19" t="s">
        <v>35</v>
      </c>
      <c r="BK938" s="206">
        <f>ROUND(I938*H938,2)</f>
        <v>0</v>
      </c>
      <c r="BL938" s="19" t="s">
        <v>241</v>
      </c>
      <c r="BM938" s="19" t="s">
        <v>1166</v>
      </c>
    </row>
    <row r="939" spans="2:51" s="13" customFormat="1" ht="13.5">
      <c r="B939" s="219"/>
      <c r="C939" s="220"/>
      <c r="D939" s="232" t="s">
        <v>149</v>
      </c>
      <c r="E939" s="255" t="s">
        <v>20</v>
      </c>
      <c r="F939" s="253" t="s">
        <v>1167</v>
      </c>
      <c r="G939" s="220"/>
      <c r="H939" s="254">
        <v>1</v>
      </c>
      <c r="I939" s="224"/>
      <c r="J939" s="220"/>
      <c r="K939" s="220"/>
      <c r="L939" s="225"/>
      <c r="M939" s="226"/>
      <c r="N939" s="227"/>
      <c r="O939" s="227"/>
      <c r="P939" s="227"/>
      <c r="Q939" s="227"/>
      <c r="R939" s="227"/>
      <c r="S939" s="227"/>
      <c r="T939" s="228"/>
      <c r="AT939" s="229" t="s">
        <v>149</v>
      </c>
      <c r="AU939" s="229" t="s">
        <v>78</v>
      </c>
      <c r="AV939" s="13" t="s">
        <v>78</v>
      </c>
      <c r="AW939" s="13" t="s">
        <v>34</v>
      </c>
      <c r="AX939" s="13" t="s">
        <v>35</v>
      </c>
      <c r="AY939" s="229" t="s">
        <v>140</v>
      </c>
    </row>
    <row r="940" spans="2:65" s="1" customFormat="1" ht="22.5" customHeight="1">
      <c r="B940" s="36"/>
      <c r="C940" s="257" t="s">
        <v>1168</v>
      </c>
      <c r="D940" s="257" t="s">
        <v>215</v>
      </c>
      <c r="E940" s="258" t="s">
        <v>1169</v>
      </c>
      <c r="F940" s="259" t="s">
        <v>1170</v>
      </c>
      <c r="G940" s="260" t="s">
        <v>650</v>
      </c>
      <c r="H940" s="261">
        <v>1</v>
      </c>
      <c r="I940" s="262"/>
      <c r="J940" s="263">
        <f>ROUND(I940*H940,2)</f>
        <v>0</v>
      </c>
      <c r="K940" s="259" t="s">
        <v>20</v>
      </c>
      <c r="L940" s="264"/>
      <c r="M940" s="265" t="s">
        <v>20</v>
      </c>
      <c r="N940" s="266" t="s">
        <v>42</v>
      </c>
      <c r="O940" s="37"/>
      <c r="P940" s="204">
        <f>O940*H940</f>
        <v>0</v>
      </c>
      <c r="Q940" s="204">
        <v>0.079</v>
      </c>
      <c r="R940" s="204">
        <f>Q940*H940</f>
        <v>0.079</v>
      </c>
      <c r="S940" s="204">
        <v>0</v>
      </c>
      <c r="T940" s="205">
        <f>S940*H940</f>
        <v>0</v>
      </c>
      <c r="AR940" s="19" t="s">
        <v>388</v>
      </c>
      <c r="AT940" s="19" t="s">
        <v>215</v>
      </c>
      <c r="AU940" s="19" t="s">
        <v>78</v>
      </c>
      <c r="AY940" s="19" t="s">
        <v>140</v>
      </c>
      <c r="BE940" s="206">
        <f>IF(N940="základní",J940,0)</f>
        <v>0</v>
      </c>
      <c r="BF940" s="206">
        <f>IF(N940="snížená",J940,0)</f>
        <v>0</v>
      </c>
      <c r="BG940" s="206">
        <f>IF(N940="zákl. přenesená",J940,0)</f>
        <v>0</v>
      </c>
      <c r="BH940" s="206">
        <f>IF(N940="sníž. přenesená",J940,0)</f>
        <v>0</v>
      </c>
      <c r="BI940" s="206">
        <f>IF(N940="nulová",J940,0)</f>
        <v>0</v>
      </c>
      <c r="BJ940" s="19" t="s">
        <v>35</v>
      </c>
      <c r="BK940" s="206">
        <f>ROUND(I940*H940,2)</f>
        <v>0</v>
      </c>
      <c r="BL940" s="19" t="s">
        <v>241</v>
      </c>
      <c r="BM940" s="19" t="s">
        <v>1171</v>
      </c>
    </row>
    <row r="941" spans="2:65" s="1" customFormat="1" ht="31.5" customHeight="1">
      <c r="B941" s="36"/>
      <c r="C941" s="195" t="s">
        <v>1172</v>
      </c>
      <c r="D941" s="195" t="s">
        <v>142</v>
      </c>
      <c r="E941" s="196" t="s">
        <v>1173</v>
      </c>
      <c r="F941" s="197" t="s">
        <v>1174</v>
      </c>
      <c r="G941" s="198" t="s">
        <v>650</v>
      </c>
      <c r="H941" s="199">
        <v>2</v>
      </c>
      <c r="I941" s="200"/>
      <c r="J941" s="201">
        <f>ROUND(I941*H941,2)</f>
        <v>0</v>
      </c>
      <c r="K941" s="197" t="s">
        <v>146</v>
      </c>
      <c r="L941" s="56"/>
      <c r="M941" s="202" t="s">
        <v>20</v>
      </c>
      <c r="N941" s="203" t="s">
        <v>42</v>
      </c>
      <c r="O941" s="37"/>
      <c r="P941" s="204">
        <f>O941*H941</f>
        <v>0</v>
      </c>
      <c r="Q941" s="204">
        <v>0.00084</v>
      </c>
      <c r="R941" s="204">
        <f>Q941*H941</f>
        <v>0.00168</v>
      </c>
      <c r="S941" s="204">
        <v>0</v>
      </c>
      <c r="T941" s="205">
        <f>S941*H941</f>
        <v>0</v>
      </c>
      <c r="AR941" s="19" t="s">
        <v>241</v>
      </c>
      <c r="AT941" s="19" t="s">
        <v>142</v>
      </c>
      <c r="AU941" s="19" t="s">
        <v>78</v>
      </c>
      <c r="AY941" s="19" t="s">
        <v>140</v>
      </c>
      <c r="BE941" s="206">
        <f>IF(N941="základní",J941,0)</f>
        <v>0</v>
      </c>
      <c r="BF941" s="206">
        <f>IF(N941="snížená",J941,0)</f>
        <v>0</v>
      </c>
      <c r="BG941" s="206">
        <f>IF(N941="zákl. přenesená",J941,0)</f>
        <v>0</v>
      </c>
      <c r="BH941" s="206">
        <f>IF(N941="sníž. přenesená",J941,0)</f>
        <v>0</v>
      </c>
      <c r="BI941" s="206">
        <f>IF(N941="nulová",J941,0)</f>
        <v>0</v>
      </c>
      <c r="BJ941" s="19" t="s">
        <v>35</v>
      </c>
      <c r="BK941" s="206">
        <f>ROUND(I941*H941,2)</f>
        <v>0</v>
      </c>
      <c r="BL941" s="19" t="s">
        <v>241</v>
      </c>
      <c r="BM941" s="19" t="s">
        <v>1175</v>
      </c>
    </row>
    <row r="942" spans="2:51" s="13" customFormat="1" ht="13.5">
      <c r="B942" s="219"/>
      <c r="C942" s="220"/>
      <c r="D942" s="209" t="s">
        <v>149</v>
      </c>
      <c r="E942" s="221" t="s">
        <v>20</v>
      </c>
      <c r="F942" s="222" t="s">
        <v>1176</v>
      </c>
      <c r="G942" s="220"/>
      <c r="H942" s="223">
        <v>1</v>
      </c>
      <c r="I942" s="224"/>
      <c r="J942" s="220"/>
      <c r="K942" s="220"/>
      <c r="L942" s="225"/>
      <c r="M942" s="226"/>
      <c r="N942" s="227"/>
      <c r="O942" s="227"/>
      <c r="P942" s="227"/>
      <c r="Q942" s="227"/>
      <c r="R942" s="227"/>
      <c r="S942" s="227"/>
      <c r="T942" s="228"/>
      <c r="AT942" s="229" t="s">
        <v>149</v>
      </c>
      <c r="AU942" s="229" t="s">
        <v>78</v>
      </c>
      <c r="AV942" s="13" t="s">
        <v>78</v>
      </c>
      <c r="AW942" s="13" t="s">
        <v>34</v>
      </c>
      <c r="AX942" s="13" t="s">
        <v>71</v>
      </c>
      <c r="AY942" s="229" t="s">
        <v>140</v>
      </c>
    </row>
    <row r="943" spans="2:51" s="13" customFormat="1" ht="13.5">
      <c r="B943" s="219"/>
      <c r="C943" s="220"/>
      <c r="D943" s="209" t="s">
        <v>149</v>
      </c>
      <c r="E943" s="221" t="s">
        <v>20</v>
      </c>
      <c r="F943" s="222" t="s">
        <v>1177</v>
      </c>
      <c r="G943" s="220"/>
      <c r="H943" s="223">
        <v>1</v>
      </c>
      <c r="I943" s="224"/>
      <c r="J943" s="220"/>
      <c r="K943" s="220"/>
      <c r="L943" s="225"/>
      <c r="M943" s="226"/>
      <c r="N943" s="227"/>
      <c r="O943" s="227"/>
      <c r="P943" s="227"/>
      <c r="Q943" s="227"/>
      <c r="R943" s="227"/>
      <c r="S943" s="227"/>
      <c r="T943" s="228"/>
      <c r="AT943" s="229" t="s">
        <v>149</v>
      </c>
      <c r="AU943" s="229" t="s">
        <v>78</v>
      </c>
      <c r="AV943" s="13" t="s">
        <v>78</v>
      </c>
      <c r="AW943" s="13" t="s">
        <v>34</v>
      </c>
      <c r="AX943" s="13" t="s">
        <v>71</v>
      </c>
      <c r="AY943" s="229" t="s">
        <v>140</v>
      </c>
    </row>
    <row r="944" spans="2:51" s="14" customFormat="1" ht="13.5">
      <c r="B944" s="230"/>
      <c r="C944" s="231"/>
      <c r="D944" s="232" t="s">
        <v>149</v>
      </c>
      <c r="E944" s="233" t="s">
        <v>20</v>
      </c>
      <c r="F944" s="234" t="s">
        <v>152</v>
      </c>
      <c r="G944" s="231"/>
      <c r="H944" s="235">
        <v>2</v>
      </c>
      <c r="I944" s="236"/>
      <c r="J944" s="231"/>
      <c r="K944" s="231"/>
      <c r="L944" s="237"/>
      <c r="M944" s="238"/>
      <c r="N944" s="239"/>
      <c r="O944" s="239"/>
      <c r="P944" s="239"/>
      <c r="Q944" s="239"/>
      <c r="R944" s="239"/>
      <c r="S944" s="239"/>
      <c r="T944" s="240"/>
      <c r="AT944" s="241" t="s">
        <v>149</v>
      </c>
      <c r="AU944" s="241" t="s">
        <v>78</v>
      </c>
      <c r="AV944" s="14" t="s">
        <v>147</v>
      </c>
      <c r="AW944" s="14" t="s">
        <v>34</v>
      </c>
      <c r="AX944" s="14" t="s">
        <v>35</v>
      </c>
      <c r="AY944" s="241" t="s">
        <v>140</v>
      </c>
    </row>
    <row r="945" spans="2:65" s="1" customFormat="1" ht="31.5" customHeight="1">
      <c r="B945" s="36"/>
      <c r="C945" s="257" t="s">
        <v>1178</v>
      </c>
      <c r="D945" s="257" t="s">
        <v>215</v>
      </c>
      <c r="E945" s="258" t="s">
        <v>1179</v>
      </c>
      <c r="F945" s="259" t="s">
        <v>1180</v>
      </c>
      <c r="G945" s="260" t="s">
        <v>650</v>
      </c>
      <c r="H945" s="261">
        <v>1</v>
      </c>
      <c r="I945" s="262"/>
      <c r="J945" s="263">
        <f>ROUND(I945*H945,2)</f>
        <v>0</v>
      </c>
      <c r="K945" s="259" t="s">
        <v>20</v>
      </c>
      <c r="L945" s="264"/>
      <c r="M945" s="265" t="s">
        <v>20</v>
      </c>
      <c r="N945" s="266" t="s">
        <v>42</v>
      </c>
      <c r="O945" s="37"/>
      <c r="P945" s="204">
        <f>O945*H945</f>
        <v>0</v>
      </c>
      <c r="Q945" s="204">
        <v>0.142</v>
      </c>
      <c r="R945" s="204">
        <f>Q945*H945</f>
        <v>0.142</v>
      </c>
      <c r="S945" s="204">
        <v>0</v>
      </c>
      <c r="T945" s="205">
        <f>S945*H945</f>
        <v>0</v>
      </c>
      <c r="AR945" s="19" t="s">
        <v>388</v>
      </c>
      <c r="AT945" s="19" t="s">
        <v>215</v>
      </c>
      <c r="AU945" s="19" t="s">
        <v>78</v>
      </c>
      <c r="AY945" s="19" t="s">
        <v>140</v>
      </c>
      <c r="BE945" s="206">
        <f>IF(N945="základní",J945,0)</f>
        <v>0</v>
      </c>
      <c r="BF945" s="206">
        <f>IF(N945="snížená",J945,0)</f>
        <v>0</v>
      </c>
      <c r="BG945" s="206">
        <f>IF(N945="zákl. přenesená",J945,0)</f>
        <v>0</v>
      </c>
      <c r="BH945" s="206">
        <f>IF(N945="sníž. přenesená",J945,0)</f>
        <v>0</v>
      </c>
      <c r="BI945" s="206">
        <f>IF(N945="nulová",J945,0)</f>
        <v>0</v>
      </c>
      <c r="BJ945" s="19" t="s">
        <v>35</v>
      </c>
      <c r="BK945" s="206">
        <f>ROUND(I945*H945,2)</f>
        <v>0</v>
      </c>
      <c r="BL945" s="19" t="s">
        <v>241</v>
      </c>
      <c r="BM945" s="19" t="s">
        <v>1181</v>
      </c>
    </row>
    <row r="946" spans="2:65" s="1" customFormat="1" ht="31.5" customHeight="1">
      <c r="B946" s="36"/>
      <c r="C946" s="257" t="s">
        <v>1182</v>
      </c>
      <c r="D946" s="257" t="s">
        <v>215</v>
      </c>
      <c r="E946" s="258" t="s">
        <v>1183</v>
      </c>
      <c r="F946" s="259" t="s">
        <v>1184</v>
      </c>
      <c r="G946" s="260" t="s">
        <v>650</v>
      </c>
      <c r="H946" s="261">
        <v>1</v>
      </c>
      <c r="I946" s="262"/>
      <c r="J946" s="263">
        <f>ROUND(I946*H946,2)</f>
        <v>0</v>
      </c>
      <c r="K946" s="259" t="s">
        <v>20</v>
      </c>
      <c r="L946" s="264"/>
      <c r="M946" s="265" t="s">
        <v>20</v>
      </c>
      <c r="N946" s="266" t="s">
        <v>42</v>
      </c>
      <c r="O946" s="37"/>
      <c r="P946" s="204">
        <f>O946*H946</f>
        <v>0</v>
      </c>
      <c r="Q946" s="204">
        <v>0.142</v>
      </c>
      <c r="R946" s="204">
        <f>Q946*H946</f>
        <v>0.142</v>
      </c>
      <c r="S946" s="204">
        <v>0</v>
      </c>
      <c r="T946" s="205">
        <f>S946*H946</f>
        <v>0</v>
      </c>
      <c r="AR946" s="19" t="s">
        <v>388</v>
      </c>
      <c r="AT946" s="19" t="s">
        <v>215</v>
      </c>
      <c r="AU946" s="19" t="s">
        <v>78</v>
      </c>
      <c r="AY946" s="19" t="s">
        <v>140</v>
      </c>
      <c r="BE946" s="206">
        <f>IF(N946="základní",J946,0)</f>
        <v>0</v>
      </c>
      <c r="BF946" s="206">
        <f>IF(N946="snížená",J946,0)</f>
        <v>0</v>
      </c>
      <c r="BG946" s="206">
        <f>IF(N946="zákl. přenesená",J946,0)</f>
        <v>0</v>
      </c>
      <c r="BH946" s="206">
        <f>IF(N946="sníž. přenesená",J946,0)</f>
        <v>0</v>
      </c>
      <c r="BI946" s="206">
        <f>IF(N946="nulová",J946,0)</f>
        <v>0</v>
      </c>
      <c r="BJ946" s="19" t="s">
        <v>35</v>
      </c>
      <c r="BK946" s="206">
        <f>ROUND(I946*H946,2)</f>
        <v>0</v>
      </c>
      <c r="BL946" s="19" t="s">
        <v>241</v>
      </c>
      <c r="BM946" s="19" t="s">
        <v>1185</v>
      </c>
    </row>
    <row r="947" spans="2:65" s="1" customFormat="1" ht="31.5" customHeight="1">
      <c r="B947" s="36"/>
      <c r="C947" s="195" t="s">
        <v>1186</v>
      </c>
      <c r="D947" s="195" t="s">
        <v>142</v>
      </c>
      <c r="E947" s="196" t="s">
        <v>1187</v>
      </c>
      <c r="F947" s="197" t="s">
        <v>1188</v>
      </c>
      <c r="G947" s="198" t="s">
        <v>206</v>
      </c>
      <c r="H947" s="199">
        <v>0.974</v>
      </c>
      <c r="I947" s="200"/>
      <c r="J947" s="201">
        <f>ROUND(I947*H947,2)</f>
        <v>0</v>
      </c>
      <c r="K947" s="197" t="s">
        <v>146</v>
      </c>
      <c r="L947" s="56"/>
      <c r="M947" s="202" t="s">
        <v>20</v>
      </c>
      <c r="N947" s="203" t="s">
        <v>42</v>
      </c>
      <c r="O947" s="37"/>
      <c r="P947" s="204">
        <f>O947*H947</f>
        <v>0</v>
      </c>
      <c r="Q947" s="204">
        <v>0</v>
      </c>
      <c r="R947" s="204">
        <f>Q947*H947</f>
        <v>0</v>
      </c>
      <c r="S947" s="204">
        <v>0</v>
      </c>
      <c r="T947" s="205">
        <f>S947*H947</f>
        <v>0</v>
      </c>
      <c r="AR947" s="19" t="s">
        <v>241</v>
      </c>
      <c r="AT947" s="19" t="s">
        <v>142</v>
      </c>
      <c r="AU947" s="19" t="s">
        <v>78</v>
      </c>
      <c r="AY947" s="19" t="s">
        <v>140</v>
      </c>
      <c r="BE947" s="206">
        <f>IF(N947="základní",J947,0)</f>
        <v>0</v>
      </c>
      <c r="BF947" s="206">
        <f>IF(N947="snížená",J947,0)</f>
        <v>0</v>
      </c>
      <c r="BG947" s="206">
        <f>IF(N947="zákl. přenesená",J947,0)</f>
        <v>0</v>
      </c>
      <c r="BH947" s="206">
        <f>IF(N947="sníž. přenesená",J947,0)</f>
        <v>0</v>
      </c>
      <c r="BI947" s="206">
        <f>IF(N947="nulová",J947,0)</f>
        <v>0</v>
      </c>
      <c r="BJ947" s="19" t="s">
        <v>35</v>
      </c>
      <c r="BK947" s="206">
        <f>ROUND(I947*H947,2)</f>
        <v>0</v>
      </c>
      <c r="BL947" s="19" t="s">
        <v>241</v>
      </c>
      <c r="BM947" s="19" t="s">
        <v>1189</v>
      </c>
    </row>
    <row r="948" spans="2:65" s="1" customFormat="1" ht="44.25" customHeight="1">
      <c r="B948" s="36"/>
      <c r="C948" s="195" t="s">
        <v>1190</v>
      </c>
      <c r="D948" s="195" t="s">
        <v>142</v>
      </c>
      <c r="E948" s="196" t="s">
        <v>1191</v>
      </c>
      <c r="F948" s="197" t="s">
        <v>1192</v>
      </c>
      <c r="G948" s="198" t="s">
        <v>206</v>
      </c>
      <c r="H948" s="199">
        <v>0.974</v>
      </c>
      <c r="I948" s="200"/>
      <c r="J948" s="201">
        <f>ROUND(I948*H948,2)</f>
        <v>0</v>
      </c>
      <c r="K948" s="197" t="s">
        <v>146</v>
      </c>
      <c r="L948" s="56"/>
      <c r="M948" s="202" t="s">
        <v>20</v>
      </c>
      <c r="N948" s="203" t="s">
        <v>42</v>
      </c>
      <c r="O948" s="37"/>
      <c r="P948" s="204">
        <f>O948*H948</f>
        <v>0</v>
      </c>
      <c r="Q948" s="204">
        <v>0</v>
      </c>
      <c r="R948" s="204">
        <f>Q948*H948</f>
        <v>0</v>
      </c>
      <c r="S948" s="204">
        <v>0</v>
      </c>
      <c r="T948" s="205">
        <f>S948*H948</f>
        <v>0</v>
      </c>
      <c r="AR948" s="19" t="s">
        <v>241</v>
      </c>
      <c r="AT948" s="19" t="s">
        <v>142</v>
      </c>
      <c r="AU948" s="19" t="s">
        <v>78</v>
      </c>
      <c r="AY948" s="19" t="s">
        <v>140</v>
      </c>
      <c r="BE948" s="206">
        <f>IF(N948="základní",J948,0)</f>
        <v>0</v>
      </c>
      <c r="BF948" s="206">
        <f>IF(N948="snížená",J948,0)</f>
        <v>0</v>
      </c>
      <c r="BG948" s="206">
        <f>IF(N948="zákl. přenesená",J948,0)</f>
        <v>0</v>
      </c>
      <c r="BH948" s="206">
        <f>IF(N948="sníž. přenesená",J948,0)</f>
        <v>0</v>
      </c>
      <c r="BI948" s="206">
        <f>IF(N948="nulová",J948,0)</f>
        <v>0</v>
      </c>
      <c r="BJ948" s="19" t="s">
        <v>35</v>
      </c>
      <c r="BK948" s="206">
        <f>ROUND(I948*H948,2)</f>
        <v>0</v>
      </c>
      <c r="BL948" s="19" t="s">
        <v>241</v>
      </c>
      <c r="BM948" s="19" t="s">
        <v>1193</v>
      </c>
    </row>
    <row r="949" spans="2:63" s="11" customFormat="1" ht="29.85" customHeight="1">
      <c r="B949" s="178"/>
      <c r="C949" s="179"/>
      <c r="D949" s="192" t="s">
        <v>70</v>
      </c>
      <c r="E949" s="193" t="s">
        <v>1194</v>
      </c>
      <c r="F949" s="193" t="s">
        <v>1195</v>
      </c>
      <c r="G949" s="179"/>
      <c r="H949" s="179"/>
      <c r="I949" s="182"/>
      <c r="J949" s="194">
        <f>BK949</f>
        <v>0</v>
      </c>
      <c r="K949" s="179"/>
      <c r="L949" s="184"/>
      <c r="M949" s="185"/>
      <c r="N949" s="186"/>
      <c r="O949" s="186"/>
      <c r="P949" s="187">
        <f>SUM(P950:P965)</f>
        <v>0</v>
      </c>
      <c r="Q949" s="186"/>
      <c r="R949" s="187">
        <f>SUM(R950:R965)</f>
        <v>2.516205</v>
      </c>
      <c r="S949" s="186"/>
      <c r="T949" s="188">
        <f>SUM(T950:T965)</f>
        <v>2.2520800000000003</v>
      </c>
      <c r="AR949" s="189" t="s">
        <v>78</v>
      </c>
      <c r="AT949" s="190" t="s">
        <v>70</v>
      </c>
      <c r="AU949" s="190" t="s">
        <v>35</v>
      </c>
      <c r="AY949" s="189" t="s">
        <v>140</v>
      </c>
      <c r="BK949" s="191">
        <f>SUM(BK950:BK965)</f>
        <v>0</v>
      </c>
    </row>
    <row r="950" spans="2:65" s="1" customFormat="1" ht="31.5" customHeight="1">
      <c r="B950" s="36"/>
      <c r="C950" s="195" t="s">
        <v>1196</v>
      </c>
      <c r="D950" s="195" t="s">
        <v>142</v>
      </c>
      <c r="E950" s="196" t="s">
        <v>1197</v>
      </c>
      <c r="F950" s="197" t="s">
        <v>1198</v>
      </c>
      <c r="G950" s="198" t="s">
        <v>225</v>
      </c>
      <c r="H950" s="199">
        <v>65</v>
      </c>
      <c r="I950" s="200"/>
      <c r="J950" s="201">
        <f>ROUND(I950*H950,2)</f>
        <v>0</v>
      </c>
      <c r="K950" s="197" t="s">
        <v>146</v>
      </c>
      <c r="L950" s="56"/>
      <c r="M950" s="202" t="s">
        <v>20</v>
      </c>
      <c r="N950" s="203" t="s">
        <v>42</v>
      </c>
      <c r="O950" s="37"/>
      <c r="P950" s="204">
        <f>O950*H950</f>
        <v>0</v>
      </c>
      <c r="Q950" s="204">
        <v>6E-05</v>
      </c>
      <c r="R950" s="204">
        <f>Q950*H950</f>
        <v>0.0039000000000000003</v>
      </c>
      <c r="S950" s="204">
        <v>0</v>
      </c>
      <c r="T950" s="205">
        <f>S950*H950</f>
        <v>0</v>
      </c>
      <c r="AR950" s="19" t="s">
        <v>241</v>
      </c>
      <c r="AT950" s="19" t="s">
        <v>142</v>
      </c>
      <c r="AU950" s="19" t="s">
        <v>78</v>
      </c>
      <c r="AY950" s="19" t="s">
        <v>140</v>
      </c>
      <c r="BE950" s="206">
        <f>IF(N950="základní",J950,0)</f>
        <v>0</v>
      </c>
      <c r="BF950" s="206">
        <f>IF(N950="snížená",J950,0)</f>
        <v>0</v>
      </c>
      <c r="BG950" s="206">
        <f>IF(N950="zákl. přenesená",J950,0)</f>
        <v>0</v>
      </c>
      <c r="BH950" s="206">
        <f>IF(N950="sníž. přenesená",J950,0)</f>
        <v>0</v>
      </c>
      <c r="BI950" s="206">
        <f>IF(N950="nulová",J950,0)</f>
        <v>0</v>
      </c>
      <c r="BJ950" s="19" t="s">
        <v>35</v>
      </c>
      <c r="BK950" s="206">
        <f>ROUND(I950*H950,2)</f>
        <v>0</v>
      </c>
      <c r="BL950" s="19" t="s">
        <v>241</v>
      </c>
      <c r="BM950" s="19" t="s">
        <v>1199</v>
      </c>
    </row>
    <row r="951" spans="2:51" s="13" customFormat="1" ht="13.5">
      <c r="B951" s="219"/>
      <c r="C951" s="220"/>
      <c r="D951" s="232" t="s">
        <v>149</v>
      </c>
      <c r="E951" s="255" t="s">
        <v>20</v>
      </c>
      <c r="F951" s="253" t="s">
        <v>1200</v>
      </c>
      <c r="G951" s="220"/>
      <c r="H951" s="254">
        <v>65</v>
      </c>
      <c r="I951" s="224"/>
      <c r="J951" s="220"/>
      <c r="K951" s="220"/>
      <c r="L951" s="225"/>
      <c r="M951" s="226"/>
      <c r="N951" s="227"/>
      <c r="O951" s="227"/>
      <c r="P951" s="227"/>
      <c r="Q951" s="227"/>
      <c r="R951" s="227"/>
      <c r="S951" s="227"/>
      <c r="T951" s="228"/>
      <c r="AT951" s="229" t="s">
        <v>149</v>
      </c>
      <c r="AU951" s="229" t="s">
        <v>78</v>
      </c>
      <c r="AV951" s="13" t="s">
        <v>78</v>
      </c>
      <c r="AW951" s="13" t="s">
        <v>34</v>
      </c>
      <c r="AX951" s="13" t="s">
        <v>35</v>
      </c>
      <c r="AY951" s="229" t="s">
        <v>140</v>
      </c>
    </row>
    <row r="952" spans="2:65" s="1" customFormat="1" ht="31.5" customHeight="1">
      <c r="B952" s="36"/>
      <c r="C952" s="257" t="s">
        <v>1201</v>
      </c>
      <c r="D952" s="257" t="s">
        <v>215</v>
      </c>
      <c r="E952" s="258" t="s">
        <v>1202</v>
      </c>
      <c r="F952" s="259" t="s">
        <v>1203</v>
      </c>
      <c r="G952" s="260" t="s">
        <v>650</v>
      </c>
      <c r="H952" s="261">
        <v>65</v>
      </c>
      <c r="I952" s="262"/>
      <c r="J952" s="263">
        <f>ROUND(I952*H952,2)</f>
        <v>0</v>
      </c>
      <c r="K952" s="259" t="s">
        <v>146</v>
      </c>
      <c r="L952" s="264"/>
      <c r="M952" s="265" t="s">
        <v>20</v>
      </c>
      <c r="N952" s="266" t="s">
        <v>42</v>
      </c>
      <c r="O952" s="37"/>
      <c r="P952" s="204">
        <f>O952*H952</f>
        <v>0</v>
      </c>
      <c r="Q952" s="204">
        <v>0.02</v>
      </c>
      <c r="R952" s="204">
        <f>Q952*H952</f>
        <v>1.3</v>
      </c>
      <c r="S952" s="204">
        <v>0</v>
      </c>
      <c r="T952" s="205">
        <f>S952*H952</f>
        <v>0</v>
      </c>
      <c r="AR952" s="19" t="s">
        <v>388</v>
      </c>
      <c r="AT952" s="19" t="s">
        <v>215</v>
      </c>
      <c r="AU952" s="19" t="s">
        <v>78</v>
      </c>
      <c r="AY952" s="19" t="s">
        <v>140</v>
      </c>
      <c r="BE952" s="206">
        <f>IF(N952="základní",J952,0)</f>
        <v>0</v>
      </c>
      <c r="BF952" s="206">
        <f>IF(N952="snížená",J952,0)</f>
        <v>0</v>
      </c>
      <c r="BG952" s="206">
        <f>IF(N952="zákl. přenesená",J952,0)</f>
        <v>0</v>
      </c>
      <c r="BH952" s="206">
        <f>IF(N952="sníž. přenesená",J952,0)</f>
        <v>0</v>
      </c>
      <c r="BI952" s="206">
        <f>IF(N952="nulová",J952,0)</f>
        <v>0</v>
      </c>
      <c r="BJ952" s="19" t="s">
        <v>35</v>
      </c>
      <c r="BK952" s="206">
        <f>ROUND(I952*H952,2)</f>
        <v>0</v>
      </c>
      <c r="BL952" s="19" t="s">
        <v>241</v>
      </c>
      <c r="BM952" s="19" t="s">
        <v>1204</v>
      </c>
    </row>
    <row r="953" spans="2:65" s="1" customFormat="1" ht="22.5" customHeight="1">
      <c r="B953" s="36"/>
      <c r="C953" s="195" t="s">
        <v>1205</v>
      </c>
      <c r="D953" s="195" t="s">
        <v>142</v>
      </c>
      <c r="E953" s="196" t="s">
        <v>1206</v>
      </c>
      <c r="F953" s="197" t="s">
        <v>1207</v>
      </c>
      <c r="G953" s="198" t="s">
        <v>225</v>
      </c>
      <c r="H953" s="199">
        <v>65</v>
      </c>
      <c r="I953" s="200"/>
      <c r="J953" s="201">
        <f>ROUND(I953*H953,2)</f>
        <v>0</v>
      </c>
      <c r="K953" s="197" t="s">
        <v>146</v>
      </c>
      <c r="L953" s="56"/>
      <c r="M953" s="202" t="s">
        <v>20</v>
      </c>
      <c r="N953" s="203" t="s">
        <v>42</v>
      </c>
      <c r="O953" s="37"/>
      <c r="P953" s="204">
        <f>O953*H953</f>
        <v>0</v>
      </c>
      <c r="Q953" s="204">
        <v>0</v>
      </c>
      <c r="R953" s="204">
        <f>Q953*H953</f>
        <v>0</v>
      </c>
      <c r="S953" s="204">
        <v>0.016</v>
      </c>
      <c r="T953" s="205">
        <f>S953*H953</f>
        <v>1.04</v>
      </c>
      <c r="AR953" s="19" t="s">
        <v>241</v>
      </c>
      <c r="AT953" s="19" t="s">
        <v>142</v>
      </c>
      <c r="AU953" s="19" t="s">
        <v>78</v>
      </c>
      <c r="AY953" s="19" t="s">
        <v>140</v>
      </c>
      <c r="BE953" s="206">
        <f>IF(N953="základní",J953,0)</f>
        <v>0</v>
      </c>
      <c r="BF953" s="206">
        <f>IF(N953="snížená",J953,0)</f>
        <v>0</v>
      </c>
      <c r="BG953" s="206">
        <f>IF(N953="zákl. přenesená",J953,0)</f>
        <v>0</v>
      </c>
      <c r="BH953" s="206">
        <f>IF(N953="sníž. přenesená",J953,0)</f>
        <v>0</v>
      </c>
      <c r="BI953" s="206">
        <f>IF(N953="nulová",J953,0)</f>
        <v>0</v>
      </c>
      <c r="BJ953" s="19" t="s">
        <v>35</v>
      </c>
      <c r="BK953" s="206">
        <f>ROUND(I953*H953,2)</f>
        <v>0</v>
      </c>
      <c r="BL953" s="19" t="s">
        <v>241</v>
      </c>
      <c r="BM953" s="19" t="s">
        <v>1208</v>
      </c>
    </row>
    <row r="954" spans="2:51" s="13" customFormat="1" ht="13.5">
      <c r="B954" s="219"/>
      <c r="C954" s="220"/>
      <c r="D954" s="232" t="s">
        <v>149</v>
      </c>
      <c r="E954" s="255" t="s">
        <v>20</v>
      </c>
      <c r="F954" s="253" t="s">
        <v>1209</v>
      </c>
      <c r="G954" s="220"/>
      <c r="H954" s="254">
        <v>65</v>
      </c>
      <c r="I954" s="224"/>
      <c r="J954" s="220"/>
      <c r="K954" s="220"/>
      <c r="L954" s="225"/>
      <c r="M954" s="226"/>
      <c r="N954" s="227"/>
      <c r="O954" s="227"/>
      <c r="P954" s="227"/>
      <c r="Q954" s="227"/>
      <c r="R954" s="227"/>
      <c r="S954" s="227"/>
      <c r="T954" s="228"/>
      <c r="AT954" s="229" t="s">
        <v>149</v>
      </c>
      <c r="AU954" s="229" t="s">
        <v>78</v>
      </c>
      <c r="AV954" s="13" t="s">
        <v>78</v>
      </c>
      <c r="AW954" s="13" t="s">
        <v>34</v>
      </c>
      <c r="AX954" s="13" t="s">
        <v>35</v>
      </c>
      <c r="AY954" s="229" t="s">
        <v>140</v>
      </c>
    </row>
    <row r="955" spans="2:65" s="1" customFormat="1" ht="22.5" customHeight="1">
      <c r="B955" s="36"/>
      <c r="C955" s="195" t="s">
        <v>1210</v>
      </c>
      <c r="D955" s="195" t="s">
        <v>142</v>
      </c>
      <c r="E955" s="196" t="s">
        <v>1211</v>
      </c>
      <c r="F955" s="197" t="s">
        <v>1212</v>
      </c>
      <c r="G955" s="198" t="s">
        <v>145</v>
      </c>
      <c r="H955" s="199">
        <v>49.6</v>
      </c>
      <c r="I955" s="200"/>
      <c r="J955" s="201">
        <f>ROUND(I955*H955,2)</f>
        <v>0</v>
      </c>
      <c r="K955" s="197" t="s">
        <v>146</v>
      </c>
      <c r="L955" s="56"/>
      <c r="M955" s="202" t="s">
        <v>20</v>
      </c>
      <c r="N955" s="203" t="s">
        <v>42</v>
      </c>
      <c r="O955" s="37"/>
      <c r="P955" s="204">
        <f>O955*H955</f>
        <v>0</v>
      </c>
      <c r="Q955" s="204">
        <v>0.0235</v>
      </c>
      <c r="R955" s="204">
        <f>Q955*H955</f>
        <v>1.1656</v>
      </c>
      <c r="S955" s="204">
        <v>0</v>
      </c>
      <c r="T955" s="205">
        <f>S955*H955</f>
        <v>0</v>
      </c>
      <c r="AR955" s="19" t="s">
        <v>241</v>
      </c>
      <c r="AT955" s="19" t="s">
        <v>142</v>
      </c>
      <c r="AU955" s="19" t="s">
        <v>78</v>
      </c>
      <c r="AY955" s="19" t="s">
        <v>140</v>
      </c>
      <c r="BE955" s="206">
        <f>IF(N955="základní",J955,0)</f>
        <v>0</v>
      </c>
      <c r="BF955" s="206">
        <f>IF(N955="snížená",J955,0)</f>
        <v>0</v>
      </c>
      <c r="BG955" s="206">
        <f>IF(N955="zákl. přenesená",J955,0)</f>
        <v>0</v>
      </c>
      <c r="BH955" s="206">
        <f>IF(N955="sníž. přenesená",J955,0)</f>
        <v>0</v>
      </c>
      <c r="BI955" s="206">
        <f>IF(N955="nulová",J955,0)</f>
        <v>0</v>
      </c>
      <c r="BJ955" s="19" t="s">
        <v>35</v>
      </c>
      <c r="BK955" s="206">
        <f>ROUND(I955*H955,2)</f>
        <v>0</v>
      </c>
      <c r="BL955" s="19" t="s">
        <v>241</v>
      </c>
      <c r="BM955" s="19" t="s">
        <v>1213</v>
      </c>
    </row>
    <row r="956" spans="2:51" s="13" customFormat="1" ht="13.5">
      <c r="B956" s="219"/>
      <c r="C956" s="220"/>
      <c r="D956" s="232" t="s">
        <v>149</v>
      </c>
      <c r="E956" s="255" t="s">
        <v>20</v>
      </c>
      <c r="F956" s="253" t="s">
        <v>1214</v>
      </c>
      <c r="G956" s="220"/>
      <c r="H956" s="254">
        <v>49.6</v>
      </c>
      <c r="I956" s="224"/>
      <c r="J956" s="220"/>
      <c r="K956" s="220"/>
      <c r="L956" s="225"/>
      <c r="M956" s="226"/>
      <c r="N956" s="227"/>
      <c r="O956" s="227"/>
      <c r="P956" s="227"/>
      <c r="Q956" s="227"/>
      <c r="R956" s="227"/>
      <c r="S956" s="227"/>
      <c r="T956" s="228"/>
      <c r="AT956" s="229" t="s">
        <v>149</v>
      </c>
      <c r="AU956" s="229" t="s">
        <v>78</v>
      </c>
      <c r="AV956" s="13" t="s">
        <v>78</v>
      </c>
      <c r="AW956" s="13" t="s">
        <v>34</v>
      </c>
      <c r="AX956" s="13" t="s">
        <v>35</v>
      </c>
      <c r="AY956" s="229" t="s">
        <v>140</v>
      </c>
    </row>
    <row r="957" spans="2:65" s="1" customFormat="1" ht="31.5" customHeight="1">
      <c r="B957" s="36"/>
      <c r="C957" s="195" t="s">
        <v>1215</v>
      </c>
      <c r="D957" s="195" t="s">
        <v>142</v>
      </c>
      <c r="E957" s="196" t="s">
        <v>1216</v>
      </c>
      <c r="F957" s="197" t="s">
        <v>1217</v>
      </c>
      <c r="G957" s="198" t="s">
        <v>225</v>
      </c>
      <c r="H957" s="199">
        <v>4.5</v>
      </c>
      <c r="I957" s="200"/>
      <c r="J957" s="201">
        <f>ROUND(I957*H957,2)</f>
        <v>0</v>
      </c>
      <c r="K957" s="197" t="s">
        <v>146</v>
      </c>
      <c r="L957" s="56"/>
      <c r="M957" s="202" t="s">
        <v>20</v>
      </c>
      <c r="N957" s="203" t="s">
        <v>42</v>
      </c>
      <c r="O957" s="37"/>
      <c r="P957" s="204">
        <f>O957*H957</f>
        <v>0</v>
      </c>
      <c r="Q957" s="204">
        <v>5E-05</v>
      </c>
      <c r="R957" s="204">
        <f>Q957*H957</f>
        <v>0.00022500000000000002</v>
      </c>
      <c r="S957" s="204">
        <v>0</v>
      </c>
      <c r="T957" s="205">
        <f>S957*H957</f>
        <v>0</v>
      </c>
      <c r="AR957" s="19" t="s">
        <v>241</v>
      </c>
      <c r="AT957" s="19" t="s">
        <v>142</v>
      </c>
      <c r="AU957" s="19" t="s">
        <v>78</v>
      </c>
      <c r="AY957" s="19" t="s">
        <v>140</v>
      </c>
      <c r="BE957" s="206">
        <f>IF(N957="základní",J957,0)</f>
        <v>0</v>
      </c>
      <c r="BF957" s="206">
        <f>IF(N957="snížená",J957,0)</f>
        <v>0</v>
      </c>
      <c r="BG957" s="206">
        <f>IF(N957="zákl. přenesená",J957,0)</f>
        <v>0</v>
      </c>
      <c r="BH957" s="206">
        <f>IF(N957="sníž. přenesená",J957,0)</f>
        <v>0</v>
      </c>
      <c r="BI957" s="206">
        <f>IF(N957="nulová",J957,0)</f>
        <v>0</v>
      </c>
      <c r="BJ957" s="19" t="s">
        <v>35</v>
      </c>
      <c r="BK957" s="206">
        <f>ROUND(I957*H957,2)</f>
        <v>0</v>
      </c>
      <c r="BL957" s="19" t="s">
        <v>241</v>
      </c>
      <c r="BM957" s="19" t="s">
        <v>1218</v>
      </c>
    </row>
    <row r="958" spans="2:51" s="13" customFormat="1" ht="13.5">
      <c r="B958" s="219"/>
      <c r="C958" s="220"/>
      <c r="D958" s="232" t="s">
        <v>149</v>
      </c>
      <c r="E958" s="255" t="s">
        <v>20</v>
      </c>
      <c r="F958" s="253" t="s">
        <v>1219</v>
      </c>
      <c r="G958" s="220"/>
      <c r="H958" s="254">
        <v>4.5</v>
      </c>
      <c r="I958" s="224"/>
      <c r="J958" s="220"/>
      <c r="K958" s="220"/>
      <c r="L958" s="225"/>
      <c r="M958" s="226"/>
      <c r="N958" s="227"/>
      <c r="O958" s="227"/>
      <c r="P958" s="227"/>
      <c r="Q958" s="227"/>
      <c r="R958" s="227"/>
      <c r="S958" s="227"/>
      <c r="T958" s="228"/>
      <c r="AT958" s="229" t="s">
        <v>149</v>
      </c>
      <c r="AU958" s="229" t="s">
        <v>78</v>
      </c>
      <c r="AV958" s="13" t="s">
        <v>78</v>
      </c>
      <c r="AW958" s="13" t="s">
        <v>34</v>
      </c>
      <c r="AX958" s="13" t="s">
        <v>35</v>
      </c>
      <c r="AY958" s="229" t="s">
        <v>140</v>
      </c>
    </row>
    <row r="959" spans="2:65" s="1" customFormat="1" ht="31.5" customHeight="1">
      <c r="B959" s="36"/>
      <c r="C959" s="257" t="s">
        <v>1220</v>
      </c>
      <c r="D959" s="257" t="s">
        <v>215</v>
      </c>
      <c r="E959" s="258" t="s">
        <v>1221</v>
      </c>
      <c r="F959" s="259" t="s">
        <v>1222</v>
      </c>
      <c r="G959" s="260" t="s">
        <v>650</v>
      </c>
      <c r="H959" s="261">
        <v>1</v>
      </c>
      <c r="I959" s="262"/>
      <c r="J959" s="263">
        <f>ROUND(I959*H959,2)</f>
        <v>0</v>
      </c>
      <c r="K959" s="259" t="s">
        <v>20</v>
      </c>
      <c r="L959" s="264"/>
      <c r="M959" s="265" t="s">
        <v>20</v>
      </c>
      <c r="N959" s="266" t="s">
        <v>42</v>
      </c>
      <c r="O959" s="37"/>
      <c r="P959" s="204">
        <f>O959*H959</f>
        <v>0</v>
      </c>
      <c r="Q959" s="204">
        <v>0.04648</v>
      </c>
      <c r="R959" s="204">
        <f>Q959*H959</f>
        <v>0.04648</v>
      </c>
      <c r="S959" s="204">
        <v>0</v>
      </c>
      <c r="T959" s="205">
        <f>S959*H959</f>
        <v>0</v>
      </c>
      <c r="AR959" s="19" t="s">
        <v>388</v>
      </c>
      <c r="AT959" s="19" t="s">
        <v>215</v>
      </c>
      <c r="AU959" s="19" t="s">
        <v>78</v>
      </c>
      <c r="AY959" s="19" t="s">
        <v>140</v>
      </c>
      <c r="BE959" s="206">
        <f>IF(N959="základní",J959,0)</f>
        <v>0</v>
      </c>
      <c r="BF959" s="206">
        <f>IF(N959="snížená",J959,0)</f>
        <v>0</v>
      </c>
      <c r="BG959" s="206">
        <f>IF(N959="zákl. přenesená",J959,0)</f>
        <v>0</v>
      </c>
      <c r="BH959" s="206">
        <f>IF(N959="sníž. přenesená",J959,0)</f>
        <v>0</v>
      </c>
      <c r="BI959" s="206">
        <f>IF(N959="nulová",J959,0)</f>
        <v>0</v>
      </c>
      <c r="BJ959" s="19" t="s">
        <v>35</v>
      </c>
      <c r="BK959" s="206">
        <f>ROUND(I959*H959,2)</f>
        <v>0</v>
      </c>
      <c r="BL959" s="19" t="s">
        <v>241</v>
      </c>
      <c r="BM959" s="19" t="s">
        <v>1223</v>
      </c>
    </row>
    <row r="960" spans="2:65" s="1" customFormat="1" ht="31.5" customHeight="1">
      <c r="B960" s="36"/>
      <c r="C960" s="195" t="s">
        <v>1224</v>
      </c>
      <c r="D960" s="195" t="s">
        <v>142</v>
      </c>
      <c r="E960" s="196" t="s">
        <v>1225</v>
      </c>
      <c r="F960" s="197" t="s">
        <v>1226</v>
      </c>
      <c r="G960" s="198" t="s">
        <v>1227</v>
      </c>
      <c r="H960" s="199">
        <v>46.48</v>
      </c>
      <c r="I960" s="200"/>
      <c r="J960" s="201">
        <f>ROUND(I960*H960,2)</f>
        <v>0</v>
      </c>
      <c r="K960" s="197" t="s">
        <v>146</v>
      </c>
      <c r="L960" s="56"/>
      <c r="M960" s="202" t="s">
        <v>20</v>
      </c>
      <c r="N960" s="203" t="s">
        <v>42</v>
      </c>
      <c r="O960" s="37"/>
      <c r="P960" s="204">
        <f>O960*H960</f>
        <v>0</v>
      </c>
      <c r="Q960" s="204">
        <v>0</v>
      </c>
      <c r="R960" s="204">
        <f>Q960*H960</f>
        <v>0</v>
      </c>
      <c r="S960" s="204">
        <v>0.001</v>
      </c>
      <c r="T960" s="205">
        <f>S960*H960</f>
        <v>0.04648</v>
      </c>
      <c r="AR960" s="19" t="s">
        <v>241</v>
      </c>
      <c r="AT960" s="19" t="s">
        <v>142</v>
      </c>
      <c r="AU960" s="19" t="s">
        <v>78</v>
      </c>
      <c r="AY960" s="19" t="s">
        <v>140</v>
      </c>
      <c r="BE960" s="206">
        <f>IF(N960="základní",J960,0)</f>
        <v>0</v>
      </c>
      <c r="BF960" s="206">
        <f>IF(N960="snížená",J960,0)</f>
        <v>0</v>
      </c>
      <c r="BG960" s="206">
        <f>IF(N960="zákl. přenesená",J960,0)</f>
        <v>0</v>
      </c>
      <c r="BH960" s="206">
        <f>IF(N960="sníž. přenesená",J960,0)</f>
        <v>0</v>
      </c>
      <c r="BI960" s="206">
        <f>IF(N960="nulová",J960,0)</f>
        <v>0</v>
      </c>
      <c r="BJ960" s="19" t="s">
        <v>35</v>
      </c>
      <c r="BK960" s="206">
        <f>ROUND(I960*H960,2)</f>
        <v>0</v>
      </c>
      <c r="BL960" s="19" t="s">
        <v>241</v>
      </c>
      <c r="BM960" s="19" t="s">
        <v>1228</v>
      </c>
    </row>
    <row r="961" spans="2:51" s="13" customFormat="1" ht="13.5">
      <c r="B961" s="219"/>
      <c r="C961" s="220"/>
      <c r="D961" s="232" t="s">
        <v>149</v>
      </c>
      <c r="E961" s="255" t="s">
        <v>20</v>
      </c>
      <c r="F961" s="253" t="s">
        <v>1229</v>
      </c>
      <c r="G961" s="220"/>
      <c r="H961" s="254">
        <v>46.48</v>
      </c>
      <c r="I961" s="224"/>
      <c r="J961" s="220"/>
      <c r="K961" s="220"/>
      <c r="L961" s="225"/>
      <c r="M961" s="226"/>
      <c r="N961" s="227"/>
      <c r="O961" s="227"/>
      <c r="P961" s="227"/>
      <c r="Q961" s="227"/>
      <c r="R961" s="227"/>
      <c r="S961" s="227"/>
      <c r="T961" s="228"/>
      <c r="AT961" s="229" t="s">
        <v>149</v>
      </c>
      <c r="AU961" s="229" t="s">
        <v>78</v>
      </c>
      <c r="AV961" s="13" t="s">
        <v>78</v>
      </c>
      <c r="AW961" s="13" t="s">
        <v>34</v>
      </c>
      <c r="AX961" s="13" t="s">
        <v>35</v>
      </c>
      <c r="AY961" s="229" t="s">
        <v>140</v>
      </c>
    </row>
    <row r="962" spans="2:65" s="1" customFormat="1" ht="31.5" customHeight="1">
      <c r="B962" s="36"/>
      <c r="C962" s="195" t="s">
        <v>1230</v>
      </c>
      <c r="D962" s="195" t="s">
        <v>142</v>
      </c>
      <c r="E962" s="196" t="s">
        <v>1231</v>
      </c>
      <c r="F962" s="197" t="s">
        <v>1232</v>
      </c>
      <c r="G962" s="198" t="s">
        <v>1227</v>
      </c>
      <c r="H962" s="199">
        <v>1165.6</v>
      </c>
      <c r="I962" s="200"/>
      <c r="J962" s="201">
        <f>ROUND(I962*H962,2)</f>
        <v>0</v>
      </c>
      <c r="K962" s="197" t="s">
        <v>146</v>
      </c>
      <c r="L962" s="56"/>
      <c r="M962" s="202" t="s">
        <v>20</v>
      </c>
      <c r="N962" s="203" t="s">
        <v>42</v>
      </c>
      <c r="O962" s="37"/>
      <c r="P962" s="204">
        <f>O962*H962</f>
        <v>0</v>
      </c>
      <c r="Q962" s="204">
        <v>0</v>
      </c>
      <c r="R962" s="204">
        <f>Q962*H962</f>
        <v>0</v>
      </c>
      <c r="S962" s="204">
        <v>0.001</v>
      </c>
      <c r="T962" s="205">
        <f>S962*H962</f>
        <v>1.1656</v>
      </c>
      <c r="AR962" s="19" t="s">
        <v>241</v>
      </c>
      <c r="AT962" s="19" t="s">
        <v>142</v>
      </c>
      <c r="AU962" s="19" t="s">
        <v>78</v>
      </c>
      <c r="AY962" s="19" t="s">
        <v>140</v>
      </c>
      <c r="BE962" s="206">
        <f>IF(N962="základní",J962,0)</f>
        <v>0</v>
      </c>
      <c r="BF962" s="206">
        <f>IF(N962="snížená",J962,0)</f>
        <v>0</v>
      </c>
      <c r="BG962" s="206">
        <f>IF(N962="zákl. přenesená",J962,0)</f>
        <v>0</v>
      </c>
      <c r="BH962" s="206">
        <f>IF(N962="sníž. přenesená",J962,0)</f>
        <v>0</v>
      </c>
      <c r="BI962" s="206">
        <f>IF(N962="nulová",J962,0)</f>
        <v>0</v>
      </c>
      <c r="BJ962" s="19" t="s">
        <v>35</v>
      </c>
      <c r="BK962" s="206">
        <f>ROUND(I962*H962,2)</f>
        <v>0</v>
      </c>
      <c r="BL962" s="19" t="s">
        <v>241</v>
      </c>
      <c r="BM962" s="19" t="s">
        <v>1233</v>
      </c>
    </row>
    <row r="963" spans="2:51" s="13" customFormat="1" ht="24">
      <c r="B963" s="219"/>
      <c r="C963" s="220"/>
      <c r="D963" s="232" t="s">
        <v>149</v>
      </c>
      <c r="E963" s="255" t="s">
        <v>20</v>
      </c>
      <c r="F963" s="253" t="s">
        <v>1234</v>
      </c>
      <c r="G963" s="220"/>
      <c r="H963" s="254">
        <v>1165.6</v>
      </c>
      <c r="I963" s="224"/>
      <c r="J963" s="220"/>
      <c r="K963" s="220"/>
      <c r="L963" s="225"/>
      <c r="M963" s="226"/>
      <c r="N963" s="227"/>
      <c r="O963" s="227"/>
      <c r="P963" s="227"/>
      <c r="Q963" s="227"/>
      <c r="R963" s="227"/>
      <c r="S963" s="227"/>
      <c r="T963" s="228"/>
      <c r="AT963" s="229" t="s">
        <v>149</v>
      </c>
      <c r="AU963" s="229" t="s">
        <v>78</v>
      </c>
      <c r="AV963" s="13" t="s">
        <v>78</v>
      </c>
      <c r="AW963" s="13" t="s">
        <v>34</v>
      </c>
      <c r="AX963" s="13" t="s">
        <v>35</v>
      </c>
      <c r="AY963" s="229" t="s">
        <v>140</v>
      </c>
    </row>
    <row r="964" spans="2:65" s="1" customFormat="1" ht="31.5" customHeight="1">
      <c r="B964" s="36"/>
      <c r="C964" s="195" t="s">
        <v>1235</v>
      </c>
      <c r="D964" s="195" t="s">
        <v>142</v>
      </c>
      <c r="E964" s="196" t="s">
        <v>1236</v>
      </c>
      <c r="F964" s="197" t="s">
        <v>1237</v>
      </c>
      <c r="G964" s="198" t="s">
        <v>206</v>
      </c>
      <c r="H964" s="199">
        <v>2.516</v>
      </c>
      <c r="I964" s="200"/>
      <c r="J964" s="201">
        <f>ROUND(I964*H964,2)</f>
        <v>0</v>
      </c>
      <c r="K964" s="197" t="s">
        <v>146</v>
      </c>
      <c r="L964" s="56"/>
      <c r="M964" s="202" t="s">
        <v>20</v>
      </c>
      <c r="N964" s="203" t="s">
        <v>42</v>
      </c>
      <c r="O964" s="37"/>
      <c r="P964" s="204">
        <f>O964*H964</f>
        <v>0</v>
      </c>
      <c r="Q964" s="204">
        <v>0</v>
      </c>
      <c r="R964" s="204">
        <f>Q964*H964</f>
        <v>0</v>
      </c>
      <c r="S964" s="204">
        <v>0</v>
      </c>
      <c r="T964" s="205">
        <f>S964*H964</f>
        <v>0</v>
      </c>
      <c r="AR964" s="19" t="s">
        <v>241</v>
      </c>
      <c r="AT964" s="19" t="s">
        <v>142</v>
      </c>
      <c r="AU964" s="19" t="s">
        <v>78</v>
      </c>
      <c r="AY964" s="19" t="s">
        <v>140</v>
      </c>
      <c r="BE964" s="206">
        <f>IF(N964="základní",J964,0)</f>
        <v>0</v>
      </c>
      <c r="BF964" s="206">
        <f>IF(N964="snížená",J964,0)</f>
        <v>0</v>
      </c>
      <c r="BG964" s="206">
        <f>IF(N964="zákl. přenesená",J964,0)</f>
        <v>0</v>
      </c>
      <c r="BH964" s="206">
        <f>IF(N964="sníž. přenesená",J964,0)</f>
        <v>0</v>
      </c>
      <c r="BI964" s="206">
        <f>IF(N964="nulová",J964,0)</f>
        <v>0</v>
      </c>
      <c r="BJ964" s="19" t="s">
        <v>35</v>
      </c>
      <c r="BK964" s="206">
        <f>ROUND(I964*H964,2)</f>
        <v>0</v>
      </c>
      <c r="BL964" s="19" t="s">
        <v>241</v>
      </c>
      <c r="BM964" s="19" t="s">
        <v>1238</v>
      </c>
    </row>
    <row r="965" spans="2:65" s="1" customFormat="1" ht="44.25" customHeight="1">
      <c r="B965" s="36"/>
      <c r="C965" s="195" t="s">
        <v>1239</v>
      </c>
      <c r="D965" s="195" t="s">
        <v>142</v>
      </c>
      <c r="E965" s="196" t="s">
        <v>1240</v>
      </c>
      <c r="F965" s="197" t="s">
        <v>1241</v>
      </c>
      <c r="G965" s="198" t="s">
        <v>206</v>
      </c>
      <c r="H965" s="199">
        <v>2.516</v>
      </c>
      <c r="I965" s="200"/>
      <c r="J965" s="201">
        <f>ROUND(I965*H965,2)</f>
        <v>0</v>
      </c>
      <c r="K965" s="197" t="s">
        <v>146</v>
      </c>
      <c r="L965" s="56"/>
      <c r="M965" s="202" t="s">
        <v>20</v>
      </c>
      <c r="N965" s="203" t="s">
        <v>42</v>
      </c>
      <c r="O965" s="37"/>
      <c r="P965" s="204">
        <f>O965*H965</f>
        <v>0</v>
      </c>
      <c r="Q965" s="204">
        <v>0</v>
      </c>
      <c r="R965" s="204">
        <f>Q965*H965</f>
        <v>0</v>
      </c>
      <c r="S965" s="204">
        <v>0</v>
      </c>
      <c r="T965" s="205">
        <f>S965*H965</f>
        <v>0</v>
      </c>
      <c r="AR965" s="19" t="s">
        <v>241</v>
      </c>
      <c r="AT965" s="19" t="s">
        <v>142</v>
      </c>
      <c r="AU965" s="19" t="s">
        <v>78</v>
      </c>
      <c r="AY965" s="19" t="s">
        <v>140</v>
      </c>
      <c r="BE965" s="206">
        <f>IF(N965="základní",J965,0)</f>
        <v>0</v>
      </c>
      <c r="BF965" s="206">
        <f>IF(N965="snížená",J965,0)</f>
        <v>0</v>
      </c>
      <c r="BG965" s="206">
        <f>IF(N965="zákl. přenesená",J965,0)</f>
        <v>0</v>
      </c>
      <c r="BH965" s="206">
        <f>IF(N965="sníž. přenesená",J965,0)</f>
        <v>0</v>
      </c>
      <c r="BI965" s="206">
        <f>IF(N965="nulová",J965,0)</f>
        <v>0</v>
      </c>
      <c r="BJ965" s="19" t="s">
        <v>35</v>
      </c>
      <c r="BK965" s="206">
        <f>ROUND(I965*H965,2)</f>
        <v>0</v>
      </c>
      <c r="BL965" s="19" t="s">
        <v>241</v>
      </c>
      <c r="BM965" s="19" t="s">
        <v>1242</v>
      </c>
    </row>
    <row r="966" spans="2:63" s="11" customFormat="1" ht="29.85" customHeight="1">
      <c r="B966" s="178"/>
      <c r="C966" s="179"/>
      <c r="D966" s="192" t="s">
        <v>70</v>
      </c>
      <c r="E966" s="193" t="s">
        <v>1243</v>
      </c>
      <c r="F966" s="193" t="s">
        <v>1244</v>
      </c>
      <c r="G966" s="179"/>
      <c r="H966" s="179"/>
      <c r="I966" s="182"/>
      <c r="J966" s="194">
        <f>BK966</f>
        <v>0</v>
      </c>
      <c r="K966" s="179"/>
      <c r="L966" s="184"/>
      <c r="M966" s="185"/>
      <c r="N966" s="186"/>
      <c r="O966" s="186"/>
      <c r="P966" s="187">
        <f>SUM(P967:P1016)</f>
        <v>0</v>
      </c>
      <c r="Q966" s="186"/>
      <c r="R966" s="187">
        <f>SUM(R967:R1016)</f>
        <v>2.07890238</v>
      </c>
      <c r="S966" s="186"/>
      <c r="T966" s="188">
        <f>SUM(T967:T1016)</f>
        <v>4.91792042</v>
      </c>
      <c r="AR966" s="189" t="s">
        <v>78</v>
      </c>
      <c r="AT966" s="190" t="s">
        <v>70</v>
      </c>
      <c r="AU966" s="190" t="s">
        <v>35</v>
      </c>
      <c r="AY966" s="189" t="s">
        <v>140</v>
      </c>
      <c r="BK966" s="191">
        <f>SUM(BK967:BK1016)</f>
        <v>0</v>
      </c>
    </row>
    <row r="967" spans="2:65" s="1" customFormat="1" ht="22.5" customHeight="1">
      <c r="B967" s="36"/>
      <c r="C967" s="195" t="s">
        <v>1245</v>
      </c>
      <c r="D967" s="195" t="s">
        <v>142</v>
      </c>
      <c r="E967" s="196" t="s">
        <v>1246</v>
      </c>
      <c r="F967" s="197" t="s">
        <v>1247</v>
      </c>
      <c r="G967" s="198" t="s">
        <v>225</v>
      </c>
      <c r="H967" s="199">
        <v>47.5</v>
      </c>
      <c r="I967" s="200"/>
      <c r="J967" s="201">
        <f>ROUND(I967*H967,2)</f>
        <v>0</v>
      </c>
      <c r="K967" s="197" t="s">
        <v>146</v>
      </c>
      <c r="L967" s="56"/>
      <c r="M967" s="202" t="s">
        <v>20</v>
      </c>
      <c r="N967" s="203" t="s">
        <v>42</v>
      </c>
      <c r="O967" s="37"/>
      <c r="P967" s="204">
        <f>O967*H967</f>
        <v>0</v>
      </c>
      <c r="Q967" s="204">
        <v>0</v>
      </c>
      <c r="R967" s="204">
        <f>Q967*H967</f>
        <v>0</v>
      </c>
      <c r="S967" s="204">
        <v>0.01174</v>
      </c>
      <c r="T967" s="205">
        <f>S967*H967</f>
        <v>0.55765</v>
      </c>
      <c r="AR967" s="19" t="s">
        <v>241</v>
      </c>
      <c r="AT967" s="19" t="s">
        <v>142</v>
      </c>
      <c r="AU967" s="19" t="s">
        <v>78</v>
      </c>
      <c r="AY967" s="19" t="s">
        <v>140</v>
      </c>
      <c r="BE967" s="206">
        <f>IF(N967="základní",J967,0)</f>
        <v>0</v>
      </c>
      <c r="BF967" s="206">
        <f>IF(N967="snížená",J967,0)</f>
        <v>0</v>
      </c>
      <c r="BG967" s="206">
        <f>IF(N967="zákl. přenesená",J967,0)</f>
        <v>0</v>
      </c>
      <c r="BH967" s="206">
        <f>IF(N967="sníž. přenesená",J967,0)</f>
        <v>0</v>
      </c>
      <c r="BI967" s="206">
        <f>IF(N967="nulová",J967,0)</f>
        <v>0</v>
      </c>
      <c r="BJ967" s="19" t="s">
        <v>35</v>
      </c>
      <c r="BK967" s="206">
        <f>ROUND(I967*H967,2)</f>
        <v>0</v>
      </c>
      <c r="BL967" s="19" t="s">
        <v>241</v>
      </c>
      <c r="BM967" s="19" t="s">
        <v>1248</v>
      </c>
    </row>
    <row r="968" spans="2:51" s="13" customFormat="1" ht="13.5">
      <c r="B968" s="219"/>
      <c r="C968" s="220"/>
      <c r="D968" s="209" t="s">
        <v>149</v>
      </c>
      <c r="E968" s="221" t="s">
        <v>20</v>
      </c>
      <c r="F968" s="222" t="s">
        <v>1249</v>
      </c>
      <c r="G968" s="220"/>
      <c r="H968" s="223">
        <v>30</v>
      </c>
      <c r="I968" s="224"/>
      <c r="J968" s="220"/>
      <c r="K968" s="220"/>
      <c r="L968" s="225"/>
      <c r="M968" s="226"/>
      <c r="N968" s="227"/>
      <c r="O968" s="227"/>
      <c r="P968" s="227"/>
      <c r="Q968" s="227"/>
      <c r="R968" s="227"/>
      <c r="S968" s="227"/>
      <c r="T968" s="228"/>
      <c r="AT968" s="229" t="s">
        <v>149</v>
      </c>
      <c r="AU968" s="229" t="s">
        <v>78</v>
      </c>
      <c r="AV968" s="13" t="s">
        <v>78</v>
      </c>
      <c r="AW968" s="13" t="s">
        <v>34</v>
      </c>
      <c r="AX968" s="13" t="s">
        <v>71</v>
      </c>
      <c r="AY968" s="229" t="s">
        <v>140</v>
      </c>
    </row>
    <row r="969" spans="2:51" s="13" customFormat="1" ht="13.5">
      <c r="B969" s="219"/>
      <c r="C969" s="220"/>
      <c r="D969" s="209" t="s">
        <v>149</v>
      </c>
      <c r="E969" s="221" t="s">
        <v>20</v>
      </c>
      <c r="F969" s="222" t="s">
        <v>1250</v>
      </c>
      <c r="G969" s="220"/>
      <c r="H969" s="223">
        <v>7.05</v>
      </c>
      <c r="I969" s="224"/>
      <c r="J969" s="220"/>
      <c r="K969" s="220"/>
      <c r="L969" s="225"/>
      <c r="M969" s="226"/>
      <c r="N969" s="227"/>
      <c r="O969" s="227"/>
      <c r="P969" s="227"/>
      <c r="Q969" s="227"/>
      <c r="R969" s="227"/>
      <c r="S969" s="227"/>
      <c r="T969" s="228"/>
      <c r="AT969" s="229" t="s">
        <v>149</v>
      </c>
      <c r="AU969" s="229" t="s">
        <v>78</v>
      </c>
      <c r="AV969" s="13" t="s">
        <v>78</v>
      </c>
      <c r="AW969" s="13" t="s">
        <v>34</v>
      </c>
      <c r="AX969" s="13" t="s">
        <v>71</v>
      </c>
      <c r="AY969" s="229" t="s">
        <v>140</v>
      </c>
    </row>
    <row r="970" spans="2:51" s="13" customFormat="1" ht="13.5">
      <c r="B970" s="219"/>
      <c r="C970" s="220"/>
      <c r="D970" s="209" t="s">
        <v>149</v>
      </c>
      <c r="E970" s="221" t="s">
        <v>20</v>
      </c>
      <c r="F970" s="222" t="s">
        <v>1251</v>
      </c>
      <c r="G970" s="220"/>
      <c r="H970" s="223">
        <v>10.45</v>
      </c>
      <c r="I970" s="224"/>
      <c r="J970" s="220"/>
      <c r="K970" s="220"/>
      <c r="L970" s="225"/>
      <c r="M970" s="226"/>
      <c r="N970" s="227"/>
      <c r="O970" s="227"/>
      <c r="P970" s="227"/>
      <c r="Q970" s="227"/>
      <c r="R970" s="227"/>
      <c r="S970" s="227"/>
      <c r="T970" s="228"/>
      <c r="AT970" s="229" t="s">
        <v>149</v>
      </c>
      <c r="AU970" s="229" t="s">
        <v>78</v>
      </c>
      <c r="AV970" s="13" t="s">
        <v>78</v>
      </c>
      <c r="AW970" s="13" t="s">
        <v>34</v>
      </c>
      <c r="AX970" s="13" t="s">
        <v>71</v>
      </c>
      <c r="AY970" s="229" t="s">
        <v>140</v>
      </c>
    </row>
    <row r="971" spans="2:51" s="14" customFormat="1" ht="13.5">
      <c r="B971" s="230"/>
      <c r="C971" s="231"/>
      <c r="D971" s="232" t="s">
        <v>149</v>
      </c>
      <c r="E971" s="233" t="s">
        <v>20</v>
      </c>
      <c r="F971" s="234" t="s">
        <v>152</v>
      </c>
      <c r="G971" s="231"/>
      <c r="H971" s="235">
        <v>47.5</v>
      </c>
      <c r="I971" s="236"/>
      <c r="J971" s="231"/>
      <c r="K971" s="231"/>
      <c r="L971" s="237"/>
      <c r="M971" s="238"/>
      <c r="N971" s="239"/>
      <c r="O971" s="239"/>
      <c r="P971" s="239"/>
      <c r="Q971" s="239"/>
      <c r="R971" s="239"/>
      <c r="S971" s="239"/>
      <c r="T971" s="240"/>
      <c r="AT971" s="241" t="s">
        <v>149</v>
      </c>
      <c r="AU971" s="241" t="s">
        <v>78</v>
      </c>
      <c r="AV971" s="14" t="s">
        <v>147</v>
      </c>
      <c r="AW971" s="14" t="s">
        <v>34</v>
      </c>
      <c r="AX971" s="14" t="s">
        <v>35</v>
      </c>
      <c r="AY971" s="241" t="s">
        <v>140</v>
      </c>
    </row>
    <row r="972" spans="2:65" s="1" customFormat="1" ht="31.5" customHeight="1">
      <c r="B972" s="36"/>
      <c r="C972" s="195" t="s">
        <v>1252</v>
      </c>
      <c r="D972" s="195" t="s">
        <v>142</v>
      </c>
      <c r="E972" s="196" t="s">
        <v>1253</v>
      </c>
      <c r="F972" s="197" t="s">
        <v>1254</v>
      </c>
      <c r="G972" s="198" t="s">
        <v>225</v>
      </c>
      <c r="H972" s="199">
        <v>47.5</v>
      </c>
      <c r="I972" s="200"/>
      <c r="J972" s="201">
        <f>ROUND(I972*H972,2)</f>
        <v>0</v>
      </c>
      <c r="K972" s="197" t="s">
        <v>146</v>
      </c>
      <c r="L972" s="56"/>
      <c r="M972" s="202" t="s">
        <v>20</v>
      </c>
      <c r="N972" s="203" t="s">
        <v>42</v>
      </c>
      <c r="O972" s="37"/>
      <c r="P972" s="204">
        <f>O972*H972</f>
        <v>0</v>
      </c>
      <c r="Q972" s="204">
        <v>0.00046</v>
      </c>
      <c r="R972" s="204">
        <f>Q972*H972</f>
        <v>0.02185</v>
      </c>
      <c r="S972" s="204">
        <v>0</v>
      </c>
      <c r="T972" s="205">
        <f>S972*H972</f>
        <v>0</v>
      </c>
      <c r="AR972" s="19" t="s">
        <v>241</v>
      </c>
      <c r="AT972" s="19" t="s">
        <v>142</v>
      </c>
      <c r="AU972" s="19" t="s">
        <v>78</v>
      </c>
      <c r="AY972" s="19" t="s">
        <v>140</v>
      </c>
      <c r="BE972" s="206">
        <f>IF(N972="základní",J972,0)</f>
        <v>0</v>
      </c>
      <c r="BF972" s="206">
        <f>IF(N972="snížená",J972,0)</f>
        <v>0</v>
      </c>
      <c r="BG972" s="206">
        <f>IF(N972="zákl. přenesená",J972,0)</f>
        <v>0</v>
      </c>
      <c r="BH972" s="206">
        <f>IF(N972="sníž. přenesená",J972,0)</f>
        <v>0</v>
      </c>
      <c r="BI972" s="206">
        <f>IF(N972="nulová",J972,0)</f>
        <v>0</v>
      </c>
      <c r="BJ972" s="19" t="s">
        <v>35</v>
      </c>
      <c r="BK972" s="206">
        <f>ROUND(I972*H972,2)</f>
        <v>0</v>
      </c>
      <c r="BL972" s="19" t="s">
        <v>241</v>
      </c>
      <c r="BM972" s="19" t="s">
        <v>1255</v>
      </c>
    </row>
    <row r="973" spans="2:51" s="13" customFormat="1" ht="13.5">
      <c r="B973" s="219"/>
      <c r="C973" s="220"/>
      <c r="D973" s="209" t="s">
        <v>149</v>
      </c>
      <c r="E973" s="221" t="s">
        <v>20</v>
      </c>
      <c r="F973" s="222" t="s">
        <v>1249</v>
      </c>
      <c r="G973" s="220"/>
      <c r="H973" s="223">
        <v>30</v>
      </c>
      <c r="I973" s="224"/>
      <c r="J973" s="220"/>
      <c r="K973" s="220"/>
      <c r="L973" s="225"/>
      <c r="M973" s="226"/>
      <c r="N973" s="227"/>
      <c r="O973" s="227"/>
      <c r="P973" s="227"/>
      <c r="Q973" s="227"/>
      <c r="R973" s="227"/>
      <c r="S973" s="227"/>
      <c r="T973" s="228"/>
      <c r="AT973" s="229" t="s">
        <v>149</v>
      </c>
      <c r="AU973" s="229" t="s">
        <v>78</v>
      </c>
      <c r="AV973" s="13" t="s">
        <v>78</v>
      </c>
      <c r="AW973" s="13" t="s">
        <v>34</v>
      </c>
      <c r="AX973" s="13" t="s">
        <v>71</v>
      </c>
      <c r="AY973" s="229" t="s">
        <v>140</v>
      </c>
    </row>
    <row r="974" spans="2:51" s="13" customFormat="1" ht="13.5">
      <c r="B974" s="219"/>
      <c r="C974" s="220"/>
      <c r="D974" s="209" t="s">
        <v>149</v>
      </c>
      <c r="E974" s="221" t="s">
        <v>20</v>
      </c>
      <c r="F974" s="222" t="s">
        <v>1250</v>
      </c>
      <c r="G974" s="220"/>
      <c r="H974" s="223">
        <v>7.05</v>
      </c>
      <c r="I974" s="224"/>
      <c r="J974" s="220"/>
      <c r="K974" s="220"/>
      <c r="L974" s="225"/>
      <c r="M974" s="226"/>
      <c r="N974" s="227"/>
      <c r="O974" s="227"/>
      <c r="P974" s="227"/>
      <c r="Q974" s="227"/>
      <c r="R974" s="227"/>
      <c r="S974" s="227"/>
      <c r="T974" s="228"/>
      <c r="AT974" s="229" t="s">
        <v>149</v>
      </c>
      <c r="AU974" s="229" t="s">
        <v>78</v>
      </c>
      <c r="AV974" s="13" t="s">
        <v>78</v>
      </c>
      <c r="AW974" s="13" t="s">
        <v>34</v>
      </c>
      <c r="AX974" s="13" t="s">
        <v>71</v>
      </c>
      <c r="AY974" s="229" t="s">
        <v>140</v>
      </c>
    </row>
    <row r="975" spans="2:51" s="13" customFormat="1" ht="13.5">
      <c r="B975" s="219"/>
      <c r="C975" s="220"/>
      <c r="D975" s="209" t="s">
        <v>149</v>
      </c>
      <c r="E975" s="221" t="s">
        <v>20</v>
      </c>
      <c r="F975" s="222" t="s">
        <v>1251</v>
      </c>
      <c r="G975" s="220"/>
      <c r="H975" s="223">
        <v>10.45</v>
      </c>
      <c r="I975" s="224"/>
      <c r="J975" s="220"/>
      <c r="K975" s="220"/>
      <c r="L975" s="225"/>
      <c r="M975" s="226"/>
      <c r="N975" s="227"/>
      <c r="O975" s="227"/>
      <c r="P975" s="227"/>
      <c r="Q975" s="227"/>
      <c r="R975" s="227"/>
      <c r="S975" s="227"/>
      <c r="T975" s="228"/>
      <c r="AT975" s="229" t="s">
        <v>149</v>
      </c>
      <c r="AU975" s="229" t="s">
        <v>78</v>
      </c>
      <c r="AV975" s="13" t="s">
        <v>78</v>
      </c>
      <c r="AW975" s="13" t="s">
        <v>34</v>
      </c>
      <c r="AX975" s="13" t="s">
        <v>71</v>
      </c>
      <c r="AY975" s="229" t="s">
        <v>140</v>
      </c>
    </row>
    <row r="976" spans="2:51" s="14" customFormat="1" ht="13.5">
      <c r="B976" s="230"/>
      <c r="C976" s="231"/>
      <c r="D976" s="232" t="s">
        <v>149</v>
      </c>
      <c r="E976" s="233" t="s">
        <v>20</v>
      </c>
      <c r="F976" s="234" t="s">
        <v>152</v>
      </c>
      <c r="G976" s="231"/>
      <c r="H976" s="235">
        <v>47.5</v>
      </c>
      <c r="I976" s="236"/>
      <c r="J976" s="231"/>
      <c r="K976" s="231"/>
      <c r="L976" s="237"/>
      <c r="M976" s="238"/>
      <c r="N976" s="239"/>
      <c r="O976" s="239"/>
      <c r="P976" s="239"/>
      <c r="Q976" s="239"/>
      <c r="R976" s="239"/>
      <c r="S976" s="239"/>
      <c r="T976" s="240"/>
      <c r="AT976" s="241" t="s">
        <v>149</v>
      </c>
      <c r="AU976" s="241" t="s">
        <v>78</v>
      </c>
      <c r="AV976" s="14" t="s">
        <v>147</v>
      </c>
      <c r="AW976" s="14" t="s">
        <v>34</v>
      </c>
      <c r="AX976" s="14" t="s">
        <v>35</v>
      </c>
      <c r="AY976" s="241" t="s">
        <v>140</v>
      </c>
    </row>
    <row r="977" spans="2:65" s="1" customFormat="1" ht="44.25" customHeight="1">
      <c r="B977" s="36"/>
      <c r="C977" s="257" t="s">
        <v>1256</v>
      </c>
      <c r="D977" s="257" t="s">
        <v>215</v>
      </c>
      <c r="E977" s="258" t="s">
        <v>1257</v>
      </c>
      <c r="F977" s="259" t="s">
        <v>1258</v>
      </c>
      <c r="G977" s="260" t="s">
        <v>650</v>
      </c>
      <c r="H977" s="261">
        <v>262</v>
      </c>
      <c r="I977" s="262"/>
      <c r="J977" s="263">
        <f>ROUND(I977*H977,2)</f>
        <v>0</v>
      </c>
      <c r="K977" s="259" t="s">
        <v>146</v>
      </c>
      <c r="L977" s="264"/>
      <c r="M977" s="265" t="s">
        <v>20</v>
      </c>
      <c r="N977" s="266" t="s">
        <v>42</v>
      </c>
      <c r="O977" s="37"/>
      <c r="P977" s="204">
        <f>O977*H977</f>
        <v>0</v>
      </c>
      <c r="Q977" s="204">
        <v>0.00026</v>
      </c>
      <c r="R977" s="204">
        <f>Q977*H977</f>
        <v>0.06812</v>
      </c>
      <c r="S977" s="204">
        <v>0</v>
      </c>
      <c r="T977" s="205">
        <f>S977*H977</f>
        <v>0</v>
      </c>
      <c r="AR977" s="19" t="s">
        <v>388</v>
      </c>
      <c r="AT977" s="19" t="s">
        <v>215</v>
      </c>
      <c r="AU977" s="19" t="s">
        <v>78</v>
      </c>
      <c r="AY977" s="19" t="s">
        <v>140</v>
      </c>
      <c r="BE977" s="206">
        <f>IF(N977="základní",J977,0)</f>
        <v>0</v>
      </c>
      <c r="BF977" s="206">
        <f>IF(N977="snížená",J977,0)</f>
        <v>0</v>
      </c>
      <c r="BG977" s="206">
        <f>IF(N977="zákl. přenesená",J977,0)</f>
        <v>0</v>
      </c>
      <c r="BH977" s="206">
        <f>IF(N977="sníž. přenesená",J977,0)</f>
        <v>0</v>
      </c>
      <c r="BI977" s="206">
        <f>IF(N977="nulová",J977,0)</f>
        <v>0</v>
      </c>
      <c r="BJ977" s="19" t="s">
        <v>35</v>
      </c>
      <c r="BK977" s="206">
        <f>ROUND(I977*H977,2)</f>
        <v>0</v>
      </c>
      <c r="BL977" s="19" t="s">
        <v>241</v>
      </c>
      <c r="BM977" s="19" t="s">
        <v>1259</v>
      </c>
    </row>
    <row r="978" spans="2:65" s="1" customFormat="1" ht="22.5" customHeight="1">
      <c r="B978" s="36"/>
      <c r="C978" s="195" t="s">
        <v>1260</v>
      </c>
      <c r="D978" s="195" t="s">
        <v>142</v>
      </c>
      <c r="E978" s="196" t="s">
        <v>1261</v>
      </c>
      <c r="F978" s="197" t="s">
        <v>1262</v>
      </c>
      <c r="G978" s="198" t="s">
        <v>145</v>
      </c>
      <c r="H978" s="199">
        <v>52.426</v>
      </c>
      <c r="I978" s="200"/>
      <c r="J978" s="201">
        <f>ROUND(I978*H978,2)</f>
        <v>0</v>
      </c>
      <c r="K978" s="197" t="s">
        <v>146</v>
      </c>
      <c r="L978" s="56"/>
      <c r="M978" s="202" t="s">
        <v>20</v>
      </c>
      <c r="N978" s="203" t="s">
        <v>42</v>
      </c>
      <c r="O978" s="37"/>
      <c r="P978" s="204">
        <f>O978*H978</f>
        <v>0</v>
      </c>
      <c r="Q978" s="204">
        <v>0</v>
      </c>
      <c r="R978" s="204">
        <f>Q978*H978</f>
        <v>0</v>
      </c>
      <c r="S978" s="204">
        <v>0.08317</v>
      </c>
      <c r="T978" s="205">
        <f>S978*H978</f>
        <v>4.36027042</v>
      </c>
      <c r="AR978" s="19" t="s">
        <v>241</v>
      </c>
      <c r="AT978" s="19" t="s">
        <v>142</v>
      </c>
      <c r="AU978" s="19" t="s">
        <v>78</v>
      </c>
      <c r="AY978" s="19" t="s">
        <v>140</v>
      </c>
      <c r="BE978" s="206">
        <f>IF(N978="základní",J978,0)</f>
        <v>0</v>
      </c>
      <c r="BF978" s="206">
        <f>IF(N978="snížená",J978,0)</f>
        <v>0</v>
      </c>
      <c r="BG978" s="206">
        <f>IF(N978="zákl. přenesená",J978,0)</f>
        <v>0</v>
      </c>
      <c r="BH978" s="206">
        <f>IF(N978="sníž. přenesená",J978,0)</f>
        <v>0</v>
      </c>
      <c r="BI978" s="206">
        <f>IF(N978="nulová",J978,0)</f>
        <v>0</v>
      </c>
      <c r="BJ978" s="19" t="s">
        <v>35</v>
      </c>
      <c r="BK978" s="206">
        <f>ROUND(I978*H978,2)</f>
        <v>0</v>
      </c>
      <c r="BL978" s="19" t="s">
        <v>241</v>
      </c>
      <c r="BM978" s="19" t="s">
        <v>1263</v>
      </c>
    </row>
    <row r="979" spans="2:51" s="13" customFormat="1" ht="13.5">
      <c r="B979" s="219"/>
      <c r="C979" s="220"/>
      <c r="D979" s="209" t="s">
        <v>149</v>
      </c>
      <c r="E979" s="221" t="s">
        <v>20</v>
      </c>
      <c r="F979" s="222" t="s">
        <v>627</v>
      </c>
      <c r="G979" s="220"/>
      <c r="H979" s="223">
        <v>36</v>
      </c>
      <c r="I979" s="224"/>
      <c r="J979" s="220"/>
      <c r="K979" s="220"/>
      <c r="L979" s="225"/>
      <c r="M979" s="226"/>
      <c r="N979" s="227"/>
      <c r="O979" s="227"/>
      <c r="P979" s="227"/>
      <c r="Q979" s="227"/>
      <c r="R979" s="227"/>
      <c r="S979" s="227"/>
      <c r="T979" s="228"/>
      <c r="AT979" s="229" t="s">
        <v>149</v>
      </c>
      <c r="AU979" s="229" t="s">
        <v>78</v>
      </c>
      <c r="AV979" s="13" t="s">
        <v>78</v>
      </c>
      <c r="AW979" s="13" t="s">
        <v>34</v>
      </c>
      <c r="AX979" s="13" t="s">
        <v>71</v>
      </c>
      <c r="AY979" s="229" t="s">
        <v>140</v>
      </c>
    </row>
    <row r="980" spans="2:51" s="13" customFormat="1" ht="13.5">
      <c r="B980" s="219"/>
      <c r="C980" s="220"/>
      <c r="D980" s="209" t="s">
        <v>149</v>
      </c>
      <c r="E980" s="221" t="s">
        <v>20</v>
      </c>
      <c r="F980" s="222" t="s">
        <v>628</v>
      </c>
      <c r="G980" s="220"/>
      <c r="H980" s="223">
        <v>11.288</v>
      </c>
      <c r="I980" s="224"/>
      <c r="J980" s="220"/>
      <c r="K980" s="220"/>
      <c r="L980" s="225"/>
      <c r="M980" s="226"/>
      <c r="N980" s="227"/>
      <c r="O980" s="227"/>
      <c r="P980" s="227"/>
      <c r="Q980" s="227"/>
      <c r="R980" s="227"/>
      <c r="S980" s="227"/>
      <c r="T980" s="228"/>
      <c r="AT980" s="229" t="s">
        <v>149</v>
      </c>
      <c r="AU980" s="229" t="s">
        <v>78</v>
      </c>
      <c r="AV980" s="13" t="s">
        <v>78</v>
      </c>
      <c r="AW980" s="13" t="s">
        <v>34</v>
      </c>
      <c r="AX980" s="13" t="s">
        <v>71</v>
      </c>
      <c r="AY980" s="229" t="s">
        <v>140</v>
      </c>
    </row>
    <row r="981" spans="2:51" s="13" customFormat="1" ht="13.5">
      <c r="B981" s="219"/>
      <c r="C981" s="220"/>
      <c r="D981" s="209" t="s">
        <v>149</v>
      </c>
      <c r="E981" s="221" t="s">
        <v>20</v>
      </c>
      <c r="F981" s="222" t="s">
        <v>629</v>
      </c>
      <c r="G981" s="220"/>
      <c r="H981" s="223">
        <v>5.138</v>
      </c>
      <c r="I981" s="224"/>
      <c r="J981" s="220"/>
      <c r="K981" s="220"/>
      <c r="L981" s="225"/>
      <c r="M981" s="226"/>
      <c r="N981" s="227"/>
      <c r="O981" s="227"/>
      <c r="P981" s="227"/>
      <c r="Q981" s="227"/>
      <c r="R981" s="227"/>
      <c r="S981" s="227"/>
      <c r="T981" s="228"/>
      <c r="AT981" s="229" t="s">
        <v>149</v>
      </c>
      <c r="AU981" s="229" t="s">
        <v>78</v>
      </c>
      <c r="AV981" s="13" t="s">
        <v>78</v>
      </c>
      <c r="AW981" s="13" t="s">
        <v>34</v>
      </c>
      <c r="AX981" s="13" t="s">
        <v>71</v>
      </c>
      <c r="AY981" s="229" t="s">
        <v>140</v>
      </c>
    </row>
    <row r="982" spans="2:51" s="14" customFormat="1" ht="13.5">
      <c r="B982" s="230"/>
      <c r="C982" s="231"/>
      <c r="D982" s="232" t="s">
        <v>149</v>
      </c>
      <c r="E982" s="233" t="s">
        <v>20</v>
      </c>
      <c r="F982" s="234" t="s">
        <v>152</v>
      </c>
      <c r="G982" s="231"/>
      <c r="H982" s="235">
        <v>52.426</v>
      </c>
      <c r="I982" s="236"/>
      <c r="J982" s="231"/>
      <c r="K982" s="231"/>
      <c r="L982" s="237"/>
      <c r="M982" s="238"/>
      <c r="N982" s="239"/>
      <c r="O982" s="239"/>
      <c r="P982" s="239"/>
      <c r="Q982" s="239"/>
      <c r="R982" s="239"/>
      <c r="S982" s="239"/>
      <c r="T982" s="240"/>
      <c r="AT982" s="241" t="s">
        <v>149</v>
      </c>
      <c r="AU982" s="241" t="s">
        <v>78</v>
      </c>
      <c r="AV982" s="14" t="s">
        <v>147</v>
      </c>
      <c r="AW982" s="14" t="s">
        <v>34</v>
      </c>
      <c r="AX982" s="14" t="s">
        <v>35</v>
      </c>
      <c r="AY982" s="241" t="s">
        <v>140</v>
      </c>
    </row>
    <row r="983" spans="2:65" s="1" customFormat="1" ht="31.5" customHeight="1">
      <c r="B983" s="36"/>
      <c r="C983" s="195" t="s">
        <v>1264</v>
      </c>
      <c r="D983" s="195" t="s">
        <v>142</v>
      </c>
      <c r="E983" s="196" t="s">
        <v>1265</v>
      </c>
      <c r="F983" s="197" t="s">
        <v>1266</v>
      </c>
      <c r="G983" s="198" t="s">
        <v>145</v>
      </c>
      <c r="H983" s="199">
        <v>52.426</v>
      </c>
      <c r="I983" s="200"/>
      <c r="J983" s="201">
        <f>ROUND(I983*H983,2)</f>
        <v>0</v>
      </c>
      <c r="K983" s="197" t="s">
        <v>146</v>
      </c>
      <c r="L983" s="56"/>
      <c r="M983" s="202" t="s">
        <v>20</v>
      </c>
      <c r="N983" s="203" t="s">
        <v>42</v>
      </c>
      <c r="O983" s="37"/>
      <c r="P983" s="204">
        <f>O983*H983</f>
        <v>0</v>
      </c>
      <c r="Q983" s="204">
        <v>0.0035</v>
      </c>
      <c r="R983" s="204">
        <f>Q983*H983</f>
        <v>0.18349100000000002</v>
      </c>
      <c r="S983" s="204">
        <v>0</v>
      </c>
      <c r="T983" s="205">
        <f>S983*H983</f>
        <v>0</v>
      </c>
      <c r="AR983" s="19" t="s">
        <v>241</v>
      </c>
      <c r="AT983" s="19" t="s">
        <v>142</v>
      </c>
      <c r="AU983" s="19" t="s">
        <v>78</v>
      </c>
      <c r="AY983" s="19" t="s">
        <v>140</v>
      </c>
      <c r="BE983" s="206">
        <f>IF(N983="základní",J983,0)</f>
        <v>0</v>
      </c>
      <c r="BF983" s="206">
        <f>IF(N983="snížená",J983,0)</f>
        <v>0</v>
      </c>
      <c r="BG983" s="206">
        <f>IF(N983="zákl. přenesená",J983,0)</f>
        <v>0</v>
      </c>
      <c r="BH983" s="206">
        <f>IF(N983="sníž. přenesená",J983,0)</f>
        <v>0</v>
      </c>
      <c r="BI983" s="206">
        <f>IF(N983="nulová",J983,0)</f>
        <v>0</v>
      </c>
      <c r="BJ983" s="19" t="s">
        <v>35</v>
      </c>
      <c r="BK983" s="206">
        <f>ROUND(I983*H983,2)</f>
        <v>0</v>
      </c>
      <c r="BL983" s="19" t="s">
        <v>241</v>
      </c>
      <c r="BM983" s="19" t="s">
        <v>1267</v>
      </c>
    </row>
    <row r="984" spans="2:51" s="13" customFormat="1" ht="13.5">
      <c r="B984" s="219"/>
      <c r="C984" s="220"/>
      <c r="D984" s="209" t="s">
        <v>149</v>
      </c>
      <c r="E984" s="221" t="s">
        <v>20</v>
      </c>
      <c r="F984" s="222" t="s">
        <v>627</v>
      </c>
      <c r="G984" s="220"/>
      <c r="H984" s="223">
        <v>36</v>
      </c>
      <c r="I984" s="224"/>
      <c r="J984" s="220"/>
      <c r="K984" s="220"/>
      <c r="L984" s="225"/>
      <c r="M984" s="226"/>
      <c r="N984" s="227"/>
      <c r="O984" s="227"/>
      <c r="P984" s="227"/>
      <c r="Q984" s="227"/>
      <c r="R984" s="227"/>
      <c r="S984" s="227"/>
      <c r="T984" s="228"/>
      <c r="AT984" s="229" t="s">
        <v>149</v>
      </c>
      <c r="AU984" s="229" t="s">
        <v>78</v>
      </c>
      <c r="AV984" s="13" t="s">
        <v>78</v>
      </c>
      <c r="AW984" s="13" t="s">
        <v>34</v>
      </c>
      <c r="AX984" s="13" t="s">
        <v>71</v>
      </c>
      <c r="AY984" s="229" t="s">
        <v>140</v>
      </c>
    </row>
    <row r="985" spans="2:51" s="13" customFormat="1" ht="13.5">
      <c r="B985" s="219"/>
      <c r="C985" s="220"/>
      <c r="D985" s="209" t="s">
        <v>149</v>
      </c>
      <c r="E985" s="221" t="s">
        <v>20</v>
      </c>
      <c r="F985" s="222" t="s">
        <v>628</v>
      </c>
      <c r="G985" s="220"/>
      <c r="H985" s="223">
        <v>11.288</v>
      </c>
      <c r="I985" s="224"/>
      <c r="J985" s="220"/>
      <c r="K985" s="220"/>
      <c r="L985" s="225"/>
      <c r="M985" s="226"/>
      <c r="N985" s="227"/>
      <c r="O985" s="227"/>
      <c r="P985" s="227"/>
      <c r="Q985" s="227"/>
      <c r="R985" s="227"/>
      <c r="S985" s="227"/>
      <c r="T985" s="228"/>
      <c r="AT985" s="229" t="s">
        <v>149</v>
      </c>
      <c r="AU985" s="229" t="s">
        <v>78</v>
      </c>
      <c r="AV985" s="13" t="s">
        <v>78</v>
      </c>
      <c r="AW985" s="13" t="s">
        <v>34</v>
      </c>
      <c r="AX985" s="13" t="s">
        <v>71</v>
      </c>
      <c r="AY985" s="229" t="s">
        <v>140</v>
      </c>
    </row>
    <row r="986" spans="2:51" s="13" customFormat="1" ht="13.5">
      <c r="B986" s="219"/>
      <c r="C986" s="220"/>
      <c r="D986" s="209" t="s">
        <v>149</v>
      </c>
      <c r="E986" s="221" t="s">
        <v>20</v>
      </c>
      <c r="F986" s="222" t="s">
        <v>629</v>
      </c>
      <c r="G986" s="220"/>
      <c r="H986" s="223">
        <v>5.138</v>
      </c>
      <c r="I986" s="224"/>
      <c r="J986" s="220"/>
      <c r="K986" s="220"/>
      <c r="L986" s="225"/>
      <c r="M986" s="226"/>
      <c r="N986" s="227"/>
      <c r="O986" s="227"/>
      <c r="P986" s="227"/>
      <c r="Q986" s="227"/>
      <c r="R986" s="227"/>
      <c r="S986" s="227"/>
      <c r="T986" s="228"/>
      <c r="AT986" s="229" t="s">
        <v>149</v>
      </c>
      <c r="AU986" s="229" t="s">
        <v>78</v>
      </c>
      <c r="AV986" s="13" t="s">
        <v>78</v>
      </c>
      <c r="AW986" s="13" t="s">
        <v>34</v>
      </c>
      <c r="AX986" s="13" t="s">
        <v>71</v>
      </c>
      <c r="AY986" s="229" t="s">
        <v>140</v>
      </c>
    </row>
    <row r="987" spans="2:51" s="14" customFormat="1" ht="13.5">
      <c r="B987" s="230"/>
      <c r="C987" s="231"/>
      <c r="D987" s="232" t="s">
        <v>149</v>
      </c>
      <c r="E987" s="233" t="s">
        <v>20</v>
      </c>
      <c r="F987" s="234" t="s">
        <v>152</v>
      </c>
      <c r="G987" s="231"/>
      <c r="H987" s="235">
        <v>52.426</v>
      </c>
      <c r="I987" s="236"/>
      <c r="J987" s="231"/>
      <c r="K987" s="231"/>
      <c r="L987" s="237"/>
      <c r="M987" s="238"/>
      <c r="N987" s="239"/>
      <c r="O987" s="239"/>
      <c r="P987" s="239"/>
      <c r="Q987" s="239"/>
      <c r="R987" s="239"/>
      <c r="S987" s="239"/>
      <c r="T987" s="240"/>
      <c r="AT987" s="241" t="s">
        <v>149</v>
      </c>
      <c r="AU987" s="241" t="s">
        <v>78</v>
      </c>
      <c r="AV987" s="14" t="s">
        <v>147</v>
      </c>
      <c r="AW987" s="14" t="s">
        <v>34</v>
      </c>
      <c r="AX987" s="14" t="s">
        <v>35</v>
      </c>
      <c r="AY987" s="241" t="s">
        <v>140</v>
      </c>
    </row>
    <row r="988" spans="2:65" s="1" customFormat="1" ht="44.25" customHeight="1">
      <c r="B988" s="36"/>
      <c r="C988" s="257" t="s">
        <v>1268</v>
      </c>
      <c r="D988" s="257" t="s">
        <v>215</v>
      </c>
      <c r="E988" s="258" t="s">
        <v>1269</v>
      </c>
      <c r="F988" s="259" t="s">
        <v>1270</v>
      </c>
      <c r="G988" s="260" t="s">
        <v>145</v>
      </c>
      <c r="H988" s="261">
        <v>57.669</v>
      </c>
      <c r="I988" s="262"/>
      <c r="J988" s="263">
        <f>ROUND(I988*H988,2)</f>
        <v>0</v>
      </c>
      <c r="K988" s="259" t="s">
        <v>146</v>
      </c>
      <c r="L988" s="264"/>
      <c r="M988" s="265" t="s">
        <v>20</v>
      </c>
      <c r="N988" s="266" t="s">
        <v>42</v>
      </c>
      <c r="O988" s="37"/>
      <c r="P988" s="204">
        <f>O988*H988</f>
        <v>0</v>
      </c>
      <c r="Q988" s="204">
        <v>0.0192</v>
      </c>
      <c r="R988" s="204">
        <f>Q988*H988</f>
        <v>1.1072448</v>
      </c>
      <c r="S988" s="204">
        <v>0</v>
      </c>
      <c r="T988" s="205">
        <f>S988*H988</f>
        <v>0</v>
      </c>
      <c r="AR988" s="19" t="s">
        <v>388</v>
      </c>
      <c r="AT988" s="19" t="s">
        <v>215</v>
      </c>
      <c r="AU988" s="19" t="s">
        <v>78</v>
      </c>
      <c r="AY988" s="19" t="s">
        <v>140</v>
      </c>
      <c r="BE988" s="206">
        <f>IF(N988="základní",J988,0)</f>
        <v>0</v>
      </c>
      <c r="BF988" s="206">
        <f>IF(N988="snížená",J988,0)</f>
        <v>0</v>
      </c>
      <c r="BG988" s="206">
        <f>IF(N988="zákl. přenesená",J988,0)</f>
        <v>0</v>
      </c>
      <c r="BH988" s="206">
        <f>IF(N988="sníž. přenesená",J988,0)</f>
        <v>0</v>
      </c>
      <c r="BI988" s="206">
        <f>IF(N988="nulová",J988,0)</f>
        <v>0</v>
      </c>
      <c r="BJ988" s="19" t="s">
        <v>35</v>
      </c>
      <c r="BK988" s="206">
        <f>ROUND(I988*H988,2)</f>
        <v>0</v>
      </c>
      <c r="BL988" s="19" t="s">
        <v>241</v>
      </c>
      <c r="BM988" s="19" t="s">
        <v>1271</v>
      </c>
    </row>
    <row r="989" spans="2:51" s="13" customFormat="1" ht="13.5">
      <c r="B989" s="219"/>
      <c r="C989" s="220"/>
      <c r="D989" s="232" t="s">
        <v>149</v>
      </c>
      <c r="E989" s="220"/>
      <c r="F989" s="253" t="s">
        <v>1272</v>
      </c>
      <c r="G989" s="220"/>
      <c r="H989" s="254">
        <v>57.669</v>
      </c>
      <c r="I989" s="224"/>
      <c r="J989" s="220"/>
      <c r="K989" s="220"/>
      <c r="L989" s="225"/>
      <c r="M989" s="226"/>
      <c r="N989" s="227"/>
      <c r="O989" s="227"/>
      <c r="P989" s="227"/>
      <c r="Q989" s="227"/>
      <c r="R989" s="227"/>
      <c r="S989" s="227"/>
      <c r="T989" s="228"/>
      <c r="AT989" s="229" t="s">
        <v>149</v>
      </c>
      <c r="AU989" s="229" t="s">
        <v>78</v>
      </c>
      <c r="AV989" s="13" t="s">
        <v>78</v>
      </c>
      <c r="AW989" s="13" t="s">
        <v>4</v>
      </c>
      <c r="AX989" s="13" t="s">
        <v>35</v>
      </c>
      <c r="AY989" s="229" t="s">
        <v>140</v>
      </c>
    </row>
    <row r="990" spans="2:65" s="1" customFormat="1" ht="22.5" customHeight="1">
      <c r="B990" s="36"/>
      <c r="C990" s="195" t="s">
        <v>1273</v>
      </c>
      <c r="D990" s="195" t="s">
        <v>142</v>
      </c>
      <c r="E990" s="196" t="s">
        <v>1274</v>
      </c>
      <c r="F990" s="197" t="s">
        <v>1275</v>
      </c>
      <c r="G990" s="198" t="s">
        <v>145</v>
      </c>
      <c r="H990" s="199">
        <v>41.138</v>
      </c>
      <c r="I990" s="200"/>
      <c r="J990" s="201">
        <f>ROUND(I990*H990,2)</f>
        <v>0</v>
      </c>
      <c r="K990" s="197" t="s">
        <v>146</v>
      </c>
      <c r="L990" s="56"/>
      <c r="M990" s="202" t="s">
        <v>20</v>
      </c>
      <c r="N990" s="203" t="s">
        <v>42</v>
      </c>
      <c r="O990" s="37"/>
      <c r="P990" s="204">
        <f>O990*H990</f>
        <v>0</v>
      </c>
      <c r="Q990" s="204">
        <v>0</v>
      </c>
      <c r="R990" s="204">
        <f>Q990*H990</f>
        <v>0</v>
      </c>
      <c r="S990" s="204">
        <v>0</v>
      </c>
      <c r="T990" s="205">
        <f>S990*H990</f>
        <v>0</v>
      </c>
      <c r="AR990" s="19" t="s">
        <v>241</v>
      </c>
      <c r="AT990" s="19" t="s">
        <v>142</v>
      </c>
      <c r="AU990" s="19" t="s">
        <v>78</v>
      </c>
      <c r="AY990" s="19" t="s">
        <v>140</v>
      </c>
      <c r="BE990" s="206">
        <f>IF(N990="základní",J990,0)</f>
        <v>0</v>
      </c>
      <c r="BF990" s="206">
        <f>IF(N990="snížená",J990,0)</f>
        <v>0</v>
      </c>
      <c r="BG990" s="206">
        <f>IF(N990="zákl. přenesená",J990,0)</f>
        <v>0</v>
      </c>
      <c r="BH990" s="206">
        <f>IF(N990="sníž. přenesená",J990,0)</f>
        <v>0</v>
      </c>
      <c r="BI990" s="206">
        <f>IF(N990="nulová",J990,0)</f>
        <v>0</v>
      </c>
      <c r="BJ990" s="19" t="s">
        <v>35</v>
      </c>
      <c r="BK990" s="206">
        <f>ROUND(I990*H990,2)</f>
        <v>0</v>
      </c>
      <c r="BL990" s="19" t="s">
        <v>241</v>
      </c>
      <c r="BM990" s="19" t="s">
        <v>1276</v>
      </c>
    </row>
    <row r="991" spans="2:51" s="13" customFormat="1" ht="13.5">
      <c r="B991" s="219"/>
      <c r="C991" s="220"/>
      <c r="D991" s="209" t="s">
        <v>149</v>
      </c>
      <c r="E991" s="221" t="s">
        <v>20</v>
      </c>
      <c r="F991" s="222" t="s">
        <v>627</v>
      </c>
      <c r="G991" s="220"/>
      <c r="H991" s="223">
        <v>36</v>
      </c>
      <c r="I991" s="224"/>
      <c r="J991" s="220"/>
      <c r="K991" s="220"/>
      <c r="L991" s="225"/>
      <c r="M991" s="226"/>
      <c r="N991" s="227"/>
      <c r="O991" s="227"/>
      <c r="P991" s="227"/>
      <c r="Q991" s="227"/>
      <c r="R991" s="227"/>
      <c r="S991" s="227"/>
      <c r="T991" s="228"/>
      <c r="AT991" s="229" t="s">
        <v>149</v>
      </c>
      <c r="AU991" s="229" t="s">
        <v>78</v>
      </c>
      <c r="AV991" s="13" t="s">
        <v>78</v>
      </c>
      <c r="AW991" s="13" t="s">
        <v>34</v>
      </c>
      <c r="AX991" s="13" t="s">
        <v>71</v>
      </c>
      <c r="AY991" s="229" t="s">
        <v>140</v>
      </c>
    </row>
    <row r="992" spans="2:51" s="13" customFormat="1" ht="13.5">
      <c r="B992" s="219"/>
      <c r="C992" s="220"/>
      <c r="D992" s="209" t="s">
        <v>149</v>
      </c>
      <c r="E992" s="221" t="s">
        <v>20</v>
      </c>
      <c r="F992" s="222" t="s">
        <v>629</v>
      </c>
      <c r="G992" s="220"/>
      <c r="H992" s="223">
        <v>5.138</v>
      </c>
      <c r="I992" s="224"/>
      <c r="J992" s="220"/>
      <c r="K992" s="220"/>
      <c r="L992" s="225"/>
      <c r="M992" s="226"/>
      <c r="N992" s="227"/>
      <c r="O992" s="227"/>
      <c r="P992" s="227"/>
      <c r="Q992" s="227"/>
      <c r="R992" s="227"/>
      <c r="S992" s="227"/>
      <c r="T992" s="228"/>
      <c r="AT992" s="229" t="s">
        <v>149</v>
      </c>
      <c r="AU992" s="229" t="s">
        <v>78</v>
      </c>
      <c r="AV992" s="13" t="s">
        <v>78</v>
      </c>
      <c r="AW992" s="13" t="s">
        <v>34</v>
      </c>
      <c r="AX992" s="13" t="s">
        <v>71</v>
      </c>
      <c r="AY992" s="229" t="s">
        <v>140</v>
      </c>
    </row>
    <row r="993" spans="2:51" s="14" customFormat="1" ht="13.5">
      <c r="B993" s="230"/>
      <c r="C993" s="231"/>
      <c r="D993" s="232" t="s">
        <v>149</v>
      </c>
      <c r="E993" s="233" t="s">
        <v>20</v>
      </c>
      <c r="F993" s="234" t="s">
        <v>152</v>
      </c>
      <c r="G993" s="231"/>
      <c r="H993" s="235">
        <v>41.138</v>
      </c>
      <c r="I993" s="236"/>
      <c r="J993" s="231"/>
      <c r="K993" s="231"/>
      <c r="L993" s="237"/>
      <c r="M993" s="238"/>
      <c r="N993" s="239"/>
      <c r="O993" s="239"/>
      <c r="P993" s="239"/>
      <c r="Q993" s="239"/>
      <c r="R993" s="239"/>
      <c r="S993" s="239"/>
      <c r="T993" s="240"/>
      <c r="AT993" s="241" t="s">
        <v>149</v>
      </c>
      <c r="AU993" s="241" t="s">
        <v>78</v>
      </c>
      <c r="AV993" s="14" t="s">
        <v>147</v>
      </c>
      <c r="AW993" s="14" t="s">
        <v>34</v>
      </c>
      <c r="AX993" s="14" t="s">
        <v>35</v>
      </c>
      <c r="AY993" s="241" t="s">
        <v>140</v>
      </c>
    </row>
    <row r="994" spans="2:65" s="1" customFormat="1" ht="22.5" customHeight="1">
      <c r="B994" s="36"/>
      <c r="C994" s="195" t="s">
        <v>1277</v>
      </c>
      <c r="D994" s="195" t="s">
        <v>142</v>
      </c>
      <c r="E994" s="196" t="s">
        <v>1278</v>
      </c>
      <c r="F994" s="197" t="s">
        <v>1279</v>
      </c>
      <c r="G994" s="198" t="s">
        <v>145</v>
      </c>
      <c r="H994" s="199">
        <v>52.426</v>
      </c>
      <c r="I994" s="200"/>
      <c r="J994" s="201">
        <f aca="true" t="shared" si="0" ref="J994:J1002">ROUND(I994*H994,2)</f>
        <v>0</v>
      </c>
      <c r="K994" s="197" t="s">
        <v>146</v>
      </c>
      <c r="L994" s="56"/>
      <c r="M994" s="202" t="s">
        <v>20</v>
      </c>
      <c r="N994" s="203" t="s">
        <v>42</v>
      </c>
      <c r="O994" s="37"/>
      <c r="P994" s="204">
        <f aca="true" t="shared" si="1" ref="P994:P1002">O994*H994</f>
        <v>0</v>
      </c>
      <c r="Q994" s="204">
        <v>0</v>
      </c>
      <c r="R994" s="204">
        <f aca="true" t="shared" si="2" ref="R994:R1002">Q994*H994</f>
        <v>0</v>
      </c>
      <c r="S994" s="204">
        <v>0</v>
      </c>
      <c r="T994" s="205">
        <f aca="true" t="shared" si="3" ref="T994:T1002">S994*H994</f>
        <v>0</v>
      </c>
      <c r="AR994" s="19" t="s">
        <v>241</v>
      </c>
      <c r="AT994" s="19" t="s">
        <v>142</v>
      </c>
      <c r="AU994" s="19" t="s">
        <v>78</v>
      </c>
      <c r="AY994" s="19" t="s">
        <v>140</v>
      </c>
      <c r="BE994" s="206">
        <f aca="true" t="shared" si="4" ref="BE994:BE1002">IF(N994="základní",J994,0)</f>
        <v>0</v>
      </c>
      <c r="BF994" s="206">
        <f aca="true" t="shared" si="5" ref="BF994:BF1002">IF(N994="snížená",J994,0)</f>
        <v>0</v>
      </c>
      <c r="BG994" s="206">
        <f aca="true" t="shared" si="6" ref="BG994:BG1002">IF(N994="zákl. přenesená",J994,0)</f>
        <v>0</v>
      </c>
      <c r="BH994" s="206">
        <f aca="true" t="shared" si="7" ref="BH994:BH1002">IF(N994="sníž. přenesená",J994,0)</f>
        <v>0</v>
      </c>
      <c r="BI994" s="206">
        <f aca="true" t="shared" si="8" ref="BI994:BI1002">IF(N994="nulová",J994,0)</f>
        <v>0</v>
      </c>
      <c r="BJ994" s="19" t="s">
        <v>35</v>
      </c>
      <c r="BK994" s="206">
        <f aca="true" t="shared" si="9" ref="BK994:BK1002">ROUND(I994*H994,2)</f>
        <v>0</v>
      </c>
      <c r="BL994" s="19" t="s">
        <v>241</v>
      </c>
      <c r="BM994" s="19" t="s">
        <v>1280</v>
      </c>
    </row>
    <row r="995" spans="2:65" s="1" customFormat="1" ht="22.5" customHeight="1">
      <c r="B995" s="36"/>
      <c r="C995" s="195" t="s">
        <v>1281</v>
      </c>
      <c r="D995" s="195" t="s">
        <v>142</v>
      </c>
      <c r="E995" s="196" t="s">
        <v>1282</v>
      </c>
      <c r="F995" s="197" t="s">
        <v>1283</v>
      </c>
      <c r="G995" s="198" t="s">
        <v>145</v>
      </c>
      <c r="H995" s="199">
        <v>52.426</v>
      </c>
      <c r="I995" s="200"/>
      <c r="J995" s="201">
        <f t="shared" si="0"/>
        <v>0</v>
      </c>
      <c r="K995" s="197" t="s">
        <v>146</v>
      </c>
      <c r="L995" s="56"/>
      <c r="M995" s="202" t="s">
        <v>20</v>
      </c>
      <c r="N995" s="203" t="s">
        <v>42</v>
      </c>
      <c r="O995" s="37"/>
      <c r="P995" s="204">
        <f t="shared" si="1"/>
        <v>0</v>
      </c>
      <c r="Q995" s="204">
        <v>0.0003</v>
      </c>
      <c r="R995" s="204">
        <f t="shared" si="2"/>
        <v>0.0157278</v>
      </c>
      <c r="S995" s="204">
        <v>0</v>
      </c>
      <c r="T995" s="205">
        <f t="shared" si="3"/>
        <v>0</v>
      </c>
      <c r="AR995" s="19" t="s">
        <v>241</v>
      </c>
      <c r="AT995" s="19" t="s">
        <v>142</v>
      </c>
      <c r="AU995" s="19" t="s">
        <v>78</v>
      </c>
      <c r="AY995" s="19" t="s">
        <v>140</v>
      </c>
      <c r="BE995" s="206">
        <f t="shared" si="4"/>
        <v>0</v>
      </c>
      <c r="BF995" s="206">
        <f t="shared" si="5"/>
        <v>0</v>
      </c>
      <c r="BG995" s="206">
        <f t="shared" si="6"/>
        <v>0</v>
      </c>
      <c r="BH995" s="206">
        <f t="shared" si="7"/>
        <v>0</v>
      </c>
      <c r="BI995" s="206">
        <f t="shared" si="8"/>
        <v>0</v>
      </c>
      <c r="BJ995" s="19" t="s">
        <v>35</v>
      </c>
      <c r="BK995" s="206">
        <f t="shared" si="9"/>
        <v>0</v>
      </c>
      <c r="BL995" s="19" t="s">
        <v>241</v>
      </c>
      <c r="BM995" s="19" t="s">
        <v>1284</v>
      </c>
    </row>
    <row r="996" spans="2:65" s="1" customFormat="1" ht="22.5" customHeight="1">
      <c r="B996" s="36"/>
      <c r="C996" s="195" t="s">
        <v>1285</v>
      </c>
      <c r="D996" s="195" t="s">
        <v>142</v>
      </c>
      <c r="E996" s="196" t="s">
        <v>1286</v>
      </c>
      <c r="F996" s="197" t="s">
        <v>1287</v>
      </c>
      <c r="G996" s="198" t="s">
        <v>225</v>
      </c>
      <c r="H996" s="199">
        <v>47.5</v>
      </c>
      <c r="I996" s="200"/>
      <c r="J996" s="201">
        <f t="shared" si="0"/>
        <v>0</v>
      </c>
      <c r="K996" s="197" t="s">
        <v>146</v>
      </c>
      <c r="L996" s="56"/>
      <c r="M996" s="202" t="s">
        <v>20</v>
      </c>
      <c r="N996" s="203" t="s">
        <v>42</v>
      </c>
      <c r="O996" s="37"/>
      <c r="P996" s="204">
        <f t="shared" si="1"/>
        <v>0</v>
      </c>
      <c r="Q996" s="204">
        <v>3E-05</v>
      </c>
      <c r="R996" s="204">
        <f t="shared" si="2"/>
        <v>0.001425</v>
      </c>
      <c r="S996" s="204">
        <v>0</v>
      </c>
      <c r="T996" s="205">
        <f t="shared" si="3"/>
        <v>0</v>
      </c>
      <c r="AR996" s="19" t="s">
        <v>241</v>
      </c>
      <c r="AT996" s="19" t="s">
        <v>142</v>
      </c>
      <c r="AU996" s="19" t="s">
        <v>78</v>
      </c>
      <c r="AY996" s="19" t="s">
        <v>140</v>
      </c>
      <c r="BE996" s="206">
        <f t="shared" si="4"/>
        <v>0</v>
      </c>
      <c r="BF996" s="206">
        <f t="shared" si="5"/>
        <v>0</v>
      </c>
      <c r="BG996" s="206">
        <f t="shared" si="6"/>
        <v>0</v>
      </c>
      <c r="BH996" s="206">
        <f t="shared" si="7"/>
        <v>0</v>
      </c>
      <c r="BI996" s="206">
        <f t="shared" si="8"/>
        <v>0</v>
      </c>
      <c r="BJ996" s="19" t="s">
        <v>35</v>
      </c>
      <c r="BK996" s="206">
        <f t="shared" si="9"/>
        <v>0</v>
      </c>
      <c r="BL996" s="19" t="s">
        <v>241</v>
      </c>
      <c r="BM996" s="19" t="s">
        <v>1288</v>
      </c>
    </row>
    <row r="997" spans="2:65" s="1" customFormat="1" ht="22.5" customHeight="1">
      <c r="B997" s="36"/>
      <c r="C997" s="195" t="s">
        <v>1289</v>
      </c>
      <c r="D997" s="195" t="s">
        <v>142</v>
      </c>
      <c r="E997" s="196" t="s">
        <v>1290</v>
      </c>
      <c r="F997" s="197" t="s">
        <v>1291</v>
      </c>
      <c r="G997" s="198" t="s">
        <v>650</v>
      </c>
      <c r="H997" s="199">
        <v>500</v>
      </c>
      <c r="I997" s="200"/>
      <c r="J997" s="201">
        <f t="shared" si="0"/>
        <v>0</v>
      </c>
      <c r="K997" s="197" t="s">
        <v>146</v>
      </c>
      <c r="L997" s="56"/>
      <c r="M997" s="202" t="s">
        <v>20</v>
      </c>
      <c r="N997" s="203" t="s">
        <v>42</v>
      </c>
      <c r="O997" s="37"/>
      <c r="P997" s="204">
        <f t="shared" si="1"/>
        <v>0</v>
      </c>
      <c r="Q997" s="204">
        <v>0</v>
      </c>
      <c r="R997" s="204">
        <f t="shared" si="2"/>
        <v>0</v>
      </c>
      <c r="S997" s="204">
        <v>0</v>
      </c>
      <c r="T997" s="205">
        <f t="shared" si="3"/>
        <v>0</v>
      </c>
      <c r="AR997" s="19" t="s">
        <v>241</v>
      </c>
      <c r="AT997" s="19" t="s">
        <v>142</v>
      </c>
      <c r="AU997" s="19" t="s">
        <v>78</v>
      </c>
      <c r="AY997" s="19" t="s">
        <v>140</v>
      </c>
      <c r="BE997" s="206">
        <f t="shared" si="4"/>
        <v>0</v>
      </c>
      <c r="BF997" s="206">
        <f t="shared" si="5"/>
        <v>0</v>
      </c>
      <c r="BG997" s="206">
        <f t="shared" si="6"/>
        <v>0</v>
      </c>
      <c r="BH997" s="206">
        <f t="shared" si="7"/>
        <v>0</v>
      </c>
      <c r="BI997" s="206">
        <f t="shared" si="8"/>
        <v>0</v>
      </c>
      <c r="BJ997" s="19" t="s">
        <v>35</v>
      </c>
      <c r="BK997" s="206">
        <f t="shared" si="9"/>
        <v>0</v>
      </c>
      <c r="BL997" s="19" t="s">
        <v>241</v>
      </c>
      <c r="BM997" s="19" t="s">
        <v>1292</v>
      </c>
    </row>
    <row r="998" spans="2:65" s="1" customFormat="1" ht="31.5" customHeight="1">
      <c r="B998" s="36"/>
      <c r="C998" s="195" t="s">
        <v>1293</v>
      </c>
      <c r="D998" s="195" t="s">
        <v>142</v>
      </c>
      <c r="E998" s="196" t="s">
        <v>1294</v>
      </c>
      <c r="F998" s="197" t="s">
        <v>1295</v>
      </c>
      <c r="G998" s="198" t="s">
        <v>145</v>
      </c>
      <c r="H998" s="199">
        <v>52.426</v>
      </c>
      <c r="I998" s="200"/>
      <c r="J998" s="201">
        <f t="shared" si="0"/>
        <v>0</v>
      </c>
      <c r="K998" s="197" t="s">
        <v>146</v>
      </c>
      <c r="L998" s="56"/>
      <c r="M998" s="202" t="s">
        <v>20</v>
      </c>
      <c r="N998" s="203" t="s">
        <v>42</v>
      </c>
      <c r="O998" s="37"/>
      <c r="P998" s="204">
        <f t="shared" si="1"/>
        <v>0</v>
      </c>
      <c r="Q998" s="204">
        <v>0.00463</v>
      </c>
      <c r="R998" s="204">
        <f t="shared" si="2"/>
        <v>0.24273238</v>
      </c>
      <c r="S998" s="204">
        <v>0</v>
      </c>
      <c r="T998" s="205">
        <f t="shared" si="3"/>
        <v>0</v>
      </c>
      <c r="AR998" s="19" t="s">
        <v>241</v>
      </c>
      <c r="AT998" s="19" t="s">
        <v>142</v>
      </c>
      <c r="AU998" s="19" t="s">
        <v>78</v>
      </c>
      <c r="AY998" s="19" t="s">
        <v>140</v>
      </c>
      <c r="BE998" s="206">
        <f t="shared" si="4"/>
        <v>0</v>
      </c>
      <c r="BF998" s="206">
        <f t="shared" si="5"/>
        <v>0</v>
      </c>
      <c r="BG998" s="206">
        <f t="shared" si="6"/>
        <v>0</v>
      </c>
      <c r="BH998" s="206">
        <f t="shared" si="7"/>
        <v>0</v>
      </c>
      <c r="BI998" s="206">
        <f t="shared" si="8"/>
        <v>0</v>
      </c>
      <c r="BJ998" s="19" t="s">
        <v>35</v>
      </c>
      <c r="BK998" s="206">
        <f t="shared" si="9"/>
        <v>0</v>
      </c>
      <c r="BL998" s="19" t="s">
        <v>241</v>
      </c>
      <c r="BM998" s="19" t="s">
        <v>1296</v>
      </c>
    </row>
    <row r="999" spans="2:65" s="1" customFormat="1" ht="31.5" customHeight="1">
      <c r="B999" s="36"/>
      <c r="C999" s="195" t="s">
        <v>1297</v>
      </c>
      <c r="D999" s="195" t="s">
        <v>142</v>
      </c>
      <c r="E999" s="196" t="s">
        <v>1298</v>
      </c>
      <c r="F999" s="197" t="s">
        <v>1299</v>
      </c>
      <c r="G999" s="198" t="s">
        <v>650</v>
      </c>
      <c r="H999" s="199">
        <v>4</v>
      </c>
      <c r="I999" s="200"/>
      <c r="J999" s="201">
        <f t="shared" si="0"/>
        <v>0</v>
      </c>
      <c r="K999" s="197" t="s">
        <v>146</v>
      </c>
      <c r="L999" s="56"/>
      <c r="M999" s="202" t="s">
        <v>20</v>
      </c>
      <c r="N999" s="203" t="s">
        <v>42</v>
      </c>
      <c r="O999" s="37"/>
      <c r="P999" s="204">
        <f t="shared" si="1"/>
        <v>0</v>
      </c>
      <c r="Q999" s="204">
        <v>0.00018</v>
      </c>
      <c r="R999" s="204">
        <f t="shared" si="2"/>
        <v>0.00072</v>
      </c>
      <c r="S999" s="204">
        <v>0</v>
      </c>
      <c r="T999" s="205">
        <f t="shared" si="3"/>
        <v>0</v>
      </c>
      <c r="AR999" s="19" t="s">
        <v>241</v>
      </c>
      <c r="AT999" s="19" t="s">
        <v>142</v>
      </c>
      <c r="AU999" s="19" t="s">
        <v>78</v>
      </c>
      <c r="AY999" s="19" t="s">
        <v>140</v>
      </c>
      <c r="BE999" s="206">
        <f t="shared" si="4"/>
        <v>0</v>
      </c>
      <c r="BF999" s="206">
        <f t="shared" si="5"/>
        <v>0</v>
      </c>
      <c r="BG999" s="206">
        <f t="shared" si="6"/>
        <v>0</v>
      </c>
      <c r="BH999" s="206">
        <f t="shared" si="7"/>
        <v>0</v>
      </c>
      <c r="BI999" s="206">
        <f t="shared" si="8"/>
        <v>0</v>
      </c>
      <c r="BJ999" s="19" t="s">
        <v>35</v>
      </c>
      <c r="BK999" s="206">
        <f t="shared" si="9"/>
        <v>0</v>
      </c>
      <c r="BL999" s="19" t="s">
        <v>241</v>
      </c>
      <c r="BM999" s="19" t="s">
        <v>1300</v>
      </c>
    </row>
    <row r="1000" spans="2:65" s="1" customFormat="1" ht="31.5" customHeight="1">
      <c r="B1000" s="36"/>
      <c r="C1000" s="195" t="s">
        <v>1301</v>
      </c>
      <c r="D1000" s="195" t="s">
        <v>142</v>
      </c>
      <c r="E1000" s="196" t="s">
        <v>1302</v>
      </c>
      <c r="F1000" s="197" t="s">
        <v>1303</v>
      </c>
      <c r="G1000" s="198" t="s">
        <v>650</v>
      </c>
      <c r="H1000" s="199">
        <v>2</v>
      </c>
      <c r="I1000" s="200"/>
      <c r="J1000" s="201">
        <f t="shared" si="0"/>
        <v>0</v>
      </c>
      <c r="K1000" s="197" t="s">
        <v>146</v>
      </c>
      <c r="L1000" s="56"/>
      <c r="M1000" s="202" t="s">
        <v>20</v>
      </c>
      <c r="N1000" s="203" t="s">
        <v>42</v>
      </c>
      <c r="O1000" s="37"/>
      <c r="P1000" s="204">
        <f t="shared" si="1"/>
        <v>0</v>
      </c>
      <c r="Q1000" s="204">
        <v>0.00018</v>
      </c>
      <c r="R1000" s="204">
        <f t="shared" si="2"/>
        <v>0.00036</v>
      </c>
      <c r="S1000" s="204">
        <v>0</v>
      </c>
      <c r="T1000" s="205">
        <f t="shared" si="3"/>
        <v>0</v>
      </c>
      <c r="AR1000" s="19" t="s">
        <v>241</v>
      </c>
      <c r="AT1000" s="19" t="s">
        <v>142</v>
      </c>
      <c r="AU1000" s="19" t="s">
        <v>78</v>
      </c>
      <c r="AY1000" s="19" t="s">
        <v>140</v>
      </c>
      <c r="BE1000" s="206">
        <f t="shared" si="4"/>
        <v>0</v>
      </c>
      <c r="BF1000" s="206">
        <f t="shared" si="5"/>
        <v>0</v>
      </c>
      <c r="BG1000" s="206">
        <f t="shared" si="6"/>
        <v>0</v>
      </c>
      <c r="BH1000" s="206">
        <f t="shared" si="7"/>
        <v>0</v>
      </c>
      <c r="BI1000" s="206">
        <f t="shared" si="8"/>
        <v>0</v>
      </c>
      <c r="BJ1000" s="19" t="s">
        <v>35</v>
      </c>
      <c r="BK1000" s="206">
        <f t="shared" si="9"/>
        <v>0</v>
      </c>
      <c r="BL1000" s="19" t="s">
        <v>241</v>
      </c>
      <c r="BM1000" s="19" t="s">
        <v>1304</v>
      </c>
    </row>
    <row r="1001" spans="2:65" s="1" customFormat="1" ht="31.5" customHeight="1">
      <c r="B1001" s="36"/>
      <c r="C1001" s="195" t="s">
        <v>1305</v>
      </c>
      <c r="D1001" s="195" t="s">
        <v>142</v>
      </c>
      <c r="E1001" s="196" t="s">
        <v>1306</v>
      </c>
      <c r="F1001" s="197" t="s">
        <v>1307</v>
      </c>
      <c r="G1001" s="198" t="s">
        <v>650</v>
      </c>
      <c r="H1001" s="199">
        <v>2</v>
      </c>
      <c r="I1001" s="200"/>
      <c r="J1001" s="201">
        <f t="shared" si="0"/>
        <v>0</v>
      </c>
      <c r="K1001" s="197" t="s">
        <v>146</v>
      </c>
      <c r="L1001" s="56"/>
      <c r="M1001" s="202" t="s">
        <v>20</v>
      </c>
      <c r="N1001" s="203" t="s">
        <v>42</v>
      </c>
      <c r="O1001" s="37"/>
      <c r="P1001" s="204">
        <f t="shared" si="1"/>
        <v>0</v>
      </c>
      <c r="Q1001" s="204">
        <v>0.00018</v>
      </c>
      <c r="R1001" s="204">
        <f t="shared" si="2"/>
        <v>0.00036</v>
      </c>
      <c r="S1001" s="204">
        <v>0</v>
      </c>
      <c r="T1001" s="205">
        <f t="shared" si="3"/>
        <v>0</v>
      </c>
      <c r="AR1001" s="19" t="s">
        <v>241</v>
      </c>
      <c r="AT1001" s="19" t="s">
        <v>142</v>
      </c>
      <c r="AU1001" s="19" t="s">
        <v>78</v>
      </c>
      <c r="AY1001" s="19" t="s">
        <v>140</v>
      </c>
      <c r="BE1001" s="206">
        <f t="shared" si="4"/>
        <v>0</v>
      </c>
      <c r="BF1001" s="206">
        <f t="shared" si="5"/>
        <v>0</v>
      </c>
      <c r="BG1001" s="206">
        <f t="shared" si="6"/>
        <v>0</v>
      </c>
      <c r="BH1001" s="206">
        <f t="shared" si="7"/>
        <v>0</v>
      </c>
      <c r="BI1001" s="206">
        <f t="shared" si="8"/>
        <v>0</v>
      </c>
      <c r="BJ1001" s="19" t="s">
        <v>35</v>
      </c>
      <c r="BK1001" s="206">
        <f t="shared" si="9"/>
        <v>0</v>
      </c>
      <c r="BL1001" s="19" t="s">
        <v>241</v>
      </c>
      <c r="BM1001" s="19" t="s">
        <v>1308</v>
      </c>
    </row>
    <row r="1002" spans="2:65" s="1" customFormat="1" ht="31.5" customHeight="1">
      <c r="B1002" s="36"/>
      <c r="C1002" s="195" t="s">
        <v>1309</v>
      </c>
      <c r="D1002" s="195" t="s">
        <v>142</v>
      </c>
      <c r="E1002" s="196" t="s">
        <v>1310</v>
      </c>
      <c r="F1002" s="197" t="s">
        <v>1311</v>
      </c>
      <c r="G1002" s="198" t="s">
        <v>225</v>
      </c>
      <c r="H1002" s="199">
        <v>47.5</v>
      </c>
      <c r="I1002" s="200"/>
      <c r="J1002" s="201">
        <f t="shared" si="0"/>
        <v>0</v>
      </c>
      <c r="K1002" s="197" t="s">
        <v>146</v>
      </c>
      <c r="L1002" s="56"/>
      <c r="M1002" s="202" t="s">
        <v>20</v>
      </c>
      <c r="N1002" s="203" t="s">
        <v>42</v>
      </c>
      <c r="O1002" s="37"/>
      <c r="P1002" s="204">
        <f t="shared" si="1"/>
        <v>0</v>
      </c>
      <c r="Q1002" s="204">
        <v>0.00052</v>
      </c>
      <c r="R1002" s="204">
        <f t="shared" si="2"/>
        <v>0.024699999999999996</v>
      </c>
      <c r="S1002" s="204">
        <v>0</v>
      </c>
      <c r="T1002" s="205">
        <f t="shared" si="3"/>
        <v>0</v>
      </c>
      <c r="AR1002" s="19" t="s">
        <v>241</v>
      </c>
      <c r="AT1002" s="19" t="s">
        <v>142</v>
      </c>
      <c r="AU1002" s="19" t="s">
        <v>78</v>
      </c>
      <c r="AY1002" s="19" t="s">
        <v>140</v>
      </c>
      <c r="BE1002" s="206">
        <f t="shared" si="4"/>
        <v>0</v>
      </c>
      <c r="BF1002" s="206">
        <f t="shared" si="5"/>
        <v>0</v>
      </c>
      <c r="BG1002" s="206">
        <f t="shared" si="6"/>
        <v>0</v>
      </c>
      <c r="BH1002" s="206">
        <f t="shared" si="7"/>
        <v>0</v>
      </c>
      <c r="BI1002" s="206">
        <f t="shared" si="8"/>
        <v>0</v>
      </c>
      <c r="BJ1002" s="19" t="s">
        <v>35</v>
      </c>
      <c r="BK1002" s="206">
        <f t="shared" si="9"/>
        <v>0</v>
      </c>
      <c r="BL1002" s="19" t="s">
        <v>241</v>
      </c>
      <c r="BM1002" s="19" t="s">
        <v>1312</v>
      </c>
    </row>
    <row r="1003" spans="2:51" s="13" customFormat="1" ht="13.5">
      <c r="B1003" s="219"/>
      <c r="C1003" s="220"/>
      <c r="D1003" s="209" t="s">
        <v>149</v>
      </c>
      <c r="E1003" s="221" t="s">
        <v>20</v>
      </c>
      <c r="F1003" s="222" t="s">
        <v>1249</v>
      </c>
      <c r="G1003" s="220"/>
      <c r="H1003" s="223">
        <v>30</v>
      </c>
      <c r="I1003" s="224"/>
      <c r="J1003" s="220"/>
      <c r="K1003" s="220"/>
      <c r="L1003" s="225"/>
      <c r="M1003" s="226"/>
      <c r="N1003" s="227"/>
      <c r="O1003" s="227"/>
      <c r="P1003" s="227"/>
      <c r="Q1003" s="227"/>
      <c r="R1003" s="227"/>
      <c r="S1003" s="227"/>
      <c r="T1003" s="228"/>
      <c r="AT1003" s="229" t="s">
        <v>149</v>
      </c>
      <c r="AU1003" s="229" t="s">
        <v>78</v>
      </c>
      <c r="AV1003" s="13" t="s">
        <v>78</v>
      </c>
      <c r="AW1003" s="13" t="s">
        <v>34</v>
      </c>
      <c r="AX1003" s="13" t="s">
        <v>71</v>
      </c>
      <c r="AY1003" s="229" t="s">
        <v>140</v>
      </c>
    </row>
    <row r="1004" spans="2:51" s="13" customFormat="1" ht="13.5">
      <c r="B1004" s="219"/>
      <c r="C1004" s="220"/>
      <c r="D1004" s="209" t="s">
        <v>149</v>
      </c>
      <c r="E1004" s="221" t="s">
        <v>20</v>
      </c>
      <c r="F1004" s="222" t="s">
        <v>1313</v>
      </c>
      <c r="G1004" s="220"/>
      <c r="H1004" s="223">
        <v>7.05</v>
      </c>
      <c r="I1004" s="224"/>
      <c r="J1004" s="220"/>
      <c r="K1004" s="220"/>
      <c r="L1004" s="225"/>
      <c r="M1004" s="226"/>
      <c r="N1004" s="227"/>
      <c r="O1004" s="227"/>
      <c r="P1004" s="227"/>
      <c r="Q1004" s="227"/>
      <c r="R1004" s="227"/>
      <c r="S1004" s="227"/>
      <c r="T1004" s="228"/>
      <c r="AT1004" s="229" t="s">
        <v>149</v>
      </c>
      <c r="AU1004" s="229" t="s">
        <v>78</v>
      </c>
      <c r="AV1004" s="13" t="s">
        <v>78</v>
      </c>
      <c r="AW1004" s="13" t="s">
        <v>34</v>
      </c>
      <c r="AX1004" s="13" t="s">
        <v>71</v>
      </c>
      <c r="AY1004" s="229" t="s">
        <v>140</v>
      </c>
    </row>
    <row r="1005" spans="2:51" s="13" customFormat="1" ht="13.5">
      <c r="B1005" s="219"/>
      <c r="C1005" s="220"/>
      <c r="D1005" s="209" t="s">
        <v>149</v>
      </c>
      <c r="E1005" s="221" t="s">
        <v>20</v>
      </c>
      <c r="F1005" s="222" t="s">
        <v>1251</v>
      </c>
      <c r="G1005" s="220"/>
      <c r="H1005" s="223">
        <v>10.45</v>
      </c>
      <c r="I1005" s="224"/>
      <c r="J1005" s="220"/>
      <c r="K1005" s="220"/>
      <c r="L1005" s="225"/>
      <c r="M1005" s="226"/>
      <c r="N1005" s="227"/>
      <c r="O1005" s="227"/>
      <c r="P1005" s="227"/>
      <c r="Q1005" s="227"/>
      <c r="R1005" s="227"/>
      <c r="S1005" s="227"/>
      <c r="T1005" s="228"/>
      <c r="AT1005" s="229" t="s">
        <v>149</v>
      </c>
      <c r="AU1005" s="229" t="s">
        <v>78</v>
      </c>
      <c r="AV1005" s="13" t="s">
        <v>78</v>
      </c>
      <c r="AW1005" s="13" t="s">
        <v>34</v>
      </c>
      <c r="AX1005" s="13" t="s">
        <v>71</v>
      </c>
      <c r="AY1005" s="229" t="s">
        <v>140</v>
      </c>
    </row>
    <row r="1006" spans="2:51" s="14" customFormat="1" ht="13.5">
      <c r="B1006" s="230"/>
      <c r="C1006" s="231"/>
      <c r="D1006" s="232" t="s">
        <v>149</v>
      </c>
      <c r="E1006" s="233" t="s">
        <v>20</v>
      </c>
      <c r="F1006" s="234" t="s">
        <v>152</v>
      </c>
      <c r="G1006" s="231"/>
      <c r="H1006" s="235">
        <v>47.5</v>
      </c>
      <c r="I1006" s="236"/>
      <c r="J1006" s="231"/>
      <c r="K1006" s="231"/>
      <c r="L1006" s="237"/>
      <c r="M1006" s="238"/>
      <c r="N1006" s="239"/>
      <c r="O1006" s="239"/>
      <c r="P1006" s="239"/>
      <c r="Q1006" s="239"/>
      <c r="R1006" s="239"/>
      <c r="S1006" s="239"/>
      <c r="T1006" s="240"/>
      <c r="AT1006" s="241" t="s">
        <v>149</v>
      </c>
      <c r="AU1006" s="241" t="s">
        <v>78</v>
      </c>
      <c r="AV1006" s="14" t="s">
        <v>147</v>
      </c>
      <c r="AW1006" s="14" t="s">
        <v>34</v>
      </c>
      <c r="AX1006" s="14" t="s">
        <v>35</v>
      </c>
      <c r="AY1006" s="241" t="s">
        <v>140</v>
      </c>
    </row>
    <row r="1007" spans="2:65" s="1" customFormat="1" ht="31.5" customHeight="1">
      <c r="B1007" s="36"/>
      <c r="C1007" s="195" t="s">
        <v>1314</v>
      </c>
      <c r="D1007" s="195" t="s">
        <v>142</v>
      </c>
      <c r="E1007" s="196" t="s">
        <v>1315</v>
      </c>
      <c r="F1007" s="197" t="s">
        <v>1316</v>
      </c>
      <c r="G1007" s="198" t="s">
        <v>225</v>
      </c>
      <c r="H1007" s="199">
        <v>68.35</v>
      </c>
      <c r="I1007" s="200"/>
      <c r="J1007" s="201">
        <f>ROUND(I1007*H1007,2)</f>
        <v>0</v>
      </c>
      <c r="K1007" s="197" t="s">
        <v>146</v>
      </c>
      <c r="L1007" s="56"/>
      <c r="M1007" s="202" t="s">
        <v>20</v>
      </c>
      <c r="N1007" s="203" t="s">
        <v>42</v>
      </c>
      <c r="O1007" s="37"/>
      <c r="P1007" s="204">
        <f>O1007*H1007</f>
        <v>0</v>
      </c>
      <c r="Q1007" s="204">
        <v>0.00053</v>
      </c>
      <c r="R1007" s="204">
        <f>Q1007*H1007</f>
        <v>0.036225499999999994</v>
      </c>
      <c r="S1007" s="204">
        <v>0</v>
      </c>
      <c r="T1007" s="205">
        <f>S1007*H1007</f>
        <v>0</v>
      </c>
      <c r="AR1007" s="19" t="s">
        <v>241</v>
      </c>
      <c r="AT1007" s="19" t="s">
        <v>142</v>
      </c>
      <c r="AU1007" s="19" t="s">
        <v>78</v>
      </c>
      <c r="AY1007" s="19" t="s">
        <v>140</v>
      </c>
      <c r="BE1007" s="206">
        <f>IF(N1007="základní",J1007,0)</f>
        <v>0</v>
      </c>
      <c r="BF1007" s="206">
        <f>IF(N1007="snížená",J1007,0)</f>
        <v>0</v>
      </c>
      <c r="BG1007" s="206">
        <f>IF(N1007="zákl. přenesená",J1007,0)</f>
        <v>0</v>
      </c>
      <c r="BH1007" s="206">
        <f>IF(N1007="sníž. přenesená",J1007,0)</f>
        <v>0</v>
      </c>
      <c r="BI1007" s="206">
        <f>IF(N1007="nulová",J1007,0)</f>
        <v>0</v>
      </c>
      <c r="BJ1007" s="19" t="s">
        <v>35</v>
      </c>
      <c r="BK1007" s="206">
        <f>ROUND(I1007*H1007,2)</f>
        <v>0</v>
      </c>
      <c r="BL1007" s="19" t="s">
        <v>241</v>
      </c>
      <c r="BM1007" s="19" t="s">
        <v>1317</v>
      </c>
    </row>
    <row r="1008" spans="2:51" s="13" customFormat="1" ht="13.5">
      <c r="B1008" s="219"/>
      <c r="C1008" s="220"/>
      <c r="D1008" s="209" t="s">
        <v>149</v>
      </c>
      <c r="E1008" s="221" t="s">
        <v>20</v>
      </c>
      <c r="F1008" s="222" t="s">
        <v>1047</v>
      </c>
      <c r="G1008" s="220"/>
      <c r="H1008" s="223">
        <v>58.8</v>
      </c>
      <c r="I1008" s="224"/>
      <c r="J1008" s="220"/>
      <c r="K1008" s="220"/>
      <c r="L1008" s="225"/>
      <c r="M1008" s="226"/>
      <c r="N1008" s="227"/>
      <c r="O1008" s="227"/>
      <c r="P1008" s="227"/>
      <c r="Q1008" s="227"/>
      <c r="R1008" s="227"/>
      <c r="S1008" s="227"/>
      <c r="T1008" s="228"/>
      <c r="AT1008" s="229" t="s">
        <v>149</v>
      </c>
      <c r="AU1008" s="229" t="s">
        <v>78</v>
      </c>
      <c r="AV1008" s="13" t="s">
        <v>78</v>
      </c>
      <c r="AW1008" s="13" t="s">
        <v>34</v>
      </c>
      <c r="AX1008" s="13" t="s">
        <v>71</v>
      </c>
      <c r="AY1008" s="229" t="s">
        <v>140</v>
      </c>
    </row>
    <row r="1009" spans="2:51" s="13" customFormat="1" ht="13.5">
      <c r="B1009" s="219"/>
      <c r="C1009" s="220"/>
      <c r="D1009" s="209" t="s">
        <v>149</v>
      </c>
      <c r="E1009" s="221" t="s">
        <v>20</v>
      </c>
      <c r="F1009" s="222" t="s">
        <v>1318</v>
      </c>
      <c r="G1009" s="220"/>
      <c r="H1009" s="223">
        <v>9.55</v>
      </c>
      <c r="I1009" s="224"/>
      <c r="J1009" s="220"/>
      <c r="K1009" s="220"/>
      <c r="L1009" s="225"/>
      <c r="M1009" s="226"/>
      <c r="N1009" s="227"/>
      <c r="O1009" s="227"/>
      <c r="P1009" s="227"/>
      <c r="Q1009" s="227"/>
      <c r="R1009" s="227"/>
      <c r="S1009" s="227"/>
      <c r="T1009" s="228"/>
      <c r="AT1009" s="229" t="s">
        <v>149</v>
      </c>
      <c r="AU1009" s="229" t="s">
        <v>78</v>
      </c>
      <c r="AV1009" s="13" t="s">
        <v>78</v>
      </c>
      <c r="AW1009" s="13" t="s">
        <v>34</v>
      </c>
      <c r="AX1009" s="13" t="s">
        <v>71</v>
      </c>
      <c r="AY1009" s="229" t="s">
        <v>140</v>
      </c>
    </row>
    <row r="1010" spans="2:51" s="14" customFormat="1" ht="13.5">
      <c r="B1010" s="230"/>
      <c r="C1010" s="231"/>
      <c r="D1010" s="232" t="s">
        <v>149</v>
      </c>
      <c r="E1010" s="233" t="s">
        <v>20</v>
      </c>
      <c r="F1010" s="234" t="s">
        <v>152</v>
      </c>
      <c r="G1010" s="231"/>
      <c r="H1010" s="235">
        <v>68.35</v>
      </c>
      <c r="I1010" s="236"/>
      <c r="J1010" s="231"/>
      <c r="K1010" s="231"/>
      <c r="L1010" s="237"/>
      <c r="M1010" s="238"/>
      <c r="N1010" s="239"/>
      <c r="O1010" s="239"/>
      <c r="P1010" s="239"/>
      <c r="Q1010" s="239"/>
      <c r="R1010" s="239"/>
      <c r="S1010" s="239"/>
      <c r="T1010" s="240"/>
      <c r="AT1010" s="241" t="s">
        <v>149</v>
      </c>
      <c r="AU1010" s="241" t="s">
        <v>78</v>
      </c>
      <c r="AV1010" s="14" t="s">
        <v>147</v>
      </c>
      <c r="AW1010" s="14" t="s">
        <v>34</v>
      </c>
      <c r="AX1010" s="14" t="s">
        <v>35</v>
      </c>
      <c r="AY1010" s="241" t="s">
        <v>140</v>
      </c>
    </row>
    <row r="1011" spans="2:65" s="1" customFormat="1" ht="22.5" customHeight="1">
      <c r="B1011" s="36"/>
      <c r="C1011" s="195" t="s">
        <v>1319</v>
      </c>
      <c r="D1011" s="195" t="s">
        <v>142</v>
      </c>
      <c r="E1011" s="196" t="s">
        <v>1320</v>
      </c>
      <c r="F1011" s="197" t="s">
        <v>1321</v>
      </c>
      <c r="G1011" s="198" t="s">
        <v>650</v>
      </c>
      <c r="H1011" s="199">
        <v>2</v>
      </c>
      <c r="I1011" s="200"/>
      <c r="J1011" s="201">
        <f>ROUND(I1011*H1011,2)</f>
        <v>0</v>
      </c>
      <c r="K1011" s="197" t="s">
        <v>146</v>
      </c>
      <c r="L1011" s="56"/>
      <c r="M1011" s="202" t="s">
        <v>20</v>
      </c>
      <c r="N1011" s="203" t="s">
        <v>42</v>
      </c>
      <c r="O1011" s="37"/>
      <c r="P1011" s="204">
        <f>O1011*H1011</f>
        <v>0</v>
      </c>
      <c r="Q1011" s="204">
        <v>0</v>
      </c>
      <c r="R1011" s="204">
        <f>Q1011*H1011</f>
        <v>0</v>
      </c>
      <c r="S1011" s="204">
        <v>0</v>
      </c>
      <c r="T1011" s="205">
        <f>S1011*H1011</f>
        <v>0</v>
      </c>
      <c r="AR1011" s="19" t="s">
        <v>241</v>
      </c>
      <c r="AT1011" s="19" t="s">
        <v>142</v>
      </c>
      <c r="AU1011" s="19" t="s">
        <v>78</v>
      </c>
      <c r="AY1011" s="19" t="s">
        <v>140</v>
      </c>
      <c r="BE1011" s="206">
        <f>IF(N1011="základní",J1011,0)</f>
        <v>0</v>
      </c>
      <c r="BF1011" s="206">
        <f>IF(N1011="snížená",J1011,0)</f>
        <v>0</v>
      </c>
      <c r="BG1011" s="206">
        <f>IF(N1011="zákl. přenesená",J1011,0)</f>
        <v>0</v>
      </c>
      <c r="BH1011" s="206">
        <f>IF(N1011="sníž. přenesená",J1011,0)</f>
        <v>0</v>
      </c>
      <c r="BI1011" s="206">
        <f>IF(N1011="nulová",J1011,0)</f>
        <v>0</v>
      </c>
      <c r="BJ1011" s="19" t="s">
        <v>35</v>
      </c>
      <c r="BK1011" s="206">
        <f>ROUND(I1011*H1011,2)</f>
        <v>0</v>
      </c>
      <c r="BL1011" s="19" t="s">
        <v>241</v>
      </c>
      <c r="BM1011" s="19" t="s">
        <v>1322</v>
      </c>
    </row>
    <row r="1012" spans="2:51" s="13" customFormat="1" ht="13.5">
      <c r="B1012" s="219"/>
      <c r="C1012" s="220"/>
      <c r="D1012" s="232" t="s">
        <v>149</v>
      </c>
      <c r="E1012" s="255" t="s">
        <v>20</v>
      </c>
      <c r="F1012" s="253" t="s">
        <v>1323</v>
      </c>
      <c r="G1012" s="220"/>
      <c r="H1012" s="254">
        <v>2</v>
      </c>
      <c r="I1012" s="224"/>
      <c r="J1012" s="220"/>
      <c r="K1012" s="220"/>
      <c r="L1012" s="225"/>
      <c r="M1012" s="226"/>
      <c r="N1012" s="227"/>
      <c r="O1012" s="227"/>
      <c r="P1012" s="227"/>
      <c r="Q1012" s="227"/>
      <c r="R1012" s="227"/>
      <c r="S1012" s="227"/>
      <c r="T1012" s="228"/>
      <c r="AT1012" s="229" t="s">
        <v>149</v>
      </c>
      <c r="AU1012" s="229" t="s">
        <v>78</v>
      </c>
      <c r="AV1012" s="13" t="s">
        <v>78</v>
      </c>
      <c r="AW1012" s="13" t="s">
        <v>34</v>
      </c>
      <c r="AX1012" s="13" t="s">
        <v>35</v>
      </c>
      <c r="AY1012" s="229" t="s">
        <v>140</v>
      </c>
    </row>
    <row r="1013" spans="2:65" s="1" customFormat="1" ht="44.25" customHeight="1">
      <c r="B1013" s="36"/>
      <c r="C1013" s="257" t="s">
        <v>1324</v>
      </c>
      <c r="D1013" s="257" t="s">
        <v>215</v>
      </c>
      <c r="E1013" s="258" t="s">
        <v>1325</v>
      </c>
      <c r="F1013" s="259" t="s">
        <v>1326</v>
      </c>
      <c r="G1013" s="260" t="s">
        <v>650</v>
      </c>
      <c r="H1013" s="261">
        <v>2</v>
      </c>
      <c r="I1013" s="262"/>
      <c r="J1013" s="263">
        <f>ROUND(I1013*H1013,2)</f>
        <v>0</v>
      </c>
      <c r="K1013" s="259" t="s">
        <v>146</v>
      </c>
      <c r="L1013" s="264"/>
      <c r="M1013" s="265" t="s">
        <v>20</v>
      </c>
      <c r="N1013" s="266" t="s">
        <v>42</v>
      </c>
      <c r="O1013" s="37"/>
      <c r="P1013" s="204">
        <f>O1013*H1013</f>
        <v>0</v>
      </c>
      <c r="Q1013" s="204">
        <v>0.00055</v>
      </c>
      <c r="R1013" s="204">
        <f>Q1013*H1013</f>
        <v>0.0011</v>
      </c>
      <c r="S1013" s="204">
        <v>0</v>
      </c>
      <c r="T1013" s="205">
        <f>S1013*H1013</f>
        <v>0</v>
      </c>
      <c r="AR1013" s="19" t="s">
        <v>388</v>
      </c>
      <c r="AT1013" s="19" t="s">
        <v>215</v>
      </c>
      <c r="AU1013" s="19" t="s">
        <v>78</v>
      </c>
      <c r="AY1013" s="19" t="s">
        <v>140</v>
      </c>
      <c r="BE1013" s="206">
        <f>IF(N1013="základní",J1013,0)</f>
        <v>0</v>
      </c>
      <c r="BF1013" s="206">
        <f>IF(N1013="snížená",J1013,0)</f>
        <v>0</v>
      </c>
      <c r="BG1013" s="206">
        <f>IF(N1013="zákl. přenesená",J1013,0)</f>
        <v>0</v>
      </c>
      <c r="BH1013" s="206">
        <f>IF(N1013="sníž. přenesená",J1013,0)</f>
        <v>0</v>
      </c>
      <c r="BI1013" s="206">
        <f>IF(N1013="nulová",J1013,0)</f>
        <v>0</v>
      </c>
      <c r="BJ1013" s="19" t="s">
        <v>35</v>
      </c>
      <c r="BK1013" s="206">
        <f>ROUND(I1013*H1013,2)</f>
        <v>0</v>
      </c>
      <c r="BL1013" s="19" t="s">
        <v>241</v>
      </c>
      <c r="BM1013" s="19" t="s">
        <v>1327</v>
      </c>
    </row>
    <row r="1014" spans="2:65" s="1" customFormat="1" ht="22.5" customHeight="1">
      <c r="B1014" s="36"/>
      <c r="C1014" s="195" t="s">
        <v>1328</v>
      </c>
      <c r="D1014" s="195" t="s">
        <v>142</v>
      </c>
      <c r="E1014" s="196" t="s">
        <v>1329</v>
      </c>
      <c r="F1014" s="197" t="s">
        <v>1330</v>
      </c>
      <c r="G1014" s="198" t="s">
        <v>145</v>
      </c>
      <c r="H1014" s="199">
        <v>52.426</v>
      </c>
      <c r="I1014" s="200"/>
      <c r="J1014" s="201">
        <f>ROUND(I1014*H1014,2)</f>
        <v>0</v>
      </c>
      <c r="K1014" s="197" t="s">
        <v>146</v>
      </c>
      <c r="L1014" s="56"/>
      <c r="M1014" s="202" t="s">
        <v>20</v>
      </c>
      <c r="N1014" s="203" t="s">
        <v>42</v>
      </c>
      <c r="O1014" s="37"/>
      <c r="P1014" s="204">
        <f>O1014*H1014</f>
        <v>0</v>
      </c>
      <c r="Q1014" s="204">
        <v>0.00715</v>
      </c>
      <c r="R1014" s="204">
        <f>Q1014*H1014</f>
        <v>0.3748459</v>
      </c>
      <c r="S1014" s="204">
        <v>0</v>
      </c>
      <c r="T1014" s="205">
        <f>S1014*H1014</f>
        <v>0</v>
      </c>
      <c r="AR1014" s="19" t="s">
        <v>241</v>
      </c>
      <c r="AT1014" s="19" t="s">
        <v>142</v>
      </c>
      <c r="AU1014" s="19" t="s">
        <v>78</v>
      </c>
      <c r="AY1014" s="19" t="s">
        <v>140</v>
      </c>
      <c r="BE1014" s="206">
        <f>IF(N1014="základní",J1014,0)</f>
        <v>0</v>
      </c>
      <c r="BF1014" s="206">
        <f>IF(N1014="snížená",J1014,0)</f>
        <v>0</v>
      </c>
      <c r="BG1014" s="206">
        <f>IF(N1014="zákl. přenesená",J1014,0)</f>
        <v>0</v>
      </c>
      <c r="BH1014" s="206">
        <f>IF(N1014="sníž. přenesená",J1014,0)</f>
        <v>0</v>
      </c>
      <c r="BI1014" s="206">
        <f>IF(N1014="nulová",J1014,0)</f>
        <v>0</v>
      </c>
      <c r="BJ1014" s="19" t="s">
        <v>35</v>
      </c>
      <c r="BK1014" s="206">
        <f>ROUND(I1014*H1014,2)</f>
        <v>0</v>
      </c>
      <c r="BL1014" s="19" t="s">
        <v>241</v>
      </c>
      <c r="BM1014" s="19" t="s">
        <v>1331</v>
      </c>
    </row>
    <row r="1015" spans="2:65" s="1" customFormat="1" ht="31.5" customHeight="1">
      <c r="B1015" s="36"/>
      <c r="C1015" s="195" t="s">
        <v>1332</v>
      </c>
      <c r="D1015" s="195" t="s">
        <v>142</v>
      </c>
      <c r="E1015" s="196" t="s">
        <v>1333</v>
      </c>
      <c r="F1015" s="197" t="s">
        <v>1334</v>
      </c>
      <c r="G1015" s="198" t="s">
        <v>206</v>
      </c>
      <c r="H1015" s="199">
        <v>2.079</v>
      </c>
      <c r="I1015" s="200"/>
      <c r="J1015" s="201">
        <f>ROUND(I1015*H1015,2)</f>
        <v>0</v>
      </c>
      <c r="K1015" s="197" t="s">
        <v>146</v>
      </c>
      <c r="L1015" s="56"/>
      <c r="M1015" s="202" t="s">
        <v>20</v>
      </c>
      <c r="N1015" s="203" t="s">
        <v>42</v>
      </c>
      <c r="O1015" s="37"/>
      <c r="P1015" s="204">
        <f>O1015*H1015</f>
        <v>0</v>
      </c>
      <c r="Q1015" s="204">
        <v>0</v>
      </c>
      <c r="R1015" s="204">
        <f>Q1015*H1015</f>
        <v>0</v>
      </c>
      <c r="S1015" s="204">
        <v>0</v>
      </c>
      <c r="T1015" s="205">
        <f>S1015*H1015</f>
        <v>0</v>
      </c>
      <c r="AR1015" s="19" t="s">
        <v>241</v>
      </c>
      <c r="AT1015" s="19" t="s">
        <v>142</v>
      </c>
      <c r="AU1015" s="19" t="s">
        <v>78</v>
      </c>
      <c r="AY1015" s="19" t="s">
        <v>140</v>
      </c>
      <c r="BE1015" s="206">
        <f>IF(N1015="základní",J1015,0)</f>
        <v>0</v>
      </c>
      <c r="BF1015" s="206">
        <f>IF(N1015="snížená",J1015,0)</f>
        <v>0</v>
      </c>
      <c r="BG1015" s="206">
        <f>IF(N1015="zákl. přenesená",J1015,0)</f>
        <v>0</v>
      </c>
      <c r="BH1015" s="206">
        <f>IF(N1015="sníž. přenesená",J1015,0)</f>
        <v>0</v>
      </c>
      <c r="BI1015" s="206">
        <f>IF(N1015="nulová",J1015,0)</f>
        <v>0</v>
      </c>
      <c r="BJ1015" s="19" t="s">
        <v>35</v>
      </c>
      <c r="BK1015" s="206">
        <f>ROUND(I1015*H1015,2)</f>
        <v>0</v>
      </c>
      <c r="BL1015" s="19" t="s">
        <v>241</v>
      </c>
      <c r="BM1015" s="19" t="s">
        <v>1335</v>
      </c>
    </row>
    <row r="1016" spans="2:65" s="1" customFormat="1" ht="31.5" customHeight="1">
      <c r="B1016" s="36"/>
      <c r="C1016" s="195" t="s">
        <v>1336</v>
      </c>
      <c r="D1016" s="195" t="s">
        <v>142</v>
      </c>
      <c r="E1016" s="196" t="s">
        <v>1337</v>
      </c>
      <c r="F1016" s="197" t="s">
        <v>1338</v>
      </c>
      <c r="G1016" s="198" t="s">
        <v>206</v>
      </c>
      <c r="H1016" s="199">
        <v>2.079</v>
      </c>
      <c r="I1016" s="200"/>
      <c r="J1016" s="201">
        <f>ROUND(I1016*H1016,2)</f>
        <v>0</v>
      </c>
      <c r="K1016" s="197" t="s">
        <v>146</v>
      </c>
      <c r="L1016" s="56"/>
      <c r="M1016" s="202" t="s">
        <v>20</v>
      </c>
      <c r="N1016" s="203" t="s">
        <v>42</v>
      </c>
      <c r="O1016" s="37"/>
      <c r="P1016" s="204">
        <f>O1016*H1016</f>
        <v>0</v>
      </c>
      <c r="Q1016" s="204">
        <v>0</v>
      </c>
      <c r="R1016" s="204">
        <f>Q1016*H1016</f>
        <v>0</v>
      </c>
      <c r="S1016" s="204">
        <v>0</v>
      </c>
      <c r="T1016" s="205">
        <f>S1016*H1016</f>
        <v>0</v>
      </c>
      <c r="AR1016" s="19" t="s">
        <v>241</v>
      </c>
      <c r="AT1016" s="19" t="s">
        <v>142</v>
      </c>
      <c r="AU1016" s="19" t="s">
        <v>78</v>
      </c>
      <c r="AY1016" s="19" t="s">
        <v>140</v>
      </c>
      <c r="BE1016" s="206">
        <f>IF(N1016="základní",J1016,0)</f>
        <v>0</v>
      </c>
      <c r="BF1016" s="206">
        <f>IF(N1016="snížená",J1016,0)</f>
        <v>0</v>
      </c>
      <c r="BG1016" s="206">
        <f>IF(N1016="zákl. přenesená",J1016,0)</f>
        <v>0</v>
      </c>
      <c r="BH1016" s="206">
        <f>IF(N1016="sníž. přenesená",J1016,0)</f>
        <v>0</v>
      </c>
      <c r="BI1016" s="206">
        <f>IF(N1016="nulová",J1016,0)</f>
        <v>0</v>
      </c>
      <c r="BJ1016" s="19" t="s">
        <v>35</v>
      </c>
      <c r="BK1016" s="206">
        <f>ROUND(I1016*H1016,2)</f>
        <v>0</v>
      </c>
      <c r="BL1016" s="19" t="s">
        <v>241</v>
      </c>
      <c r="BM1016" s="19" t="s">
        <v>1339</v>
      </c>
    </row>
    <row r="1017" spans="2:63" s="11" customFormat="1" ht="29.85" customHeight="1">
      <c r="B1017" s="178"/>
      <c r="C1017" s="179"/>
      <c r="D1017" s="192" t="s">
        <v>70</v>
      </c>
      <c r="E1017" s="193" t="s">
        <v>1340</v>
      </c>
      <c r="F1017" s="193" t="s">
        <v>1341</v>
      </c>
      <c r="G1017" s="179"/>
      <c r="H1017" s="179"/>
      <c r="I1017" s="182"/>
      <c r="J1017" s="194">
        <f>BK1017</f>
        <v>0</v>
      </c>
      <c r="K1017" s="179"/>
      <c r="L1017" s="184"/>
      <c r="M1017" s="185"/>
      <c r="N1017" s="186"/>
      <c r="O1017" s="186"/>
      <c r="P1017" s="187">
        <f>SUM(P1018:P1036)</f>
        <v>0</v>
      </c>
      <c r="Q1017" s="186"/>
      <c r="R1017" s="187">
        <f>SUM(R1018:R1036)</f>
        <v>0</v>
      </c>
      <c r="S1017" s="186"/>
      <c r="T1017" s="188">
        <f>SUM(T1018:T1036)</f>
        <v>30.3517683</v>
      </c>
      <c r="AR1017" s="189" t="s">
        <v>78</v>
      </c>
      <c r="AT1017" s="190" t="s">
        <v>70</v>
      </c>
      <c r="AU1017" s="190" t="s">
        <v>35</v>
      </c>
      <c r="AY1017" s="189" t="s">
        <v>140</v>
      </c>
      <c r="BK1017" s="191">
        <f>SUM(BK1018:BK1036)</f>
        <v>0</v>
      </c>
    </row>
    <row r="1018" spans="2:65" s="1" customFormat="1" ht="22.5" customHeight="1">
      <c r="B1018" s="36"/>
      <c r="C1018" s="195" t="s">
        <v>1342</v>
      </c>
      <c r="D1018" s="195" t="s">
        <v>142</v>
      </c>
      <c r="E1018" s="196" t="s">
        <v>1343</v>
      </c>
      <c r="F1018" s="197" t="s">
        <v>1344</v>
      </c>
      <c r="G1018" s="198" t="s">
        <v>145</v>
      </c>
      <c r="H1018" s="199">
        <v>425.691</v>
      </c>
      <c r="I1018" s="200"/>
      <c r="J1018" s="201">
        <f>ROUND(I1018*H1018,2)</f>
        <v>0</v>
      </c>
      <c r="K1018" s="197" t="s">
        <v>146</v>
      </c>
      <c r="L1018" s="56"/>
      <c r="M1018" s="202" t="s">
        <v>20</v>
      </c>
      <c r="N1018" s="203" t="s">
        <v>42</v>
      </c>
      <c r="O1018" s="37"/>
      <c r="P1018" s="204">
        <f>O1018*H1018</f>
        <v>0</v>
      </c>
      <c r="Q1018" s="204">
        <v>0</v>
      </c>
      <c r="R1018" s="204">
        <f>Q1018*H1018</f>
        <v>0</v>
      </c>
      <c r="S1018" s="204">
        <v>0.0713</v>
      </c>
      <c r="T1018" s="205">
        <f>S1018*H1018</f>
        <v>30.3517683</v>
      </c>
      <c r="AR1018" s="19" t="s">
        <v>241</v>
      </c>
      <c r="AT1018" s="19" t="s">
        <v>142</v>
      </c>
      <c r="AU1018" s="19" t="s">
        <v>78</v>
      </c>
      <c r="AY1018" s="19" t="s">
        <v>140</v>
      </c>
      <c r="BE1018" s="206">
        <f>IF(N1018="základní",J1018,0)</f>
        <v>0</v>
      </c>
      <c r="BF1018" s="206">
        <f>IF(N1018="snížená",J1018,0)</f>
        <v>0</v>
      </c>
      <c r="BG1018" s="206">
        <f>IF(N1018="zákl. přenesená",J1018,0)</f>
        <v>0</v>
      </c>
      <c r="BH1018" s="206">
        <f>IF(N1018="sníž. přenesená",J1018,0)</f>
        <v>0</v>
      </c>
      <c r="BI1018" s="206">
        <f>IF(N1018="nulová",J1018,0)</f>
        <v>0</v>
      </c>
      <c r="BJ1018" s="19" t="s">
        <v>35</v>
      </c>
      <c r="BK1018" s="206">
        <f>ROUND(I1018*H1018,2)</f>
        <v>0</v>
      </c>
      <c r="BL1018" s="19" t="s">
        <v>241</v>
      </c>
      <c r="BM1018" s="19" t="s">
        <v>1345</v>
      </c>
    </row>
    <row r="1019" spans="2:51" s="13" customFormat="1" ht="13.5">
      <c r="B1019" s="219"/>
      <c r="C1019" s="220"/>
      <c r="D1019" s="209" t="s">
        <v>149</v>
      </c>
      <c r="E1019" s="221" t="s">
        <v>20</v>
      </c>
      <c r="F1019" s="222" t="s">
        <v>531</v>
      </c>
      <c r="G1019" s="220"/>
      <c r="H1019" s="223">
        <v>38.862</v>
      </c>
      <c r="I1019" s="224"/>
      <c r="J1019" s="220"/>
      <c r="K1019" s="220"/>
      <c r="L1019" s="225"/>
      <c r="M1019" s="226"/>
      <c r="N1019" s="227"/>
      <c r="O1019" s="227"/>
      <c r="P1019" s="227"/>
      <c r="Q1019" s="227"/>
      <c r="R1019" s="227"/>
      <c r="S1019" s="227"/>
      <c r="T1019" s="228"/>
      <c r="AT1019" s="229" t="s">
        <v>149</v>
      </c>
      <c r="AU1019" s="229" t="s">
        <v>78</v>
      </c>
      <c r="AV1019" s="13" t="s">
        <v>78</v>
      </c>
      <c r="AW1019" s="13" t="s">
        <v>34</v>
      </c>
      <c r="AX1019" s="13" t="s">
        <v>71</v>
      </c>
      <c r="AY1019" s="229" t="s">
        <v>140</v>
      </c>
    </row>
    <row r="1020" spans="2:51" s="13" customFormat="1" ht="13.5">
      <c r="B1020" s="219"/>
      <c r="C1020" s="220"/>
      <c r="D1020" s="209" t="s">
        <v>149</v>
      </c>
      <c r="E1020" s="221" t="s">
        <v>20</v>
      </c>
      <c r="F1020" s="222" t="s">
        <v>532</v>
      </c>
      <c r="G1020" s="220"/>
      <c r="H1020" s="223">
        <v>7.783</v>
      </c>
      <c r="I1020" s="224"/>
      <c r="J1020" s="220"/>
      <c r="K1020" s="220"/>
      <c r="L1020" s="225"/>
      <c r="M1020" s="226"/>
      <c r="N1020" s="227"/>
      <c r="O1020" s="227"/>
      <c r="P1020" s="227"/>
      <c r="Q1020" s="227"/>
      <c r="R1020" s="227"/>
      <c r="S1020" s="227"/>
      <c r="T1020" s="228"/>
      <c r="AT1020" s="229" t="s">
        <v>149</v>
      </c>
      <c r="AU1020" s="229" t="s">
        <v>78</v>
      </c>
      <c r="AV1020" s="13" t="s">
        <v>78</v>
      </c>
      <c r="AW1020" s="13" t="s">
        <v>34</v>
      </c>
      <c r="AX1020" s="13" t="s">
        <v>71</v>
      </c>
      <c r="AY1020" s="229" t="s">
        <v>140</v>
      </c>
    </row>
    <row r="1021" spans="2:51" s="13" customFormat="1" ht="13.5">
      <c r="B1021" s="219"/>
      <c r="C1021" s="220"/>
      <c r="D1021" s="209" t="s">
        <v>149</v>
      </c>
      <c r="E1021" s="221" t="s">
        <v>20</v>
      </c>
      <c r="F1021" s="222" t="s">
        <v>533</v>
      </c>
      <c r="G1021" s="220"/>
      <c r="H1021" s="223">
        <v>0.87</v>
      </c>
      <c r="I1021" s="224"/>
      <c r="J1021" s="220"/>
      <c r="K1021" s="220"/>
      <c r="L1021" s="225"/>
      <c r="M1021" s="226"/>
      <c r="N1021" s="227"/>
      <c r="O1021" s="227"/>
      <c r="P1021" s="227"/>
      <c r="Q1021" s="227"/>
      <c r="R1021" s="227"/>
      <c r="S1021" s="227"/>
      <c r="T1021" s="228"/>
      <c r="AT1021" s="229" t="s">
        <v>149</v>
      </c>
      <c r="AU1021" s="229" t="s">
        <v>78</v>
      </c>
      <c r="AV1021" s="13" t="s">
        <v>78</v>
      </c>
      <c r="AW1021" s="13" t="s">
        <v>34</v>
      </c>
      <c r="AX1021" s="13" t="s">
        <v>71</v>
      </c>
      <c r="AY1021" s="229" t="s">
        <v>140</v>
      </c>
    </row>
    <row r="1022" spans="2:51" s="15" customFormat="1" ht="13.5">
      <c r="B1022" s="242"/>
      <c r="C1022" s="243"/>
      <c r="D1022" s="209" t="s">
        <v>149</v>
      </c>
      <c r="E1022" s="244" t="s">
        <v>20</v>
      </c>
      <c r="F1022" s="245" t="s">
        <v>337</v>
      </c>
      <c r="G1022" s="243"/>
      <c r="H1022" s="246">
        <v>47.515</v>
      </c>
      <c r="I1022" s="247"/>
      <c r="J1022" s="243"/>
      <c r="K1022" s="243"/>
      <c r="L1022" s="248"/>
      <c r="M1022" s="249"/>
      <c r="N1022" s="250"/>
      <c r="O1022" s="250"/>
      <c r="P1022" s="250"/>
      <c r="Q1022" s="250"/>
      <c r="R1022" s="250"/>
      <c r="S1022" s="250"/>
      <c r="T1022" s="251"/>
      <c r="AT1022" s="252" t="s">
        <v>149</v>
      </c>
      <c r="AU1022" s="252" t="s">
        <v>78</v>
      </c>
      <c r="AV1022" s="15" t="s">
        <v>159</v>
      </c>
      <c r="AW1022" s="15" t="s">
        <v>34</v>
      </c>
      <c r="AX1022" s="15" t="s">
        <v>71</v>
      </c>
      <c r="AY1022" s="252" t="s">
        <v>140</v>
      </c>
    </row>
    <row r="1023" spans="2:51" s="13" customFormat="1" ht="13.5">
      <c r="B1023" s="219"/>
      <c r="C1023" s="220"/>
      <c r="D1023" s="209" t="s">
        <v>149</v>
      </c>
      <c r="E1023" s="221" t="s">
        <v>20</v>
      </c>
      <c r="F1023" s="222" t="s">
        <v>534</v>
      </c>
      <c r="G1023" s="220"/>
      <c r="H1023" s="223">
        <v>37.08</v>
      </c>
      <c r="I1023" s="224"/>
      <c r="J1023" s="220"/>
      <c r="K1023" s="220"/>
      <c r="L1023" s="225"/>
      <c r="M1023" s="226"/>
      <c r="N1023" s="227"/>
      <c r="O1023" s="227"/>
      <c r="P1023" s="227"/>
      <c r="Q1023" s="227"/>
      <c r="R1023" s="227"/>
      <c r="S1023" s="227"/>
      <c r="T1023" s="228"/>
      <c r="AT1023" s="229" t="s">
        <v>149</v>
      </c>
      <c r="AU1023" s="229" t="s">
        <v>78</v>
      </c>
      <c r="AV1023" s="13" t="s">
        <v>78</v>
      </c>
      <c r="AW1023" s="13" t="s">
        <v>34</v>
      </c>
      <c r="AX1023" s="13" t="s">
        <v>71</v>
      </c>
      <c r="AY1023" s="229" t="s">
        <v>140</v>
      </c>
    </row>
    <row r="1024" spans="2:51" s="15" customFormat="1" ht="13.5">
      <c r="B1024" s="242"/>
      <c r="C1024" s="243"/>
      <c r="D1024" s="209" t="s">
        <v>149</v>
      </c>
      <c r="E1024" s="244" t="s">
        <v>20</v>
      </c>
      <c r="F1024" s="245" t="s">
        <v>342</v>
      </c>
      <c r="G1024" s="243"/>
      <c r="H1024" s="246">
        <v>37.08</v>
      </c>
      <c r="I1024" s="247"/>
      <c r="J1024" s="243"/>
      <c r="K1024" s="243"/>
      <c r="L1024" s="248"/>
      <c r="M1024" s="249"/>
      <c r="N1024" s="250"/>
      <c r="O1024" s="250"/>
      <c r="P1024" s="250"/>
      <c r="Q1024" s="250"/>
      <c r="R1024" s="250"/>
      <c r="S1024" s="250"/>
      <c r="T1024" s="251"/>
      <c r="AT1024" s="252" t="s">
        <v>149</v>
      </c>
      <c r="AU1024" s="252" t="s">
        <v>78</v>
      </c>
      <c r="AV1024" s="15" t="s">
        <v>159</v>
      </c>
      <c r="AW1024" s="15" t="s">
        <v>34</v>
      </c>
      <c r="AX1024" s="15" t="s">
        <v>71</v>
      </c>
      <c r="AY1024" s="252" t="s">
        <v>140</v>
      </c>
    </row>
    <row r="1025" spans="2:51" s="13" customFormat="1" ht="13.5">
      <c r="B1025" s="219"/>
      <c r="C1025" s="220"/>
      <c r="D1025" s="209" t="s">
        <v>149</v>
      </c>
      <c r="E1025" s="221" t="s">
        <v>20</v>
      </c>
      <c r="F1025" s="222" t="s">
        <v>535</v>
      </c>
      <c r="G1025" s="220"/>
      <c r="H1025" s="223">
        <v>2.88</v>
      </c>
      <c r="I1025" s="224"/>
      <c r="J1025" s="220"/>
      <c r="K1025" s="220"/>
      <c r="L1025" s="225"/>
      <c r="M1025" s="226"/>
      <c r="N1025" s="227"/>
      <c r="O1025" s="227"/>
      <c r="P1025" s="227"/>
      <c r="Q1025" s="227"/>
      <c r="R1025" s="227"/>
      <c r="S1025" s="227"/>
      <c r="T1025" s="228"/>
      <c r="AT1025" s="229" t="s">
        <v>149</v>
      </c>
      <c r="AU1025" s="229" t="s">
        <v>78</v>
      </c>
      <c r="AV1025" s="13" t="s">
        <v>78</v>
      </c>
      <c r="AW1025" s="13" t="s">
        <v>34</v>
      </c>
      <c r="AX1025" s="13" t="s">
        <v>71</v>
      </c>
      <c r="AY1025" s="229" t="s">
        <v>140</v>
      </c>
    </row>
    <row r="1026" spans="2:51" s="15" customFormat="1" ht="13.5">
      <c r="B1026" s="242"/>
      <c r="C1026" s="243"/>
      <c r="D1026" s="209" t="s">
        <v>149</v>
      </c>
      <c r="E1026" s="244" t="s">
        <v>20</v>
      </c>
      <c r="F1026" s="245" t="s">
        <v>344</v>
      </c>
      <c r="G1026" s="243"/>
      <c r="H1026" s="246">
        <v>2.88</v>
      </c>
      <c r="I1026" s="247"/>
      <c r="J1026" s="243"/>
      <c r="K1026" s="243"/>
      <c r="L1026" s="248"/>
      <c r="M1026" s="249"/>
      <c r="N1026" s="250"/>
      <c r="O1026" s="250"/>
      <c r="P1026" s="250"/>
      <c r="Q1026" s="250"/>
      <c r="R1026" s="250"/>
      <c r="S1026" s="250"/>
      <c r="T1026" s="251"/>
      <c r="AT1026" s="252" t="s">
        <v>149</v>
      </c>
      <c r="AU1026" s="252" t="s">
        <v>78</v>
      </c>
      <c r="AV1026" s="15" t="s">
        <v>159</v>
      </c>
      <c r="AW1026" s="15" t="s">
        <v>34</v>
      </c>
      <c r="AX1026" s="15" t="s">
        <v>71</v>
      </c>
      <c r="AY1026" s="252" t="s">
        <v>140</v>
      </c>
    </row>
    <row r="1027" spans="2:51" s="13" customFormat="1" ht="13.5">
      <c r="B1027" s="219"/>
      <c r="C1027" s="220"/>
      <c r="D1027" s="209" t="s">
        <v>149</v>
      </c>
      <c r="E1027" s="221" t="s">
        <v>20</v>
      </c>
      <c r="F1027" s="222" t="s">
        <v>536</v>
      </c>
      <c r="G1027" s="220"/>
      <c r="H1027" s="223">
        <v>88.881</v>
      </c>
      <c r="I1027" s="224"/>
      <c r="J1027" s="220"/>
      <c r="K1027" s="220"/>
      <c r="L1027" s="225"/>
      <c r="M1027" s="226"/>
      <c r="N1027" s="227"/>
      <c r="O1027" s="227"/>
      <c r="P1027" s="227"/>
      <c r="Q1027" s="227"/>
      <c r="R1027" s="227"/>
      <c r="S1027" s="227"/>
      <c r="T1027" s="228"/>
      <c r="AT1027" s="229" t="s">
        <v>149</v>
      </c>
      <c r="AU1027" s="229" t="s">
        <v>78</v>
      </c>
      <c r="AV1027" s="13" t="s">
        <v>78</v>
      </c>
      <c r="AW1027" s="13" t="s">
        <v>34</v>
      </c>
      <c r="AX1027" s="13" t="s">
        <v>71</v>
      </c>
      <c r="AY1027" s="229" t="s">
        <v>140</v>
      </c>
    </row>
    <row r="1028" spans="2:51" s="13" customFormat="1" ht="13.5">
      <c r="B1028" s="219"/>
      <c r="C1028" s="220"/>
      <c r="D1028" s="209" t="s">
        <v>149</v>
      </c>
      <c r="E1028" s="221" t="s">
        <v>20</v>
      </c>
      <c r="F1028" s="222" t="s">
        <v>537</v>
      </c>
      <c r="G1028" s="220"/>
      <c r="H1028" s="223">
        <v>73.929</v>
      </c>
      <c r="I1028" s="224"/>
      <c r="J1028" s="220"/>
      <c r="K1028" s="220"/>
      <c r="L1028" s="225"/>
      <c r="M1028" s="226"/>
      <c r="N1028" s="227"/>
      <c r="O1028" s="227"/>
      <c r="P1028" s="227"/>
      <c r="Q1028" s="227"/>
      <c r="R1028" s="227"/>
      <c r="S1028" s="227"/>
      <c r="T1028" s="228"/>
      <c r="AT1028" s="229" t="s">
        <v>149</v>
      </c>
      <c r="AU1028" s="229" t="s">
        <v>78</v>
      </c>
      <c r="AV1028" s="13" t="s">
        <v>78</v>
      </c>
      <c r="AW1028" s="13" t="s">
        <v>34</v>
      </c>
      <c r="AX1028" s="13" t="s">
        <v>71</v>
      </c>
      <c r="AY1028" s="229" t="s">
        <v>140</v>
      </c>
    </row>
    <row r="1029" spans="2:51" s="13" customFormat="1" ht="13.5">
      <c r="B1029" s="219"/>
      <c r="C1029" s="220"/>
      <c r="D1029" s="209" t="s">
        <v>149</v>
      </c>
      <c r="E1029" s="221" t="s">
        <v>20</v>
      </c>
      <c r="F1029" s="222" t="s">
        <v>538</v>
      </c>
      <c r="G1029" s="220"/>
      <c r="H1029" s="223">
        <v>12.003</v>
      </c>
      <c r="I1029" s="224"/>
      <c r="J1029" s="220"/>
      <c r="K1029" s="220"/>
      <c r="L1029" s="225"/>
      <c r="M1029" s="226"/>
      <c r="N1029" s="227"/>
      <c r="O1029" s="227"/>
      <c r="P1029" s="227"/>
      <c r="Q1029" s="227"/>
      <c r="R1029" s="227"/>
      <c r="S1029" s="227"/>
      <c r="T1029" s="228"/>
      <c r="AT1029" s="229" t="s">
        <v>149</v>
      </c>
      <c r="AU1029" s="229" t="s">
        <v>78</v>
      </c>
      <c r="AV1029" s="13" t="s">
        <v>78</v>
      </c>
      <c r="AW1029" s="13" t="s">
        <v>34</v>
      </c>
      <c r="AX1029" s="13" t="s">
        <v>71</v>
      </c>
      <c r="AY1029" s="229" t="s">
        <v>140</v>
      </c>
    </row>
    <row r="1030" spans="2:51" s="15" customFormat="1" ht="13.5">
      <c r="B1030" s="242"/>
      <c r="C1030" s="243"/>
      <c r="D1030" s="209" t="s">
        <v>149</v>
      </c>
      <c r="E1030" s="244" t="s">
        <v>20</v>
      </c>
      <c r="F1030" s="245" t="s">
        <v>360</v>
      </c>
      <c r="G1030" s="243"/>
      <c r="H1030" s="246">
        <v>174.813</v>
      </c>
      <c r="I1030" s="247"/>
      <c r="J1030" s="243"/>
      <c r="K1030" s="243"/>
      <c r="L1030" s="248"/>
      <c r="M1030" s="249"/>
      <c r="N1030" s="250"/>
      <c r="O1030" s="250"/>
      <c r="P1030" s="250"/>
      <c r="Q1030" s="250"/>
      <c r="R1030" s="250"/>
      <c r="S1030" s="250"/>
      <c r="T1030" s="251"/>
      <c r="AT1030" s="252" t="s">
        <v>149</v>
      </c>
      <c r="AU1030" s="252" t="s">
        <v>78</v>
      </c>
      <c r="AV1030" s="15" t="s">
        <v>159</v>
      </c>
      <c r="AW1030" s="15" t="s">
        <v>34</v>
      </c>
      <c r="AX1030" s="15" t="s">
        <v>71</v>
      </c>
      <c r="AY1030" s="252" t="s">
        <v>140</v>
      </c>
    </row>
    <row r="1031" spans="2:51" s="13" customFormat="1" ht="13.5">
      <c r="B1031" s="219"/>
      <c r="C1031" s="220"/>
      <c r="D1031" s="209" t="s">
        <v>149</v>
      </c>
      <c r="E1031" s="221" t="s">
        <v>20</v>
      </c>
      <c r="F1031" s="222" t="s">
        <v>539</v>
      </c>
      <c r="G1031" s="220"/>
      <c r="H1031" s="223">
        <v>33.374</v>
      </c>
      <c r="I1031" s="224"/>
      <c r="J1031" s="220"/>
      <c r="K1031" s="220"/>
      <c r="L1031" s="225"/>
      <c r="M1031" s="226"/>
      <c r="N1031" s="227"/>
      <c r="O1031" s="227"/>
      <c r="P1031" s="227"/>
      <c r="Q1031" s="227"/>
      <c r="R1031" s="227"/>
      <c r="S1031" s="227"/>
      <c r="T1031" s="228"/>
      <c r="AT1031" s="229" t="s">
        <v>149</v>
      </c>
      <c r="AU1031" s="229" t="s">
        <v>78</v>
      </c>
      <c r="AV1031" s="13" t="s">
        <v>78</v>
      </c>
      <c r="AW1031" s="13" t="s">
        <v>34</v>
      </c>
      <c r="AX1031" s="13" t="s">
        <v>71</v>
      </c>
      <c r="AY1031" s="229" t="s">
        <v>140</v>
      </c>
    </row>
    <row r="1032" spans="2:51" s="13" customFormat="1" ht="13.5">
      <c r="B1032" s="219"/>
      <c r="C1032" s="220"/>
      <c r="D1032" s="209" t="s">
        <v>149</v>
      </c>
      <c r="E1032" s="221" t="s">
        <v>20</v>
      </c>
      <c r="F1032" s="222" t="s">
        <v>540</v>
      </c>
      <c r="G1032" s="220"/>
      <c r="H1032" s="223">
        <v>74.409</v>
      </c>
      <c r="I1032" s="224"/>
      <c r="J1032" s="220"/>
      <c r="K1032" s="220"/>
      <c r="L1032" s="225"/>
      <c r="M1032" s="226"/>
      <c r="N1032" s="227"/>
      <c r="O1032" s="227"/>
      <c r="P1032" s="227"/>
      <c r="Q1032" s="227"/>
      <c r="R1032" s="227"/>
      <c r="S1032" s="227"/>
      <c r="T1032" s="228"/>
      <c r="AT1032" s="229" t="s">
        <v>149</v>
      </c>
      <c r="AU1032" s="229" t="s">
        <v>78</v>
      </c>
      <c r="AV1032" s="13" t="s">
        <v>78</v>
      </c>
      <c r="AW1032" s="13" t="s">
        <v>34</v>
      </c>
      <c r="AX1032" s="13" t="s">
        <v>71</v>
      </c>
      <c r="AY1032" s="229" t="s">
        <v>140</v>
      </c>
    </row>
    <row r="1033" spans="2:51" s="13" customFormat="1" ht="13.5">
      <c r="B1033" s="219"/>
      <c r="C1033" s="220"/>
      <c r="D1033" s="209" t="s">
        <v>149</v>
      </c>
      <c r="E1033" s="221" t="s">
        <v>20</v>
      </c>
      <c r="F1033" s="222" t="s">
        <v>541</v>
      </c>
      <c r="G1033" s="220"/>
      <c r="H1033" s="223">
        <v>32.805</v>
      </c>
      <c r="I1033" s="224"/>
      <c r="J1033" s="220"/>
      <c r="K1033" s="220"/>
      <c r="L1033" s="225"/>
      <c r="M1033" s="226"/>
      <c r="N1033" s="227"/>
      <c r="O1033" s="227"/>
      <c r="P1033" s="227"/>
      <c r="Q1033" s="227"/>
      <c r="R1033" s="227"/>
      <c r="S1033" s="227"/>
      <c r="T1033" s="228"/>
      <c r="AT1033" s="229" t="s">
        <v>149</v>
      </c>
      <c r="AU1033" s="229" t="s">
        <v>78</v>
      </c>
      <c r="AV1033" s="13" t="s">
        <v>78</v>
      </c>
      <c r="AW1033" s="13" t="s">
        <v>34</v>
      </c>
      <c r="AX1033" s="13" t="s">
        <v>71</v>
      </c>
      <c r="AY1033" s="229" t="s">
        <v>140</v>
      </c>
    </row>
    <row r="1034" spans="2:51" s="13" customFormat="1" ht="13.5">
      <c r="B1034" s="219"/>
      <c r="C1034" s="220"/>
      <c r="D1034" s="209" t="s">
        <v>149</v>
      </c>
      <c r="E1034" s="221" t="s">
        <v>20</v>
      </c>
      <c r="F1034" s="222" t="s">
        <v>542</v>
      </c>
      <c r="G1034" s="220"/>
      <c r="H1034" s="223">
        <v>22.815</v>
      </c>
      <c r="I1034" s="224"/>
      <c r="J1034" s="220"/>
      <c r="K1034" s="220"/>
      <c r="L1034" s="225"/>
      <c r="M1034" s="226"/>
      <c r="N1034" s="227"/>
      <c r="O1034" s="227"/>
      <c r="P1034" s="227"/>
      <c r="Q1034" s="227"/>
      <c r="R1034" s="227"/>
      <c r="S1034" s="227"/>
      <c r="T1034" s="228"/>
      <c r="AT1034" s="229" t="s">
        <v>149</v>
      </c>
      <c r="AU1034" s="229" t="s">
        <v>78</v>
      </c>
      <c r="AV1034" s="13" t="s">
        <v>78</v>
      </c>
      <c r="AW1034" s="13" t="s">
        <v>34</v>
      </c>
      <c r="AX1034" s="13" t="s">
        <v>71</v>
      </c>
      <c r="AY1034" s="229" t="s">
        <v>140</v>
      </c>
    </row>
    <row r="1035" spans="2:51" s="15" customFormat="1" ht="13.5">
      <c r="B1035" s="242"/>
      <c r="C1035" s="243"/>
      <c r="D1035" s="209" t="s">
        <v>149</v>
      </c>
      <c r="E1035" s="244" t="s">
        <v>20</v>
      </c>
      <c r="F1035" s="245" t="s">
        <v>380</v>
      </c>
      <c r="G1035" s="243"/>
      <c r="H1035" s="246">
        <v>163.403</v>
      </c>
      <c r="I1035" s="247"/>
      <c r="J1035" s="243"/>
      <c r="K1035" s="243"/>
      <c r="L1035" s="248"/>
      <c r="M1035" s="249"/>
      <c r="N1035" s="250"/>
      <c r="O1035" s="250"/>
      <c r="P1035" s="250"/>
      <c r="Q1035" s="250"/>
      <c r="R1035" s="250"/>
      <c r="S1035" s="250"/>
      <c r="T1035" s="251"/>
      <c r="AT1035" s="252" t="s">
        <v>149</v>
      </c>
      <c r="AU1035" s="252" t="s">
        <v>78</v>
      </c>
      <c r="AV1035" s="15" t="s">
        <v>159</v>
      </c>
      <c r="AW1035" s="15" t="s">
        <v>34</v>
      </c>
      <c r="AX1035" s="15" t="s">
        <v>71</v>
      </c>
      <c r="AY1035" s="252" t="s">
        <v>140</v>
      </c>
    </row>
    <row r="1036" spans="2:51" s="14" customFormat="1" ht="13.5">
      <c r="B1036" s="230"/>
      <c r="C1036" s="231"/>
      <c r="D1036" s="209" t="s">
        <v>149</v>
      </c>
      <c r="E1036" s="267" t="s">
        <v>20</v>
      </c>
      <c r="F1036" s="268" t="s">
        <v>152</v>
      </c>
      <c r="G1036" s="231"/>
      <c r="H1036" s="269">
        <v>425.691</v>
      </c>
      <c r="I1036" s="236"/>
      <c r="J1036" s="231"/>
      <c r="K1036" s="231"/>
      <c r="L1036" s="237"/>
      <c r="M1036" s="238"/>
      <c r="N1036" s="239"/>
      <c r="O1036" s="239"/>
      <c r="P1036" s="239"/>
      <c r="Q1036" s="239"/>
      <c r="R1036" s="239"/>
      <c r="S1036" s="239"/>
      <c r="T1036" s="240"/>
      <c r="AT1036" s="241" t="s">
        <v>149</v>
      </c>
      <c r="AU1036" s="241" t="s">
        <v>78</v>
      </c>
      <c r="AV1036" s="14" t="s">
        <v>147</v>
      </c>
      <c r="AW1036" s="14" t="s">
        <v>34</v>
      </c>
      <c r="AX1036" s="14" t="s">
        <v>35</v>
      </c>
      <c r="AY1036" s="241" t="s">
        <v>140</v>
      </c>
    </row>
    <row r="1037" spans="2:63" s="11" customFormat="1" ht="29.85" customHeight="1">
      <c r="B1037" s="178"/>
      <c r="C1037" s="179"/>
      <c r="D1037" s="192" t="s">
        <v>70</v>
      </c>
      <c r="E1037" s="193" t="s">
        <v>1346</v>
      </c>
      <c r="F1037" s="193" t="s">
        <v>1347</v>
      </c>
      <c r="G1037" s="179"/>
      <c r="H1037" s="179"/>
      <c r="I1037" s="182"/>
      <c r="J1037" s="194">
        <f>BK1037</f>
        <v>0</v>
      </c>
      <c r="K1037" s="179"/>
      <c r="L1037" s="184"/>
      <c r="M1037" s="185"/>
      <c r="N1037" s="186"/>
      <c r="O1037" s="186"/>
      <c r="P1037" s="187">
        <f>SUM(P1038:P1047)</f>
        <v>0</v>
      </c>
      <c r="Q1037" s="186"/>
      <c r="R1037" s="187">
        <f>SUM(R1038:R1047)</f>
        <v>0.047616000000000006</v>
      </c>
      <c r="S1037" s="186"/>
      <c r="T1037" s="188">
        <f>SUM(T1038:T1047)</f>
        <v>0</v>
      </c>
      <c r="AR1037" s="189" t="s">
        <v>78</v>
      </c>
      <c r="AT1037" s="190" t="s">
        <v>70</v>
      </c>
      <c r="AU1037" s="190" t="s">
        <v>35</v>
      </c>
      <c r="AY1037" s="189" t="s">
        <v>140</v>
      </c>
      <c r="BK1037" s="191">
        <f>SUM(BK1038:BK1047)</f>
        <v>0</v>
      </c>
    </row>
    <row r="1038" spans="2:65" s="1" customFormat="1" ht="31.5" customHeight="1">
      <c r="B1038" s="36"/>
      <c r="C1038" s="195" t="s">
        <v>1348</v>
      </c>
      <c r="D1038" s="195" t="s">
        <v>142</v>
      </c>
      <c r="E1038" s="196" t="s">
        <v>1349</v>
      </c>
      <c r="F1038" s="197" t="s">
        <v>1350</v>
      </c>
      <c r="G1038" s="198" t="s">
        <v>145</v>
      </c>
      <c r="H1038" s="199">
        <v>99.2</v>
      </c>
      <c r="I1038" s="200"/>
      <c r="J1038" s="201">
        <f>ROUND(I1038*H1038,2)</f>
        <v>0</v>
      </c>
      <c r="K1038" s="197" t="s">
        <v>146</v>
      </c>
      <c r="L1038" s="56"/>
      <c r="M1038" s="202" t="s">
        <v>20</v>
      </c>
      <c r="N1038" s="203" t="s">
        <v>42</v>
      </c>
      <c r="O1038" s="37"/>
      <c r="P1038" s="204">
        <f>O1038*H1038</f>
        <v>0</v>
      </c>
      <c r="Q1038" s="204">
        <v>7E-05</v>
      </c>
      <c r="R1038" s="204">
        <f>Q1038*H1038</f>
        <v>0.006944</v>
      </c>
      <c r="S1038" s="204">
        <v>0</v>
      </c>
      <c r="T1038" s="205">
        <f>S1038*H1038</f>
        <v>0</v>
      </c>
      <c r="AR1038" s="19" t="s">
        <v>241</v>
      </c>
      <c r="AT1038" s="19" t="s">
        <v>142</v>
      </c>
      <c r="AU1038" s="19" t="s">
        <v>78</v>
      </c>
      <c r="AY1038" s="19" t="s">
        <v>140</v>
      </c>
      <c r="BE1038" s="206">
        <f>IF(N1038="základní",J1038,0)</f>
        <v>0</v>
      </c>
      <c r="BF1038" s="206">
        <f>IF(N1038="snížená",J1038,0)</f>
        <v>0</v>
      </c>
      <c r="BG1038" s="206">
        <f>IF(N1038="zákl. přenesená",J1038,0)</f>
        <v>0</v>
      </c>
      <c r="BH1038" s="206">
        <f>IF(N1038="sníž. přenesená",J1038,0)</f>
        <v>0</v>
      </c>
      <c r="BI1038" s="206">
        <f>IF(N1038="nulová",J1038,0)</f>
        <v>0</v>
      </c>
      <c r="BJ1038" s="19" t="s">
        <v>35</v>
      </c>
      <c r="BK1038" s="206">
        <f>ROUND(I1038*H1038,2)</f>
        <v>0</v>
      </c>
      <c r="BL1038" s="19" t="s">
        <v>241</v>
      </c>
      <c r="BM1038" s="19" t="s">
        <v>1351</v>
      </c>
    </row>
    <row r="1039" spans="2:51" s="13" customFormat="1" ht="13.5">
      <c r="B1039" s="219"/>
      <c r="C1039" s="220"/>
      <c r="D1039" s="232" t="s">
        <v>149</v>
      </c>
      <c r="E1039" s="255" t="s">
        <v>20</v>
      </c>
      <c r="F1039" s="253" t="s">
        <v>1352</v>
      </c>
      <c r="G1039" s="220"/>
      <c r="H1039" s="254">
        <v>99.2</v>
      </c>
      <c r="I1039" s="224"/>
      <c r="J1039" s="220"/>
      <c r="K1039" s="220"/>
      <c r="L1039" s="225"/>
      <c r="M1039" s="226"/>
      <c r="N1039" s="227"/>
      <c r="O1039" s="227"/>
      <c r="P1039" s="227"/>
      <c r="Q1039" s="227"/>
      <c r="R1039" s="227"/>
      <c r="S1039" s="227"/>
      <c r="T1039" s="228"/>
      <c r="AT1039" s="229" t="s">
        <v>149</v>
      </c>
      <c r="AU1039" s="229" t="s">
        <v>78</v>
      </c>
      <c r="AV1039" s="13" t="s">
        <v>78</v>
      </c>
      <c r="AW1039" s="13" t="s">
        <v>34</v>
      </c>
      <c r="AX1039" s="13" t="s">
        <v>35</v>
      </c>
      <c r="AY1039" s="229" t="s">
        <v>140</v>
      </c>
    </row>
    <row r="1040" spans="2:65" s="1" customFormat="1" ht="22.5" customHeight="1">
      <c r="B1040" s="36"/>
      <c r="C1040" s="195" t="s">
        <v>1353</v>
      </c>
      <c r="D1040" s="195" t="s">
        <v>142</v>
      </c>
      <c r="E1040" s="196" t="s">
        <v>1354</v>
      </c>
      <c r="F1040" s="197" t="s">
        <v>1355</v>
      </c>
      <c r="G1040" s="198" t="s">
        <v>145</v>
      </c>
      <c r="H1040" s="199">
        <v>99.2</v>
      </c>
      <c r="I1040" s="200"/>
      <c r="J1040" s="201">
        <f>ROUND(I1040*H1040,2)</f>
        <v>0</v>
      </c>
      <c r="K1040" s="197" t="s">
        <v>146</v>
      </c>
      <c r="L1040" s="56"/>
      <c r="M1040" s="202" t="s">
        <v>20</v>
      </c>
      <c r="N1040" s="203" t="s">
        <v>42</v>
      </c>
      <c r="O1040" s="37"/>
      <c r="P1040" s="204">
        <f>O1040*H1040</f>
        <v>0</v>
      </c>
      <c r="Q1040" s="204">
        <v>0</v>
      </c>
      <c r="R1040" s="204">
        <f>Q1040*H1040</f>
        <v>0</v>
      </c>
      <c r="S1040" s="204">
        <v>0</v>
      </c>
      <c r="T1040" s="205">
        <f>S1040*H1040</f>
        <v>0</v>
      </c>
      <c r="AR1040" s="19" t="s">
        <v>241</v>
      </c>
      <c r="AT1040" s="19" t="s">
        <v>142</v>
      </c>
      <c r="AU1040" s="19" t="s">
        <v>78</v>
      </c>
      <c r="AY1040" s="19" t="s">
        <v>140</v>
      </c>
      <c r="BE1040" s="206">
        <f>IF(N1040="základní",J1040,0)</f>
        <v>0</v>
      </c>
      <c r="BF1040" s="206">
        <f>IF(N1040="snížená",J1040,0)</f>
        <v>0</v>
      </c>
      <c r="BG1040" s="206">
        <f>IF(N1040="zákl. přenesená",J1040,0)</f>
        <v>0</v>
      </c>
      <c r="BH1040" s="206">
        <f>IF(N1040="sníž. přenesená",J1040,0)</f>
        <v>0</v>
      </c>
      <c r="BI1040" s="206">
        <f>IF(N1040="nulová",J1040,0)</f>
        <v>0</v>
      </c>
      <c r="BJ1040" s="19" t="s">
        <v>35</v>
      </c>
      <c r="BK1040" s="206">
        <f>ROUND(I1040*H1040,2)</f>
        <v>0</v>
      </c>
      <c r="BL1040" s="19" t="s">
        <v>241</v>
      </c>
      <c r="BM1040" s="19" t="s">
        <v>1356</v>
      </c>
    </row>
    <row r="1041" spans="2:51" s="13" customFormat="1" ht="13.5">
      <c r="B1041" s="219"/>
      <c r="C1041" s="220"/>
      <c r="D1041" s="232" t="s">
        <v>149</v>
      </c>
      <c r="E1041" s="255" t="s">
        <v>20</v>
      </c>
      <c r="F1041" s="253" t="s">
        <v>1352</v>
      </c>
      <c r="G1041" s="220"/>
      <c r="H1041" s="254">
        <v>99.2</v>
      </c>
      <c r="I1041" s="224"/>
      <c r="J1041" s="220"/>
      <c r="K1041" s="220"/>
      <c r="L1041" s="225"/>
      <c r="M1041" s="226"/>
      <c r="N1041" s="227"/>
      <c r="O1041" s="227"/>
      <c r="P1041" s="227"/>
      <c r="Q1041" s="227"/>
      <c r="R1041" s="227"/>
      <c r="S1041" s="227"/>
      <c r="T1041" s="228"/>
      <c r="AT1041" s="229" t="s">
        <v>149</v>
      </c>
      <c r="AU1041" s="229" t="s">
        <v>78</v>
      </c>
      <c r="AV1041" s="13" t="s">
        <v>78</v>
      </c>
      <c r="AW1041" s="13" t="s">
        <v>34</v>
      </c>
      <c r="AX1041" s="13" t="s">
        <v>35</v>
      </c>
      <c r="AY1041" s="229" t="s">
        <v>140</v>
      </c>
    </row>
    <row r="1042" spans="2:65" s="1" customFormat="1" ht="22.5" customHeight="1">
      <c r="B1042" s="36"/>
      <c r="C1042" s="195" t="s">
        <v>1357</v>
      </c>
      <c r="D1042" s="195" t="s">
        <v>142</v>
      </c>
      <c r="E1042" s="196" t="s">
        <v>1358</v>
      </c>
      <c r="F1042" s="197" t="s">
        <v>1359</v>
      </c>
      <c r="G1042" s="198" t="s">
        <v>145</v>
      </c>
      <c r="H1042" s="199">
        <v>99.2</v>
      </c>
      <c r="I1042" s="200"/>
      <c r="J1042" s="201">
        <f>ROUND(I1042*H1042,2)</f>
        <v>0</v>
      </c>
      <c r="K1042" s="197" t="s">
        <v>146</v>
      </c>
      <c r="L1042" s="56"/>
      <c r="M1042" s="202" t="s">
        <v>20</v>
      </c>
      <c r="N1042" s="203" t="s">
        <v>42</v>
      </c>
      <c r="O1042" s="37"/>
      <c r="P1042" s="204">
        <f>O1042*H1042</f>
        <v>0</v>
      </c>
      <c r="Q1042" s="204">
        <v>0.00017</v>
      </c>
      <c r="R1042" s="204">
        <f>Q1042*H1042</f>
        <v>0.016864</v>
      </c>
      <c r="S1042" s="204">
        <v>0</v>
      </c>
      <c r="T1042" s="205">
        <f>S1042*H1042</f>
        <v>0</v>
      </c>
      <c r="AR1042" s="19" t="s">
        <v>241</v>
      </c>
      <c r="AT1042" s="19" t="s">
        <v>142</v>
      </c>
      <c r="AU1042" s="19" t="s">
        <v>78</v>
      </c>
      <c r="AY1042" s="19" t="s">
        <v>140</v>
      </c>
      <c r="BE1042" s="206">
        <f>IF(N1042="základní",J1042,0)</f>
        <v>0</v>
      </c>
      <c r="BF1042" s="206">
        <f>IF(N1042="snížená",J1042,0)</f>
        <v>0</v>
      </c>
      <c r="BG1042" s="206">
        <f>IF(N1042="zákl. přenesená",J1042,0)</f>
        <v>0</v>
      </c>
      <c r="BH1042" s="206">
        <f>IF(N1042="sníž. přenesená",J1042,0)</f>
        <v>0</v>
      </c>
      <c r="BI1042" s="206">
        <f>IF(N1042="nulová",J1042,0)</f>
        <v>0</v>
      </c>
      <c r="BJ1042" s="19" t="s">
        <v>35</v>
      </c>
      <c r="BK1042" s="206">
        <f>ROUND(I1042*H1042,2)</f>
        <v>0</v>
      </c>
      <c r="BL1042" s="19" t="s">
        <v>241</v>
      </c>
      <c r="BM1042" s="19" t="s">
        <v>1360</v>
      </c>
    </row>
    <row r="1043" spans="2:51" s="13" customFormat="1" ht="13.5">
      <c r="B1043" s="219"/>
      <c r="C1043" s="220"/>
      <c r="D1043" s="232" t="s">
        <v>149</v>
      </c>
      <c r="E1043" s="255" t="s">
        <v>20</v>
      </c>
      <c r="F1043" s="253" t="s">
        <v>1352</v>
      </c>
      <c r="G1043" s="220"/>
      <c r="H1043" s="254">
        <v>99.2</v>
      </c>
      <c r="I1043" s="224"/>
      <c r="J1043" s="220"/>
      <c r="K1043" s="220"/>
      <c r="L1043" s="225"/>
      <c r="M1043" s="226"/>
      <c r="N1043" s="227"/>
      <c r="O1043" s="227"/>
      <c r="P1043" s="227"/>
      <c r="Q1043" s="227"/>
      <c r="R1043" s="227"/>
      <c r="S1043" s="227"/>
      <c r="T1043" s="228"/>
      <c r="AT1043" s="229" t="s">
        <v>149</v>
      </c>
      <c r="AU1043" s="229" t="s">
        <v>78</v>
      </c>
      <c r="AV1043" s="13" t="s">
        <v>78</v>
      </c>
      <c r="AW1043" s="13" t="s">
        <v>34</v>
      </c>
      <c r="AX1043" s="13" t="s">
        <v>35</v>
      </c>
      <c r="AY1043" s="229" t="s">
        <v>140</v>
      </c>
    </row>
    <row r="1044" spans="2:65" s="1" customFormat="1" ht="22.5" customHeight="1">
      <c r="B1044" s="36"/>
      <c r="C1044" s="195" t="s">
        <v>1361</v>
      </c>
      <c r="D1044" s="195" t="s">
        <v>142</v>
      </c>
      <c r="E1044" s="196" t="s">
        <v>1362</v>
      </c>
      <c r="F1044" s="197" t="s">
        <v>1363</v>
      </c>
      <c r="G1044" s="198" t="s">
        <v>145</v>
      </c>
      <c r="H1044" s="199">
        <v>99.2</v>
      </c>
      <c r="I1044" s="200"/>
      <c r="J1044" s="201">
        <f>ROUND(I1044*H1044,2)</f>
        <v>0</v>
      </c>
      <c r="K1044" s="197" t="s">
        <v>146</v>
      </c>
      <c r="L1044" s="56"/>
      <c r="M1044" s="202" t="s">
        <v>20</v>
      </c>
      <c r="N1044" s="203" t="s">
        <v>42</v>
      </c>
      <c r="O1044" s="37"/>
      <c r="P1044" s="204">
        <f>O1044*H1044</f>
        <v>0</v>
      </c>
      <c r="Q1044" s="204">
        <v>0.00012</v>
      </c>
      <c r="R1044" s="204">
        <f>Q1044*H1044</f>
        <v>0.011904000000000001</v>
      </c>
      <c r="S1044" s="204">
        <v>0</v>
      </c>
      <c r="T1044" s="205">
        <f>S1044*H1044</f>
        <v>0</v>
      </c>
      <c r="AR1044" s="19" t="s">
        <v>241</v>
      </c>
      <c r="AT1044" s="19" t="s">
        <v>142</v>
      </c>
      <c r="AU1044" s="19" t="s">
        <v>78</v>
      </c>
      <c r="AY1044" s="19" t="s">
        <v>140</v>
      </c>
      <c r="BE1044" s="206">
        <f>IF(N1044="základní",J1044,0)</f>
        <v>0</v>
      </c>
      <c r="BF1044" s="206">
        <f>IF(N1044="snížená",J1044,0)</f>
        <v>0</v>
      </c>
      <c r="BG1044" s="206">
        <f>IF(N1044="zákl. přenesená",J1044,0)</f>
        <v>0</v>
      </c>
      <c r="BH1044" s="206">
        <f>IF(N1044="sníž. přenesená",J1044,0)</f>
        <v>0</v>
      </c>
      <c r="BI1044" s="206">
        <f>IF(N1044="nulová",J1044,0)</f>
        <v>0</v>
      </c>
      <c r="BJ1044" s="19" t="s">
        <v>35</v>
      </c>
      <c r="BK1044" s="206">
        <f>ROUND(I1044*H1044,2)</f>
        <v>0</v>
      </c>
      <c r="BL1044" s="19" t="s">
        <v>241</v>
      </c>
      <c r="BM1044" s="19" t="s">
        <v>1364</v>
      </c>
    </row>
    <row r="1045" spans="2:51" s="13" customFormat="1" ht="13.5">
      <c r="B1045" s="219"/>
      <c r="C1045" s="220"/>
      <c r="D1045" s="232" t="s">
        <v>149</v>
      </c>
      <c r="E1045" s="255" t="s">
        <v>20</v>
      </c>
      <c r="F1045" s="253" t="s">
        <v>1352</v>
      </c>
      <c r="G1045" s="220"/>
      <c r="H1045" s="254">
        <v>99.2</v>
      </c>
      <c r="I1045" s="224"/>
      <c r="J1045" s="220"/>
      <c r="K1045" s="220"/>
      <c r="L1045" s="225"/>
      <c r="M1045" s="226"/>
      <c r="N1045" s="227"/>
      <c r="O1045" s="227"/>
      <c r="P1045" s="227"/>
      <c r="Q1045" s="227"/>
      <c r="R1045" s="227"/>
      <c r="S1045" s="227"/>
      <c r="T1045" s="228"/>
      <c r="AT1045" s="229" t="s">
        <v>149</v>
      </c>
      <c r="AU1045" s="229" t="s">
        <v>78</v>
      </c>
      <c r="AV1045" s="13" t="s">
        <v>78</v>
      </c>
      <c r="AW1045" s="13" t="s">
        <v>34</v>
      </c>
      <c r="AX1045" s="13" t="s">
        <v>35</v>
      </c>
      <c r="AY1045" s="229" t="s">
        <v>140</v>
      </c>
    </row>
    <row r="1046" spans="2:65" s="1" customFormat="1" ht="22.5" customHeight="1">
      <c r="B1046" s="36"/>
      <c r="C1046" s="195" t="s">
        <v>1365</v>
      </c>
      <c r="D1046" s="195" t="s">
        <v>142</v>
      </c>
      <c r="E1046" s="196" t="s">
        <v>1366</v>
      </c>
      <c r="F1046" s="197" t="s">
        <v>1367</v>
      </c>
      <c r="G1046" s="198" t="s">
        <v>145</v>
      </c>
      <c r="H1046" s="199">
        <v>99.2</v>
      </c>
      <c r="I1046" s="200"/>
      <c r="J1046" s="201">
        <f>ROUND(I1046*H1046,2)</f>
        <v>0</v>
      </c>
      <c r="K1046" s="197" t="s">
        <v>146</v>
      </c>
      <c r="L1046" s="56"/>
      <c r="M1046" s="202" t="s">
        <v>20</v>
      </c>
      <c r="N1046" s="203" t="s">
        <v>42</v>
      </c>
      <c r="O1046" s="37"/>
      <c r="P1046" s="204">
        <f>O1046*H1046</f>
        <v>0</v>
      </c>
      <c r="Q1046" s="204">
        <v>0.00012</v>
      </c>
      <c r="R1046" s="204">
        <f>Q1046*H1046</f>
        <v>0.011904000000000001</v>
      </c>
      <c r="S1046" s="204">
        <v>0</v>
      </c>
      <c r="T1046" s="205">
        <f>S1046*H1046</f>
        <v>0</v>
      </c>
      <c r="AR1046" s="19" t="s">
        <v>241</v>
      </c>
      <c r="AT1046" s="19" t="s">
        <v>142</v>
      </c>
      <c r="AU1046" s="19" t="s">
        <v>78</v>
      </c>
      <c r="AY1046" s="19" t="s">
        <v>140</v>
      </c>
      <c r="BE1046" s="206">
        <f>IF(N1046="základní",J1046,0)</f>
        <v>0</v>
      </c>
      <c r="BF1046" s="206">
        <f>IF(N1046="snížená",J1046,0)</f>
        <v>0</v>
      </c>
      <c r="BG1046" s="206">
        <f>IF(N1046="zákl. přenesená",J1046,0)</f>
        <v>0</v>
      </c>
      <c r="BH1046" s="206">
        <f>IF(N1046="sníž. přenesená",J1046,0)</f>
        <v>0</v>
      </c>
      <c r="BI1046" s="206">
        <f>IF(N1046="nulová",J1046,0)</f>
        <v>0</v>
      </c>
      <c r="BJ1046" s="19" t="s">
        <v>35</v>
      </c>
      <c r="BK1046" s="206">
        <f>ROUND(I1046*H1046,2)</f>
        <v>0</v>
      </c>
      <c r="BL1046" s="19" t="s">
        <v>241</v>
      </c>
      <c r="BM1046" s="19" t="s">
        <v>1368</v>
      </c>
    </row>
    <row r="1047" spans="2:51" s="13" customFormat="1" ht="13.5">
      <c r="B1047" s="219"/>
      <c r="C1047" s="220"/>
      <c r="D1047" s="209" t="s">
        <v>149</v>
      </c>
      <c r="E1047" s="221" t="s">
        <v>20</v>
      </c>
      <c r="F1047" s="222" t="s">
        <v>1352</v>
      </c>
      <c r="G1047" s="220"/>
      <c r="H1047" s="223">
        <v>99.2</v>
      </c>
      <c r="I1047" s="224"/>
      <c r="J1047" s="220"/>
      <c r="K1047" s="220"/>
      <c r="L1047" s="225"/>
      <c r="M1047" s="226"/>
      <c r="N1047" s="227"/>
      <c r="O1047" s="227"/>
      <c r="P1047" s="227"/>
      <c r="Q1047" s="227"/>
      <c r="R1047" s="227"/>
      <c r="S1047" s="227"/>
      <c r="T1047" s="228"/>
      <c r="AT1047" s="229" t="s">
        <v>149</v>
      </c>
      <c r="AU1047" s="229" t="s">
        <v>78</v>
      </c>
      <c r="AV1047" s="13" t="s">
        <v>78</v>
      </c>
      <c r="AW1047" s="13" t="s">
        <v>34</v>
      </c>
      <c r="AX1047" s="13" t="s">
        <v>35</v>
      </c>
      <c r="AY1047" s="229" t="s">
        <v>140</v>
      </c>
    </row>
    <row r="1048" spans="2:63" s="11" customFormat="1" ht="29.85" customHeight="1">
      <c r="B1048" s="178"/>
      <c r="C1048" s="179"/>
      <c r="D1048" s="192" t="s">
        <v>70</v>
      </c>
      <c r="E1048" s="193" t="s">
        <v>1369</v>
      </c>
      <c r="F1048" s="193" t="s">
        <v>1370</v>
      </c>
      <c r="G1048" s="179"/>
      <c r="H1048" s="179"/>
      <c r="I1048" s="182"/>
      <c r="J1048" s="194">
        <f>BK1048</f>
        <v>0</v>
      </c>
      <c r="K1048" s="179"/>
      <c r="L1048" s="184"/>
      <c r="M1048" s="185"/>
      <c r="N1048" s="186"/>
      <c r="O1048" s="186"/>
      <c r="P1048" s="187">
        <f>SUM(P1049:P1052)</f>
        <v>0</v>
      </c>
      <c r="Q1048" s="186"/>
      <c r="R1048" s="187">
        <f>SUM(R1049:R1052)</f>
        <v>1.488</v>
      </c>
      <c r="S1048" s="186"/>
      <c r="T1048" s="188">
        <f>SUM(T1049:T1052)</f>
        <v>0</v>
      </c>
      <c r="AR1048" s="189" t="s">
        <v>78</v>
      </c>
      <c r="AT1048" s="190" t="s">
        <v>70</v>
      </c>
      <c r="AU1048" s="190" t="s">
        <v>35</v>
      </c>
      <c r="AY1048" s="189" t="s">
        <v>140</v>
      </c>
      <c r="BK1048" s="191">
        <f>SUM(BK1049:BK1052)</f>
        <v>0</v>
      </c>
    </row>
    <row r="1049" spans="2:65" s="1" customFormat="1" ht="44.25" customHeight="1">
      <c r="B1049" s="36"/>
      <c r="C1049" s="195" t="s">
        <v>1371</v>
      </c>
      <c r="D1049" s="195" t="s">
        <v>142</v>
      </c>
      <c r="E1049" s="196" t="s">
        <v>1372</v>
      </c>
      <c r="F1049" s="197" t="s">
        <v>1373</v>
      </c>
      <c r="G1049" s="198" t="s">
        <v>145</v>
      </c>
      <c r="H1049" s="199">
        <v>99.2</v>
      </c>
      <c r="I1049" s="200"/>
      <c r="J1049" s="201">
        <f>ROUND(I1049*H1049,2)</f>
        <v>0</v>
      </c>
      <c r="K1049" s="197" t="s">
        <v>146</v>
      </c>
      <c r="L1049" s="56"/>
      <c r="M1049" s="202" t="s">
        <v>20</v>
      </c>
      <c r="N1049" s="203" t="s">
        <v>42</v>
      </c>
      <c r="O1049" s="37"/>
      <c r="P1049" s="204">
        <f>O1049*H1049</f>
        <v>0</v>
      </c>
      <c r="Q1049" s="204">
        <v>0</v>
      </c>
      <c r="R1049" s="204">
        <f>Q1049*H1049</f>
        <v>0</v>
      </c>
      <c r="S1049" s="204">
        <v>0</v>
      </c>
      <c r="T1049" s="205">
        <f>S1049*H1049</f>
        <v>0</v>
      </c>
      <c r="AR1049" s="19" t="s">
        <v>241</v>
      </c>
      <c r="AT1049" s="19" t="s">
        <v>142</v>
      </c>
      <c r="AU1049" s="19" t="s">
        <v>78</v>
      </c>
      <c r="AY1049" s="19" t="s">
        <v>140</v>
      </c>
      <c r="BE1049" s="206">
        <f>IF(N1049="základní",J1049,0)</f>
        <v>0</v>
      </c>
      <c r="BF1049" s="206">
        <f>IF(N1049="snížená",J1049,0)</f>
        <v>0</v>
      </c>
      <c r="BG1049" s="206">
        <f>IF(N1049="zákl. přenesená",J1049,0)</f>
        <v>0</v>
      </c>
      <c r="BH1049" s="206">
        <f>IF(N1049="sníž. přenesená",J1049,0)</f>
        <v>0</v>
      </c>
      <c r="BI1049" s="206">
        <f>IF(N1049="nulová",J1049,0)</f>
        <v>0</v>
      </c>
      <c r="BJ1049" s="19" t="s">
        <v>35</v>
      </c>
      <c r="BK1049" s="206">
        <f>ROUND(I1049*H1049,2)</f>
        <v>0</v>
      </c>
      <c r="BL1049" s="19" t="s">
        <v>241</v>
      </c>
      <c r="BM1049" s="19" t="s">
        <v>1374</v>
      </c>
    </row>
    <row r="1050" spans="2:51" s="13" customFormat="1" ht="13.5">
      <c r="B1050" s="219"/>
      <c r="C1050" s="220"/>
      <c r="D1050" s="232" t="s">
        <v>149</v>
      </c>
      <c r="E1050" s="255" t="s">
        <v>20</v>
      </c>
      <c r="F1050" s="253" t="s">
        <v>1352</v>
      </c>
      <c r="G1050" s="220"/>
      <c r="H1050" s="254">
        <v>99.2</v>
      </c>
      <c r="I1050" s="224"/>
      <c r="J1050" s="220"/>
      <c r="K1050" s="220"/>
      <c r="L1050" s="225"/>
      <c r="M1050" s="226"/>
      <c r="N1050" s="227"/>
      <c r="O1050" s="227"/>
      <c r="P1050" s="227"/>
      <c r="Q1050" s="227"/>
      <c r="R1050" s="227"/>
      <c r="S1050" s="227"/>
      <c r="T1050" s="228"/>
      <c r="AT1050" s="229" t="s">
        <v>149</v>
      </c>
      <c r="AU1050" s="229" t="s">
        <v>78</v>
      </c>
      <c r="AV1050" s="13" t="s">
        <v>78</v>
      </c>
      <c r="AW1050" s="13" t="s">
        <v>34</v>
      </c>
      <c r="AX1050" s="13" t="s">
        <v>35</v>
      </c>
      <c r="AY1050" s="229" t="s">
        <v>140</v>
      </c>
    </row>
    <row r="1051" spans="2:65" s="1" customFormat="1" ht="22.5" customHeight="1">
      <c r="B1051" s="36"/>
      <c r="C1051" s="257" t="s">
        <v>1375</v>
      </c>
      <c r="D1051" s="257" t="s">
        <v>215</v>
      </c>
      <c r="E1051" s="258" t="s">
        <v>1376</v>
      </c>
      <c r="F1051" s="259" t="s">
        <v>1377</v>
      </c>
      <c r="G1051" s="260" t="s">
        <v>206</v>
      </c>
      <c r="H1051" s="261">
        <v>1.488</v>
      </c>
      <c r="I1051" s="262"/>
      <c r="J1051" s="263">
        <f>ROUND(I1051*H1051,2)</f>
        <v>0</v>
      </c>
      <c r="K1051" s="259" t="s">
        <v>146</v>
      </c>
      <c r="L1051" s="264"/>
      <c r="M1051" s="265" t="s">
        <v>20</v>
      </c>
      <c r="N1051" s="266" t="s">
        <v>42</v>
      </c>
      <c r="O1051" s="37"/>
      <c r="P1051" s="204">
        <f>O1051*H1051</f>
        <v>0</v>
      </c>
      <c r="Q1051" s="204">
        <v>1</v>
      </c>
      <c r="R1051" s="204">
        <f>Q1051*H1051</f>
        <v>1.488</v>
      </c>
      <c r="S1051" s="204">
        <v>0</v>
      </c>
      <c r="T1051" s="205">
        <f>S1051*H1051</f>
        <v>0</v>
      </c>
      <c r="AR1051" s="19" t="s">
        <v>388</v>
      </c>
      <c r="AT1051" s="19" t="s">
        <v>215</v>
      </c>
      <c r="AU1051" s="19" t="s">
        <v>78</v>
      </c>
      <c r="AY1051" s="19" t="s">
        <v>140</v>
      </c>
      <c r="BE1051" s="206">
        <f>IF(N1051="základní",J1051,0)</f>
        <v>0</v>
      </c>
      <c r="BF1051" s="206">
        <f>IF(N1051="snížená",J1051,0)</f>
        <v>0</v>
      </c>
      <c r="BG1051" s="206">
        <f>IF(N1051="zákl. přenesená",J1051,0)</f>
        <v>0</v>
      </c>
      <c r="BH1051" s="206">
        <f>IF(N1051="sníž. přenesená",J1051,0)</f>
        <v>0</v>
      </c>
      <c r="BI1051" s="206">
        <f>IF(N1051="nulová",J1051,0)</f>
        <v>0</v>
      </c>
      <c r="BJ1051" s="19" t="s">
        <v>35</v>
      </c>
      <c r="BK1051" s="206">
        <f>ROUND(I1051*H1051,2)</f>
        <v>0</v>
      </c>
      <c r="BL1051" s="19" t="s">
        <v>241</v>
      </c>
      <c r="BM1051" s="19" t="s">
        <v>1378</v>
      </c>
    </row>
    <row r="1052" spans="2:51" s="13" customFormat="1" ht="13.5">
      <c r="B1052" s="219"/>
      <c r="C1052" s="220"/>
      <c r="D1052" s="209" t="s">
        <v>149</v>
      </c>
      <c r="E1052" s="220"/>
      <c r="F1052" s="222" t="s">
        <v>1379</v>
      </c>
      <c r="G1052" s="220"/>
      <c r="H1052" s="223">
        <v>1.488</v>
      </c>
      <c r="I1052" s="224"/>
      <c r="J1052" s="220"/>
      <c r="K1052" s="220"/>
      <c r="L1052" s="225"/>
      <c r="M1052" s="271"/>
      <c r="N1052" s="272"/>
      <c r="O1052" s="272"/>
      <c r="P1052" s="272"/>
      <c r="Q1052" s="272"/>
      <c r="R1052" s="272"/>
      <c r="S1052" s="272"/>
      <c r="T1052" s="273"/>
      <c r="AT1052" s="229" t="s">
        <v>149</v>
      </c>
      <c r="AU1052" s="229" t="s">
        <v>78</v>
      </c>
      <c r="AV1052" s="13" t="s">
        <v>78</v>
      </c>
      <c r="AW1052" s="13" t="s">
        <v>4</v>
      </c>
      <c r="AX1052" s="13" t="s">
        <v>35</v>
      </c>
      <c r="AY1052" s="229" t="s">
        <v>140</v>
      </c>
    </row>
    <row r="1053" spans="2:12" s="1" customFormat="1" ht="6.9" customHeight="1">
      <c r="B1053" s="51"/>
      <c r="C1053" s="52"/>
      <c r="D1053" s="52"/>
      <c r="E1053" s="52"/>
      <c r="F1053" s="52"/>
      <c r="G1053" s="52"/>
      <c r="H1053" s="52"/>
      <c r="I1053" s="139"/>
      <c r="J1053" s="52"/>
      <c r="K1053" s="52"/>
      <c r="L1053" s="56"/>
    </row>
  </sheetData>
  <sheetProtection password="CC35" sheet="1" objects="1" scenarios="1" formatColumns="0" formatRows="0" sort="0" autoFilter="0"/>
  <autoFilter ref="C103:K103"/>
  <mergeCells count="12">
    <mergeCell ref="G1:H1"/>
    <mergeCell ref="L2:V2"/>
    <mergeCell ref="E49:H49"/>
    <mergeCell ref="E51:H51"/>
    <mergeCell ref="E92:H92"/>
    <mergeCell ref="E94:H94"/>
    <mergeCell ref="E96:H96"/>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10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491"/>
  <sheetViews>
    <sheetView showGridLines="0" workbookViewId="0" topLeftCell="A1">
      <pane ySplit="1" topLeftCell="A80" activePane="bottomLeft" state="frozen"/>
      <selection pane="bottomLeft" activeCell="J98" sqref="J9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4"/>
      <c r="C1" s="284"/>
      <c r="D1" s="283" t="s">
        <v>1</v>
      </c>
      <c r="E1" s="284"/>
      <c r="F1" s="285" t="s">
        <v>2182</v>
      </c>
      <c r="G1" s="416" t="s">
        <v>2183</v>
      </c>
      <c r="H1" s="416"/>
      <c r="I1" s="289"/>
      <c r="J1" s="285" t="s">
        <v>2184</v>
      </c>
      <c r="K1" s="283" t="s">
        <v>91</v>
      </c>
      <c r="L1" s="285" t="s">
        <v>2185</v>
      </c>
      <c r="M1" s="285"/>
      <c r="N1" s="285"/>
      <c r="O1" s="285"/>
      <c r="P1" s="285"/>
      <c r="Q1" s="285"/>
      <c r="R1" s="285"/>
      <c r="S1" s="285"/>
      <c r="T1" s="285"/>
      <c r="U1" s="281"/>
      <c r="V1" s="28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 customHeight="1">
      <c r="L2" s="370"/>
      <c r="M2" s="370"/>
      <c r="N2" s="370"/>
      <c r="O2" s="370"/>
      <c r="P2" s="370"/>
      <c r="Q2" s="370"/>
      <c r="R2" s="370"/>
      <c r="S2" s="370"/>
      <c r="T2" s="370"/>
      <c r="U2" s="370"/>
      <c r="V2" s="370"/>
      <c r="AT2" s="19" t="s">
        <v>85</v>
      </c>
    </row>
    <row r="3" spans="2:46" ht="6.9" customHeight="1">
      <c r="B3" s="20"/>
      <c r="C3" s="21"/>
      <c r="D3" s="21"/>
      <c r="E3" s="21"/>
      <c r="F3" s="21"/>
      <c r="G3" s="21"/>
      <c r="H3" s="21"/>
      <c r="I3" s="116"/>
      <c r="J3" s="21"/>
      <c r="K3" s="22"/>
      <c r="AT3" s="19" t="s">
        <v>78</v>
      </c>
    </row>
    <row r="4" spans="2:46" ht="36.9" customHeight="1">
      <c r="B4" s="23"/>
      <c r="C4" s="24"/>
      <c r="D4" s="25" t="s">
        <v>92</v>
      </c>
      <c r="E4" s="24"/>
      <c r="F4" s="24"/>
      <c r="G4" s="24"/>
      <c r="H4" s="24"/>
      <c r="I4" s="117"/>
      <c r="J4" s="24"/>
      <c r="K4" s="26"/>
      <c r="M4" s="27" t="s">
        <v>10</v>
      </c>
      <c r="AT4" s="19" t="s">
        <v>4</v>
      </c>
    </row>
    <row r="5" spans="2:11" ht="6.9" customHeight="1">
      <c r="B5" s="23"/>
      <c r="C5" s="24"/>
      <c r="D5" s="24"/>
      <c r="E5" s="24"/>
      <c r="F5" s="24"/>
      <c r="G5" s="24"/>
      <c r="H5" s="24"/>
      <c r="I5" s="117"/>
      <c r="J5" s="24"/>
      <c r="K5" s="26"/>
    </row>
    <row r="6" spans="2:11" ht="13.2">
      <c r="B6" s="23"/>
      <c r="C6" s="24"/>
      <c r="D6" s="32" t="s">
        <v>17</v>
      </c>
      <c r="E6" s="24"/>
      <c r="F6" s="24"/>
      <c r="G6" s="24"/>
      <c r="H6" s="24"/>
      <c r="I6" s="117"/>
      <c r="J6" s="24"/>
      <c r="K6" s="26"/>
    </row>
    <row r="7" spans="2:11" ht="22.5" customHeight="1">
      <c r="B7" s="23"/>
      <c r="C7" s="24"/>
      <c r="D7" s="24"/>
      <c r="E7" s="413" t="str">
        <f>'Rekapitulace stavby'!K6</f>
        <v>Revitalizace areálu KOC V Podhájí- Zateplení objektu, Krajská Zdravotní a.s.-Masarykova nemocnice v Ústí n.L., o.z.</v>
      </c>
      <c r="F7" s="374"/>
      <c r="G7" s="374"/>
      <c r="H7" s="374"/>
      <c r="I7" s="117"/>
      <c r="J7" s="24"/>
      <c r="K7" s="26"/>
    </row>
    <row r="8" spans="2:11" ht="13.2">
      <c r="B8" s="23"/>
      <c r="C8" s="24"/>
      <c r="D8" s="32" t="s">
        <v>93</v>
      </c>
      <c r="E8" s="24"/>
      <c r="F8" s="24"/>
      <c r="G8" s="24"/>
      <c r="H8" s="24"/>
      <c r="I8" s="117"/>
      <c r="J8" s="24"/>
      <c r="K8" s="26"/>
    </row>
    <row r="9" spans="2:11" s="1" customFormat="1" ht="22.5" customHeight="1">
      <c r="B9" s="36"/>
      <c r="C9" s="37"/>
      <c r="D9" s="37"/>
      <c r="E9" s="413" t="s">
        <v>94</v>
      </c>
      <c r="F9" s="381"/>
      <c r="G9" s="381"/>
      <c r="H9" s="381"/>
      <c r="I9" s="118"/>
      <c r="J9" s="37"/>
      <c r="K9" s="40"/>
    </row>
    <row r="10" spans="2:11" s="1" customFormat="1" ht="13.2">
      <c r="B10" s="36"/>
      <c r="C10" s="37"/>
      <c r="D10" s="32" t="s">
        <v>95</v>
      </c>
      <c r="E10" s="37"/>
      <c r="F10" s="37"/>
      <c r="G10" s="37"/>
      <c r="H10" s="37"/>
      <c r="I10" s="118"/>
      <c r="J10" s="37"/>
      <c r="K10" s="40"/>
    </row>
    <row r="11" spans="2:11" s="1" customFormat="1" ht="36.9" customHeight="1">
      <c r="B11" s="36"/>
      <c r="C11" s="37"/>
      <c r="D11" s="37"/>
      <c r="E11" s="414" t="s">
        <v>1380</v>
      </c>
      <c r="F11" s="381"/>
      <c r="G11" s="381"/>
      <c r="H11" s="381"/>
      <c r="I11" s="118"/>
      <c r="J11" s="37"/>
      <c r="K11" s="40"/>
    </row>
    <row r="12" spans="2:11" s="1" customFormat="1" ht="13.5">
      <c r="B12" s="36"/>
      <c r="C12" s="37"/>
      <c r="D12" s="37"/>
      <c r="E12" s="37"/>
      <c r="F12" s="37"/>
      <c r="G12" s="37"/>
      <c r="H12" s="37"/>
      <c r="I12" s="118"/>
      <c r="J12" s="37"/>
      <c r="K12" s="40"/>
    </row>
    <row r="13" spans="2:11" s="1" customFormat="1" ht="14.4" customHeight="1">
      <c r="B13" s="36"/>
      <c r="C13" s="37"/>
      <c r="D13" s="32" t="s">
        <v>19</v>
      </c>
      <c r="E13" s="37"/>
      <c r="F13" s="30" t="s">
        <v>20</v>
      </c>
      <c r="G13" s="37"/>
      <c r="H13" s="37"/>
      <c r="I13" s="119" t="s">
        <v>21</v>
      </c>
      <c r="J13" s="30" t="s">
        <v>20</v>
      </c>
      <c r="K13" s="40"/>
    </row>
    <row r="14" spans="2:11" s="1" customFormat="1" ht="14.4" customHeight="1">
      <c r="B14" s="36"/>
      <c r="C14" s="37"/>
      <c r="D14" s="32" t="s">
        <v>22</v>
      </c>
      <c r="E14" s="37"/>
      <c r="F14" s="30" t="s">
        <v>23</v>
      </c>
      <c r="G14" s="37"/>
      <c r="H14" s="37"/>
      <c r="I14" s="119" t="s">
        <v>24</v>
      </c>
      <c r="J14" s="120" t="str">
        <f>'Rekapitulace stavby'!AN8</f>
        <v>12.02.2016</v>
      </c>
      <c r="K14" s="40"/>
    </row>
    <row r="15" spans="2:11" s="1" customFormat="1" ht="10.95" customHeight="1">
      <c r="B15" s="36"/>
      <c r="C15" s="37"/>
      <c r="D15" s="37"/>
      <c r="E15" s="37"/>
      <c r="F15" s="37"/>
      <c r="G15" s="37"/>
      <c r="H15" s="37"/>
      <c r="I15" s="118"/>
      <c r="J15" s="37"/>
      <c r="K15" s="40"/>
    </row>
    <row r="16" spans="2:11" s="1" customFormat="1" ht="14.4" customHeight="1">
      <c r="B16" s="36"/>
      <c r="C16" s="37"/>
      <c r="D16" s="32" t="s">
        <v>26</v>
      </c>
      <c r="E16" s="37"/>
      <c r="F16" s="37"/>
      <c r="G16" s="37"/>
      <c r="H16" s="37"/>
      <c r="I16" s="119" t="s">
        <v>27</v>
      </c>
      <c r="J16" s="30" t="s">
        <v>20</v>
      </c>
      <c r="K16" s="40"/>
    </row>
    <row r="17" spans="2:11" s="1" customFormat="1" ht="18" customHeight="1">
      <c r="B17" s="36"/>
      <c r="C17" s="37"/>
      <c r="D17" s="37"/>
      <c r="E17" s="30" t="s">
        <v>28</v>
      </c>
      <c r="F17" s="37"/>
      <c r="G17" s="37"/>
      <c r="H17" s="37"/>
      <c r="I17" s="119" t="s">
        <v>29</v>
      </c>
      <c r="J17" s="30" t="s">
        <v>20</v>
      </c>
      <c r="K17" s="40"/>
    </row>
    <row r="18" spans="2:11" s="1" customFormat="1" ht="6.9" customHeight="1">
      <c r="B18" s="36"/>
      <c r="C18" s="37"/>
      <c r="D18" s="37"/>
      <c r="E18" s="37"/>
      <c r="F18" s="37"/>
      <c r="G18" s="37"/>
      <c r="H18" s="37"/>
      <c r="I18" s="118"/>
      <c r="J18" s="37"/>
      <c r="K18" s="40"/>
    </row>
    <row r="19" spans="2:11" s="1" customFormat="1" ht="14.4"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 customHeight="1">
      <c r="B21" s="36"/>
      <c r="C21" s="37"/>
      <c r="D21" s="37"/>
      <c r="E21" s="37"/>
      <c r="F21" s="37"/>
      <c r="G21" s="37"/>
      <c r="H21" s="37"/>
      <c r="I21" s="118"/>
      <c r="J21" s="37"/>
      <c r="K21" s="40"/>
    </row>
    <row r="22" spans="2:11" s="1" customFormat="1" ht="14.4" customHeight="1">
      <c r="B22" s="36"/>
      <c r="C22" s="37"/>
      <c r="D22" s="32" t="s">
        <v>32</v>
      </c>
      <c r="E22" s="37"/>
      <c r="F22" s="37"/>
      <c r="G22" s="37"/>
      <c r="H22" s="37"/>
      <c r="I22" s="119" t="s">
        <v>27</v>
      </c>
      <c r="J22" s="30" t="s">
        <v>20</v>
      </c>
      <c r="K22" s="40"/>
    </row>
    <row r="23" spans="2:11" s="1" customFormat="1" ht="18" customHeight="1">
      <c r="B23" s="36"/>
      <c r="C23" s="37"/>
      <c r="D23" s="37"/>
      <c r="E23" s="30" t="s">
        <v>33</v>
      </c>
      <c r="F23" s="37"/>
      <c r="G23" s="37"/>
      <c r="H23" s="37"/>
      <c r="I23" s="119" t="s">
        <v>29</v>
      </c>
      <c r="J23" s="30" t="s">
        <v>20</v>
      </c>
      <c r="K23" s="40"/>
    </row>
    <row r="24" spans="2:11" s="1" customFormat="1" ht="6.9" customHeight="1">
      <c r="B24" s="36"/>
      <c r="C24" s="37"/>
      <c r="D24" s="37"/>
      <c r="E24" s="37"/>
      <c r="F24" s="37"/>
      <c r="G24" s="37"/>
      <c r="H24" s="37"/>
      <c r="I24" s="118"/>
      <c r="J24" s="37"/>
      <c r="K24" s="40"/>
    </row>
    <row r="25" spans="2:11" s="1" customFormat="1" ht="14.4" customHeight="1">
      <c r="B25" s="36"/>
      <c r="C25" s="37"/>
      <c r="D25" s="32" t="s">
        <v>36</v>
      </c>
      <c r="E25" s="37"/>
      <c r="F25" s="37"/>
      <c r="G25" s="37"/>
      <c r="H25" s="37"/>
      <c r="I25" s="118"/>
      <c r="J25" s="37"/>
      <c r="K25" s="40"/>
    </row>
    <row r="26" spans="2:11" s="7" customFormat="1" ht="22.5" customHeight="1">
      <c r="B26" s="121"/>
      <c r="C26" s="122"/>
      <c r="D26" s="122"/>
      <c r="E26" s="377" t="s">
        <v>20</v>
      </c>
      <c r="F26" s="415"/>
      <c r="G26" s="415"/>
      <c r="H26" s="415"/>
      <c r="I26" s="123"/>
      <c r="J26" s="122"/>
      <c r="K26" s="124"/>
    </row>
    <row r="27" spans="2:11" s="1" customFormat="1" ht="6.9" customHeight="1">
      <c r="B27" s="36"/>
      <c r="C27" s="37"/>
      <c r="D27" s="37"/>
      <c r="E27" s="37"/>
      <c r="F27" s="37"/>
      <c r="G27" s="37"/>
      <c r="H27" s="37"/>
      <c r="I27" s="118"/>
      <c r="J27" s="37"/>
      <c r="K27" s="40"/>
    </row>
    <row r="28" spans="2:11" s="1" customFormat="1" ht="6.9"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ROUND(J98,0)</f>
        <v>0</v>
      </c>
      <c r="K29" s="40"/>
    </row>
    <row r="30" spans="2:11" s="1" customFormat="1" ht="6.9" customHeight="1">
      <c r="B30" s="36"/>
      <c r="C30" s="37"/>
      <c r="D30" s="81"/>
      <c r="E30" s="81"/>
      <c r="F30" s="81"/>
      <c r="G30" s="81"/>
      <c r="H30" s="81"/>
      <c r="I30" s="125"/>
      <c r="J30" s="81"/>
      <c r="K30" s="126"/>
    </row>
    <row r="31" spans="2:11" s="1" customFormat="1" ht="14.4" customHeight="1">
      <c r="B31" s="36"/>
      <c r="C31" s="37"/>
      <c r="D31" s="37"/>
      <c r="E31" s="37"/>
      <c r="F31" s="41" t="s">
        <v>39</v>
      </c>
      <c r="G31" s="37"/>
      <c r="H31" s="37"/>
      <c r="I31" s="129" t="s">
        <v>38</v>
      </c>
      <c r="J31" s="41" t="s">
        <v>40</v>
      </c>
      <c r="K31" s="40"/>
    </row>
    <row r="32" spans="2:11" s="1" customFormat="1" ht="14.4" customHeight="1">
      <c r="B32" s="36"/>
      <c r="C32" s="37"/>
      <c r="D32" s="44" t="s">
        <v>41</v>
      </c>
      <c r="E32" s="44" t="s">
        <v>42</v>
      </c>
      <c r="F32" s="130">
        <f>ROUND(SUM(BE98:BE490),0)</f>
        <v>0</v>
      </c>
      <c r="G32" s="37"/>
      <c r="H32" s="37"/>
      <c r="I32" s="131">
        <v>0.21</v>
      </c>
      <c r="J32" s="130">
        <f>ROUND(ROUND((SUM(BE98:BE490)),0)*I32,1)</f>
        <v>0</v>
      </c>
      <c r="K32" s="40"/>
    </row>
    <row r="33" spans="2:11" s="1" customFormat="1" ht="14.4" customHeight="1">
      <c r="B33" s="36"/>
      <c r="C33" s="37"/>
      <c r="D33" s="37"/>
      <c r="E33" s="44" t="s">
        <v>43</v>
      </c>
      <c r="F33" s="130">
        <f>ROUND(SUM(BF98:BF490),0)</f>
        <v>0</v>
      </c>
      <c r="G33" s="37"/>
      <c r="H33" s="37"/>
      <c r="I33" s="131">
        <v>0.15</v>
      </c>
      <c r="J33" s="130">
        <f>ROUND(ROUND((SUM(BF98:BF490)),0)*I33,1)</f>
        <v>0</v>
      </c>
      <c r="K33" s="40"/>
    </row>
    <row r="34" spans="2:11" s="1" customFormat="1" ht="14.4" customHeight="1" hidden="1">
      <c r="B34" s="36"/>
      <c r="C34" s="37"/>
      <c r="D34" s="37"/>
      <c r="E34" s="44" t="s">
        <v>44</v>
      </c>
      <c r="F34" s="130">
        <f>ROUND(SUM(BG98:BG490),0)</f>
        <v>0</v>
      </c>
      <c r="G34" s="37"/>
      <c r="H34" s="37"/>
      <c r="I34" s="131">
        <v>0.21</v>
      </c>
      <c r="J34" s="130">
        <v>0</v>
      </c>
      <c r="K34" s="40"/>
    </row>
    <row r="35" spans="2:11" s="1" customFormat="1" ht="14.4" customHeight="1" hidden="1">
      <c r="B35" s="36"/>
      <c r="C35" s="37"/>
      <c r="D35" s="37"/>
      <c r="E35" s="44" t="s">
        <v>45</v>
      </c>
      <c r="F35" s="130">
        <f>ROUND(SUM(BH98:BH490),0)</f>
        <v>0</v>
      </c>
      <c r="G35" s="37"/>
      <c r="H35" s="37"/>
      <c r="I35" s="131">
        <v>0.15</v>
      </c>
      <c r="J35" s="130">
        <v>0</v>
      </c>
      <c r="K35" s="40"/>
    </row>
    <row r="36" spans="2:11" s="1" customFormat="1" ht="14.4" customHeight="1" hidden="1">
      <c r="B36" s="36"/>
      <c r="C36" s="37"/>
      <c r="D36" s="37"/>
      <c r="E36" s="44" t="s">
        <v>46</v>
      </c>
      <c r="F36" s="130">
        <f>ROUND(SUM(BI98:BI490),0)</f>
        <v>0</v>
      </c>
      <c r="G36" s="37"/>
      <c r="H36" s="37"/>
      <c r="I36" s="131">
        <v>0</v>
      </c>
      <c r="J36" s="130">
        <v>0</v>
      </c>
      <c r="K36" s="40"/>
    </row>
    <row r="37" spans="2:11" s="1" customFormat="1" ht="6.9"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 customHeight="1">
      <c r="B39" s="51"/>
      <c r="C39" s="52"/>
      <c r="D39" s="52"/>
      <c r="E39" s="52"/>
      <c r="F39" s="52"/>
      <c r="G39" s="52"/>
      <c r="H39" s="52"/>
      <c r="I39" s="139"/>
      <c r="J39" s="52"/>
      <c r="K39" s="53"/>
    </row>
    <row r="43" spans="2:11" s="1" customFormat="1" ht="6.9" customHeight="1">
      <c r="B43" s="140"/>
      <c r="C43" s="141"/>
      <c r="D43" s="141"/>
      <c r="E43" s="141"/>
      <c r="F43" s="141"/>
      <c r="G43" s="141"/>
      <c r="H43" s="141"/>
      <c r="I43" s="142"/>
      <c r="J43" s="141"/>
      <c r="K43" s="143"/>
    </row>
    <row r="44" spans="2:11" s="1" customFormat="1" ht="36.9" customHeight="1">
      <c r="B44" s="36"/>
      <c r="C44" s="25" t="s">
        <v>97</v>
      </c>
      <c r="D44" s="37"/>
      <c r="E44" s="37"/>
      <c r="F44" s="37"/>
      <c r="G44" s="37"/>
      <c r="H44" s="37"/>
      <c r="I44" s="118"/>
      <c r="J44" s="37"/>
      <c r="K44" s="40"/>
    </row>
    <row r="45" spans="2:11" s="1" customFormat="1" ht="6.9" customHeight="1">
      <c r="B45" s="36"/>
      <c r="C45" s="37"/>
      <c r="D45" s="37"/>
      <c r="E45" s="37"/>
      <c r="F45" s="37"/>
      <c r="G45" s="37"/>
      <c r="H45" s="37"/>
      <c r="I45" s="118"/>
      <c r="J45" s="37"/>
      <c r="K45" s="40"/>
    </row>
    <row r="46" spans="2:11" s="1" customFormat="1" ht="14.4" customHeight="1">
      <c r="B46" s="36"/>
      <c r="C46" s="32" t="s">
        <v>17</v>
      </c>
      <c r="D46" s="37"/>
      <c r="E46" s="37"/>
      <c r="F46" s="37"/>
      <c r="G46" s="37"/>
      <c r="H46" s="37"/>
      <c r="I46" s="118"/>
      <c r="J46" s="37"/>
      <c r="K46" s="40"/>
    </row>
    <row r="47" spans="2:11" s="1" customFormat="1" ht="22.5" customHeight="1">
      <c r="B47" s="36"/>
      <c r="C47" s="37"/>
      <c r="D47" s="37"/>
      <c r="E47" s="413" t="str">
        <f>E7</f>
        <v>Revitalizace areálu KOC V Podhájí- Zateplení objektu, Krajská Zdravotní a.s.-Masarykova nemocnice v Ústí n.L., o.z.</v>
      </c>
      <c r="F47" s="381"/>
      <c r="G47" s="381"/>
      <c r="H47" s="381"/>
      <c r="I47" s="118"/>
      <c r="J47" s="37"/>
      <c r="K47" s="40"/>
    </row>
    <row r="48" spans="2:11" ht="13.2">
      <c r="B48" s="23"/>
      <c r="C48" s="32" t="s">
        <v>93</v>
      </c>
      <c r="D48" s="24"/>
      <c r="E48" s="24"/>
      <c r="F48" s="24"/>
      <c r="G48" s="24"/>
      <c r="H48" s="24"/>
      <c r="I48" s="117"/>
      <c r="J48" s="24"/>
      <c r="K48" s="26"/>
    </row>
    <row r="49" spans="2:11" s="1" customFormat="1" ht="22.5" customHeight="1">
      <c r="B49" s="36"/>
      <c r="C49" s="37"/>
      <c r="D49" s="37"/>
      <c r="E49" s="413" t="s">
        <v>94</v>
      </c>
      <c r="F49" s="381"/>
      <c r="G49" s="381"/>
      <c r="H49" s="381"/>
      <c r="I49" s="118"/>
      <c r="J49" s="37"/>
      <c r="K49" s="40"/>
    </row>
    <row r="50" spans="2:11" s="1" customFormat="1" ht="14.4" customHeight="1">
      <c r="B50" s="36"/>
      <c r="C50" s="32" t="s">
        <v>95</v>
      </c>
      <c r="D50" s="37"/>
      <c r="E50" s="37"/>
      <c r="F50" s="37"/>
      <c r="G50" s="37"/>
      <c r="H50" s="37"/>
      <c r="I50" s="118"/>
      <c r="J50" s="37"/>
      <c r="K50" s="40"/>
    </row>
    <row r="51" spans="2:11" s="1" customFormat="1" ht="23.25" customHeight="1">
      <c r="B51" s="36"/>
      <c r="C51" s="37"/>
      <c r="D51" s="37"/>
      <c r="E51" s="414" t="str">
        <f>E11</f>
        <v>02 - SO 100.02 - Zateplení střech</v>
      </c>
      <c r="F51" s="381"/>
      <c r="G51" s="381"/>
      <c r="H51" s="381"/>
      <c r="I51" s="118"/>
      <c r="J51" s="37"/>
      <c r="K51" s="40"/>
    </row>
    <row r="52" spans="2:11" s="1" customFormat="1" ht="6.9" customHeight="1">
      <c r="B52" s="36"/>
      <c r="C52" s="37"/>
      <c r="D52" s="37"/>
      <c r="E52" s="37"/>
      <c r="F52" s="37"/>
      <c r="G52" s="37"/>
      <c r="H52" s="37"/>
      <c r="I52" s="118"/>
      <c r="J52" s="37"/>
      <c r="K52" s="40"/>
    </row>
    <row r="53" spans="2:11" s="1" customFormat="1" ht="18" customHeight="1">
      <c r="B53" s="36"/>
      <c r="C53" s="32" t="s">
        <v>22</v>
      </c>
      <c r="D53" s="37"/>
      <c r="E53" s="37"/>
      <c r="F53" s="30" t="str">
        <f>F14</f>
        <v>Ústí n.L.</v>
      </c>
      <c r="G53" s="37"/>
      <c r="H53" s="37"/>
      <c r="I53" s="119" t="s">
        <v>24</v>
      </c>
      <c r="J53" s="120" t="str">
        <f>IF(J14="","",J14)</f>
        <v>12.02.2016</v>
      </c>
      <c r="K53" s="40"/>
    </row>
    <row r="54" spans="2:11" s="1" customFormat="1" ht="6.9" customHeight="1">
      <c r="B54" s="36"/>
      <c r="C54" s="37"/>
      <c r="D54" s="37"/>
      <c r="E54" s="37"/>
      <c r="F54" s="37"/>
      <c r="G54" s="37"/>
      <c r="H54" s="37"/>
      <c r="I54" s="118"/>
      <c r="J54" s="37"/>
      <c r="K54" s="40"/>
    </row>
    <row r="55" spans="2:11" s="1" customFormat="1" ht="13.2">
      <c r="B55" s="36"/>
      <c r="C55" s="32" t="s">
        <v>26</v>
      </c>
      <c r="D55" s="37"/>
      <c r="E55" s="37"/>
      <c r="F55" s="30" t="str">
        <f>E17</f>
        <v>Krajská zdravotní a.s. Ústí n.L.</v>
      </c>
      <c r="G55" s="37"/>
      <c r="H55" s="37"/>
      <c r="I55" s="119" t="s">
        <v>32</v>
      </c>
      <c r="J55" s="30" t="str">
        <f>E23</f>
        <v>Ct.Žežulka - Zefraprojekt</v>
      </c>
      <c r="K55" s="40"/>
    </row>
    <row r="56" spans="2:11" s="1" customFormat="1" ht="14.4"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98</v>
      </c>
      <c r="D58" s="132"/>
      <c r="E58" s="132"/>
      <c r="F58" s="132"/>
      <c r="G58" s="132"/>
      <c r="H58" s="132"/>
      <c r="I58" s="145"/>
      <c r="J58" s="146" t="s">
        <v>99</v>
      </c>
      <c r="K58" s="147"/>
    </row>
    <row r="59" spans="2:11" s="1" customFormat="1" ht="10.35" customHeight="1">
      <c r="B59" s="36"/>
      <c r="C59" s="37"/>
      <c r="D59" s="37"/>
      <c r="E59" s="37"/>
      <c r="F59" s="37"/>
      <c r="G59" s="37"/>
      <c r="H59" s="37"/>
      <c r="I59" s="118"/>
      <c r="J59" s="37"/>
      <c r="K59" s="40"/>
    </row>
    <row r="60" spans="2:47" s="1" customFormat="1" ht="29.25" customHeight="1">
      <c r="B60" s="36"/>
      <c r="C60" s="148" t="s">
        <v>100</v>
      </c>
      <c r="D60" s="37"/>
      <c r="E60" s="37"/>
      <c r="F60" s="37"/>
      <c r="G60" s="37"/>
      <c r="H60" s="37"/>
      <c r="I60" s="118"/>
      <c r="J60" s="128">
        <f>J98</f>
        <v>0</v>
      </c>
      <c r="K60" s="40"/>
      <c r="AU60" s="19" t="s">
        <v>101</v>
      </c>
    </row>
    <row r="61" spans="2:11" s="8" customFormat="1" ht="24.9" customHeight="1">
      <c r="B61" s="149"/>
      <c r="C61" s="150"/>
      <c r="D61" s="151" t="s">
        <v>102</v>
      </c>
      <c r="E61" s="152"/>
      <c r="F61" s="152"/>
      <c r="G61" s="152"/>
      <c r="H61" s="152"/>
      <c r="I61" s="153"/>
      <c r="J61" s="154">
        <f>J99</f>
        <v>0</v>
      </c>
      <c r="K61" s="155"/>
    </row>
    <row r="62" spans="2:11" s="9" customFormat="1" ht="19.95" customHeight="1">
      <c r="B62" s="156"/>
      <c r="C62" s="157"/>
      <c r="D62" s="158" t="s">
        <v>105</v>
      </c>
      <c r="E62" s="159"/>
      <c r="F62" s="159"/>
      <c r="G62" s="159"/>
      <c r="H62" s="159"/>
      <c r="I62" s="160"/>
      <c r="J62" s="161">
        <f>J100</f>
        <v>0</v>
      </c>
      <c r="K62" s="162"/>
    </row>
    <row r="63" spans="2:11" s="9" customFormat="1" ht="19.95" customHeight="1">
      <c r="B63" s="156"/>
      <c r="C63" s="157"/>
      <c r="D63" s="158" t="s">
        <v>108</v>
      </c>
      <c r="E63" s="159"/>
      <c r="F63" s="159"/>
      <c r="G63" s="159"/>
      <c r="H63" s="159"/>
      <c r="I63" s="160"/>
      <c r="J63" s="161">
        <f>J118</f>
        <v>0</v>
      </c>
      <c r="K63" s="162"/>
    </row>
    <row r="64" spans="2:11" s="9" customFormat="1" ht="19.95" customHeight="1">
      <c r="B64" s="156"/>
      <c r="C64" s="157"/>
      <c r="D64" s="158" t="s">
        <v>109</v>
      </c>
      <c r="E64" s="159"/>
      <c r="F64" s="159"/>
      <c r="G64" s="159"/>
      <c r="H64" s="159"/>
      <c r="I64" s="160"/>
      <c r="J64" s="161">
        <f>J136</f>
        <v>0</v>
      </c>
      <c r="K64" s="162"/>
    </row>
    <row r="65" spans="2:11" s="9" customFormat="1" ht="19.95" customHeight="1">
      <c r="B65" s="156"/>
      <c r="C65" s="157"/>
      <c r="D65" s="158" t="s">
        <v>110</v>
      </c>
      <c r="E65" s="159"/>
      <c r="F65" s="159"/>
      <c r="G65" s="159"/>
      <c r="H65" s="159"/>
      <c r="I65" s="160"/>
      <c r="J65" s="161">
        <f>J150</f>
        <v>0</v>
      </c>
      <c r="K65" s="162"/>
    </row>
    <row r="66" spans="2:11" s="9" customFormat="1" ht="19.95" customHeight="1">
      <c r="B66" s="156"/>
      <c r="C66" s="157"/>
      <c r="D66" s="158" t="s">
        <v>111</v>
      </c>
      <c r="E66" s="159"/>
      <c r="F66" s="159"/>
      <c r="G66" s="159"/>
      <c r="H66" s="159"/>
      <c r="I66" s="160"/>
      <c r="J66" s="161">
        <f>J165</f>
        <v>0</v>
      </c>
      <c r="K66" s="162"/>
    </row>
    <row r="67" spans="2:11" s="8" customFormat="1" ht="24.9" customHeight="1">
      <c r="B67" s="149"/>
      <c r="C67" s="150"/>
      <c r="D67" s="151" t="s">
        <v>112</v>
      </c>
      <c r="E67" s="152"/>
      <c r="F67" s="152"/>
      <c r="G67" s="152"/>
      <c r="H67" s="152"/>
      <c r="I67" s="153"/>
      <c r="J67" s="154">
        <f>J168</f>
        <v>0</v>
      </c>
      <c r="K67" s="155"/>
    </row>
    <row r="68" spans="2:11" s="9" customFormat="1" ht="19.95" customHeight="1">
      <c r="B68" s="156"/>
      <c r="C68" s="157"/>
      <c r="D68" s="158" t="s">
        <v>114</v>
      </c>
      <c r="E68" s="159"/>
      <c r="F68" s="159"/>
      <c r="G68" s="159"/>
      <c r="H68" s="159"/>
      <c r="I68" s="160"/>
      <c r="J68" s="161">
        <f>J169</f>
        <v>0</v>
      </c>
      <c r="K68" s="162"/>
    </row>
    <row r="69" spans="2:11" s="9" customFormat="1" ht="19.95" customHeight="1">
      <c r="B69" s="156"/>
      <c r="C69" s="157"/>
      <c r="D69" s="158" t="s">
        <v>115</v>
      </c>
      <c r="E69" s="159"/>
      <c r="F69" s="159"/>
      <c r="G69" s="159"/>
      <c r="H69" s="159"/>
      <c r="I69" s="160"/>
      <c r="J69" s="161">
        <f>J264</f>
        <v>0</v>
      </c>
      <c r="K69" s="162"/>
    </row>
    <row r="70" spans="2:11" s="9" customFormat="1" ht="19.95" customHeight="1">
      <c r="B70" s="156"/>
      <c r="C70" s="157"/>
      <c r="D70" s="158" t="s">
        <v>1381</v>
      </c>
      <c r="E70" s="159"/>
      <c r="F70" s="159"/>
      <c r="G70" s="159"/>
      <c r="H70" s="159"/>
      <c r="I70" s="160"/>
      <c r="J70" s="161">
        <f>J363</f>
        <v>0</v>
      </c>
      <c r="K70" s="162"/>
    </row>
    <row r="71" spans="2:11" s="9" customFormat="1" ht="19.95" customHeight="1">
      <c r="B71" s="156"/>
      <c r="C71" s="157"/>
      <c r="D71" s="158" t="s">
        <v>1382</v>
      </c>
      <c r="E71" s="159"/>
      <c r="F71" s="159"/>
      <c r="G71" s="159"/>
      <c r="H71" s="159"/>
      <c r="I71" s="160"/>
      <c r="J71" s="161">
        <f>J383</f>
        <v>0</v>
      </c>
      <c r="K71" s="162"/>
    </row>
    <row r="72" spans="2:11" s="9" customFormat="1" ht="19.95" customHeight="1">
      <c r="B72" s="156"/>
      <c r="C72" s="157"/>
      <c r="D72" s="158" t="s">
        <v>116</v>
      </c>
      <c r="E72" s="159"/>
      <c r="F72" s="159"/>
      <c r="G72" s="159"/>
      <c r="H72" s="159"/>
      <c r="I72" s="160"/>
      <c r="J72" s="161">
        <f>J386</f>
        <v>0</v>
      </c>
      <c r="K72" s="162"/>
    </row>
    <row r="73" spans="2:11" s="9" customFormat="1" ht="19.95" customHeight="1">
      <c r="B73" s="156"/>
      <c r="C73" s="157"/>
      <c r="D73" s="158" t="s">
        <v>1383</v>
      </c>
      <c r="E73" s="159"/>
      <c r="F73" s="159"/>
      <c r="G73" s="159"/>
      <c r="H73" s="159"/>
      <c r="I73" s="160"/>
      <c r="J73" s="161">
        <f>J395</f>
        <v>0</v>
      </c>
      <c r="K73" s="162"/>
    </row>
    <row r="74" spans="2:11" s="9" customFormat="1" ht="19.95" customHeight="1">
      <c r="B74" s="156"/>
      <c r="C74" s="157"/>
      <c r="D74" s="158" t="s">
        <v>117</v>
      </c>
      <c r="E74" s="159"/>
      <c r="F74" s="159"/>
      <c r="G74" s="159"/>
      <c r="H74" s="159"/>
      <c r="I74" s="160"/>
      <c r="J74" s="161">
        <f>J411</f>
        <v>0</v>
      </c>
      <c r="K74" s="162"/>
    </row>
    <row r="75" spans="2:11" s="9" customFormat="1" ht="19.95" customHeight="1">
      <c r="B75" s="156"/>
      <c r="C75" s="157"/>
      <c r="D75" s="158" t="s">
        <v>118</v>
      </c>
      <c r="E75" s="159"/>
      <c r="F75" s="159"/>
      <c r="G75" s="159"/>
      <c r="H75" s="159"/>
      <c r="I75" s="160"/>
      <c r="J75" s="161">
        <f>J462</f>
        <v>0</v>
      </c>
      <c r="K75" s="162"/>
    </row>
    <row r="76" spans="2:11" s="9" customFormat="1" ht="19.95" customHeight="1">
      <c r="B76" s="156"/>
      <c r="C76" s="157"/>
      <c r="D76" s="158" t="s">
        <v>122</v>
      </c>
      <c r="E76" s="159"/>
      <c r="F76" s="159"/>
      <c r="G76" s="159"/>
      <c r="H76" s="159"/>
      <c r="I76" s="160"/>
      <c r="J76" s="161">
        <f>J480</f>
        <v>0</v>
      </c>
      <c r="K76" s="162"/>
    </row>
    <row r="77" spans="2:11" s="1" customFormat="1" ht="21.75" customHeight="1">
      <c r="B77" s="36"/>
      <c r="C77" s="37"/>
      <c r="D77" s="37"/>
      <c r="E77" s="37"/>
      <c r="F77" s="37"/>
      <c r="G77" s="37"/>
      <c r="H77" s="37"/>
      <c r="I77" s="118"/>
      <c r="J77" s="37"/>
      <c r="K77" s="40"/>
    </row>
    <row r="78" spans="2:11" s="1" customFormat="1" ht="6.9" customHeight="1">
      <c r="B78" s="51"/>
      <c r="C78" s="52"/>
      <c r="D78" s="52"/>
      <c r="E78" s="52"/>
      <c r="F78" s="52"/>
      <c r="G78" s="52"/>
      <c r="H78" s="52"/>
      <c r="I78" s="139"/>
      <c r="J78" s="52"/>
      <c r="K78" s="53"/>
    </row>
    <row r="82" spans="2:12" s="1" customFormat="1" ht="6.9" customHeight="1">
      <c r="B82" s="54"/>
      <c r="C82" s="55"/>
      <c r="D82" s="55"/>
      <c r="E82" s="55"/>
      <c r="F82" s="55"/>
      <c r="G82" s="55"/>
      <c r="H82" s="55"/>
      <c r="I82" s="142"/>
      <c r="J82" s="55"/>
      <c r="K82" s="55"/>
      <c r="L82" s="56"/>
    </row>
    <row r="83" spans="2:12" s="1" customFormat="1" ht="36.9" customHeight="1">
      <c r="B83" s="36"/>
      <c r="C83" s="57" t="s">
        <v>124</v>
      </c>
      <c r="D83" s="58"/>
      <c r="E83" s="58"/>
      <c r="F83" s="58"/>
      <c r="G83" s="58"/>
      <c r="H83" s="58"/>
      <c r="I83" s="163"/>
      <c r="J83" s="58"/>
      <c r="K83" s="58"/>
      <c r="L83" s="56"/>
    </row>
    <row r="84" spans="2:12" s="1" customFormat="1" ht="6.9" customHeight="1">
      <c r="B84" s="36"/>
      <c r="C84" s="58"/>
      <c r="D84" s="58"/>
      <c r="E84" s="58"/>
      <c r="F84" s="58"/>
      <c r="G84" s="58"/>
      <c r="H84" s="58"/>
      <c r="I84" s="163"/>
      <c r="J84" s="58"/>
      <c r="K84" s="58"/>
      <c r="L84" s="56"/>
    </row>
    <row r="85" spans="2:12" s="1" customFormat="1" ht="14.4" customHeight="1">
      <c r="B85" s="36"/>
      <c r="C85" s="60" t="s">
        <v>17</v>
      </c>
      <c r="D85" s="58"/>
      <c r="E85" s="58"/>
      <c r="F85" s="58"/>
      <c r="G85" s="58"/>
      <c r="H85" s="58"/>
      <c r="I85" s="163"/>
      <c r="J85" s="58"/>
      <c r="K85" s="58"/>
      <c r="L85" s="56"/>
    </row>
    <row r="86" spans="2:12" s="1" customFormat="1" ht="22.5" customHeight="1">
      <c r="B86" s="36"/>
      <c r="C86" s="58"/>
      <c r="D86" s="58"/>
      <c r="E86" s="412" t="str">
        <f>E7</f>
        <v>Revitalizace areálu KOC V Podhájí- Zateplení objektu, Krajská Zdravotní a.s.-Masarykova nemocnice v Ústí n.L., o.z.</v>
      </c>
      <c r="F86" s="392"/>
      <c r="G86" s="392"/>
      <c r="H86" s="392"/>
      <c r="I86" s="163"/>
      <c r="J86" s="58"/>
      <c r="K86" s="58"/>
      <c r="L86" s="56"/>
    </row>
    <row r="87" spans="2:12" ht="13.2">
      <c r="B87" s="23"/>
      <c r="C87" s="60" t="s">
        <v>93</v>
      </c>
      <c r="D87" s="164"/>
      <c r="E87" s="164"/>
      <c r="F87" s="164"/>
      <c r="G87" s="164"/>
      <c r="H87" s="164"/>
      <c r="J87" s="164"/>
      <c r="K87" s="164"/>
      <c r="L87" s="165"/>
    </row>
    <row r="88" spans="2:12" s="1" customFormat="1" ht="22.5" customHeight="1">
      <c r="B88" s="36"/>
      <c r="C88" s="58"/>
      <c r="D88" s="58"/>
      <c r="E88" s="412" t="s">
        <v>94</v>
      </c>
      <c r="F88" s="392"/>
      <c r="G88" s="392"/>
      <c r="H88" s="392"/>
      <c r="I88" s="163"/>
      <c r="J88" s="58"/>
      <c r="K88" s="58"/>
      <c r="L88" s="56"/>
    </row>
    <row r="89" spans="2:12" s="1" customFormat="1" ht="14.4" customHeight="1">
      <c r="B89" s="36"/>
      <c r="C89" s="60" t="s">
        <v>95</v>
      </c>
      <c r="D89" s="58"/>
      <c r="E89" s="58"/>
      <c r="F89" s="58"/>
      <c r="G89" s="58"/>
      <c r="H89" s="58"/>
      <c r="I89" s="163"/>
      <c r="J89" s="58"/>
      <c r="K89" s="58"/>
      <c r="L89" s="56"/>
    </row>
    <row r="90" spans="2:12" s="1" customFormat="1" ht="23.25" customHeight="1">
      <c r="B90" s="36"/>
      <c r="C90" s="58"/>
      <c r="D90" s="58"/>
      <c r="E90" s="389" t="str">
        <f>E11</f>
        <v>02 - SO 100.02 - Zateplení střech</v>
      </c>
      <c r="F90" s="392"/>
      <c r="G90" s="392"/>
      <c r="H90" s="392"/>
      <c r="I90" s="163"/>
      <c r="J90" s="58"/>
      <c r="K90" s="58"/>
      <c r="L90" s="56"/>
    </row>
    <row r="91" spans="2:12" s="1" customFormat="1" ht="6.9" customHeight="1">
      <c r="B91" s="36"/>
      <c r="C91" s="58"/>
      <c r="D91" s="58"/>
      <c r="E91" s="58"/>
      <c r="F91" s="58"/>
      <c r="G91" s="58"/>
      <c r="H91" s="58"/>
      <c r="I91" s="163"/>
      <c r="J91" s="58"/>
      <c r="K91" s="58"/>
      <c r="L91" s="56"/>
    </row>
    <row r="92" spans="2:12" s="1" customFormat="1" ht="18" customHeight="1">
      <c r="B92" s="36"/>
      <c r="C92" s="60" t="s">
        <v>22</v>
      </c>
      <c r="D92" s="58"/>
      <c r="E92" s="58"/>
      <c r="F92" s="166" t="str">
        <f>F14</f>
        <v>Ústí n.L.</v>
      </c>
      <c r="G92" s="58"/>
      <c r="H92" s="58"/>
      <c r="I92" s="167" t="s">
        <v>24</v>
      </c>
      <c r="J92" s="68" t="str">
        <f>IF(J14="","",J14)</f>
        <v>12.02.2016</v>
      </c>
      <c r="K92" s="58"/>
      <c r="L92" s="56"/>
    </row>
    <row r="93" spans="2:12" s="1" customFormat="1" ht="6.9" customHeight="1">
      <c r="B93" s="36"/>
      <c r="C93" s="58"/>
      <c r="D93" s="58"/>
      <c r="E93" s="58"/>
      <c r="F93" s="58"/>
      <c r="G93" s="58"/>
      <c r="H93" s="58"/>
      <c r="I93" s="163"/>
      <c r="J93" s="58"/>
      <c r="K93" s="58"/>
      <c r="L93" s="56"/>
    </row>
    <row r="94" spans="2:12" s="1" customFormat="1" ht="13.2">
      <c r="B94" s="36"/>
      <c r="C94" s="60" t="s">
        <v>26</v>
      </c>
      <c r="D94" s="58"/>
      <c r="E94" s="58"/>
      <c r="F94" s="166" t="str">
        <f>E17</f>
        <v>Krajská zdravotní a.s. Ústí n.L.</v>
      </c>
      <c r="G94" s="58"/>
      <c r="H94" s="58"/>
      <c r="I94" s="167" t="s">
        <v>32</v>
      </c>
      <c r="J94" s="166" t="str">
        <f>E23</f>
        <v>Ct.Žežulka - Zefraprojekt</v>
      </c>
      <c r="K94" s="58"/>
      <c r="L94" s="56"/>
    </row>
    <row r="95" spans="2:12" s="1" customFormat="1" ht="14.4" customHeight="1">
      <c r="B95" s="36"/>
      <c r="C95" s="60" t="s">
        <v>30</v>
      </c>
      <c r="D95" s="58"/>
      <c r="E95" s="58"/>
      <c r="F95" s="166" t="str">
        <f>IF(E20="","",E20)</f>
        <v/>
      </c>
      <c r="G95" s="58"/>
      <c r="H95" s="58"/>
      <c r="I95" s="163"/>
      <c r="J95" s="58"/>
      <c r="K95" s="58"/>
      <c r="L95" s="56"/>
    </row>
    <row r="96" spans="2:12" s="1" customFormat="1" ht="10.35" customHeight="1">
      <c r="B96" s="36"/>
      <c r="C96" s="58"/>
      <c r="D96" s="58"/>
      <c r="E96" s="58"/>
      <c r="F96" s="58"/>
      <c r="G96" s="58"/>
      <c r="H96" s="58"/>
      <c r="I96" s="163"/>
      <c r="J96" s="58"/>
      <c r="K96" s="58"/>
      <c r="L96" s="56"/>
    </row>
    <row r="97" spans="2:20" s="10" customFormat="1" ht="29.25" customHeight="1">
      <c r="B97" s="168"/>
      <c r="C97" s="169" t="s">
        <v>125</v>
      </c>
      <c r="D97" s="170" t="s">
        <v>56</v>
      </c>
      <c r="E97" s="170" t="s">
        <v>52</v>
      </c>
      <c r="F97" s="170" t="s">
        <v>126</v>
      </c>
      <c r="G97" s="170" t="s">
        <v>127</v>
      </c>
      <c r="H97" s="170" t="s">
        <v>128</v>
      </c>
      <c r="I97" s="171" t="s">
        <v>129</v>
      </c>
      <c r="J97" s="170" t="s">
        <v>99</v>
      </c>
      <c r="K97" s="172" t="s">
        <v>130</v>
      </c>
      <c r="L97" s="173"/>
      <c r="M97" s="77" t="s">
        <v>131</v>
      </c>
      <c r="N97" s="78" t="s">
        <v>41</v>
      </c>
      <c r="O97" s="78" t="s">
        <v>132</v>
      </c>
      <c r="P97" s="78" t="s">
        <v>133</v>
      </c>
      <c r="Q97" s="78" t="s">
        <v>134</v>
      </c>
      <c r="R97" s="78" t="s">
        <v>135</v>
      </c>
      <c r="S97" s="78" t="s">
        <v>136</v>
      </c>
      <c r="T97" s="79" t="s">
        <v>137</v>
      </c>
    </row>
    <row r="98" spans="2:63" s="1" customFormat="1" ht="29.25" customHeight="1">
      <c r="B98" s="36"/>
      <c r="C98" s="83" t="s">
        <v>100</v>
      </c>
      <c r="D98" s="58"/>
      <c r="E98" s="58"/>
      <c r="F98" s="58"/>
      <c r="G98" s="58"/>
      <c r="H98" s="58"/>
      <c r="I98" s="163"/>
      <c r="J98" s="174">
        <f>BK98</f>
        <v>0</v>
      </c>
      <c r="K98" s="58"/>
      <c r="L98" s="56"/>
      <c r="M98" s="80"/>
      <c r="N98" s="81"/>
      <c r="O98" s="81"/>
      <c r="P98" s="175">
        <f>P99+P168</f>
        <v>0</v>
      </c>
      <c r="Q98" s="81"/>
      <c r="R98" s="175">
        <f>R99+R168</f>
        <v>130.71548464</v>
      </c>
      <c r="S98" s="81"/>
      <c r="T98" s="176">
        <f>T99+T168</f>
        <v>22.302724750000003</v>
      </c>
      <c r="AT98" s="19" t="s">
        <v>70</v>
      </c>
      <c r="AU98" s="19" t="s">
        <v>101</v>
      </c>
      <c r="BK98" s="177">
        <f>BK99+BK168</f>
        <v>0</v>
      </c>
    </row>
    <row r="99" spans="2:63" s="11" customFormat="1" ht="37.35" customHeight="1">
      <c r="B99" s="178"/>
      <c r="C99" s="179"/>
      <c r="D99" s="180" t="s">
        <v>70</v>
      </c>
      <c r="E99" s="181" t="s">
        <v>138</v>
      </c>
      <c r="F99" s="181" t="s">
        <v>139</v>
      </c>
      <c r="G99" s="179"/>
      <c r="H99" s="179"/>
      <c r="I99" s="182"/>
      <c r="J99" s="183">
        <f>BK99</f>
        <v>0</v>
      </c>
      <c r="K99" s="179"/>
      <c r="L99" s="184"/>
      <c r="M99" s="185"/>
      <c r="N99" s="186"/>
      <c r="O99" s="186"/>
      <c r="P99" s="187">
        <f>P100+P118+P136+P150+P165</f>
        <v>0</v>
      </c>
      <c r="Q99" s="186"/>
      <c r="R99" s="187">
        <f>R100+R118+R136+R150+R165</f>
        <v>93.92710203</v>
      </c>
      <c r="S99" s="186"/>
      <c r="T99" s="188">
        <f>T100+T118+T136+T150+T165</f>
        <v>0</v>
      </c>
      <c r="AR99" s="189" t="s">
        <v>35</v>
      </c>
      <c r="AT99" s="190" t="s">
        <v>70</v>
      </c>
      <c r="AU99" s="190" t="s">
        <v>71</v>
      </c>
      <c r="AY99" s="189" t="s">
        <v>140</v>
      </c>
      <c r="BK99" s="191">
        <f>BK100+BK118+BK136+BK150+BK165</f>
        <v>0</v>
      </c>
    </row>
    <row r="100" spans="2:63" s="11" customFormat="1" ht="19.95" customHeight="1">
      <c r="B100" s="178"/>
      <c r="C100" s="179"/>
      <c r="D100" s="192" t="s">
        <v>70</v>
      </c>
      <c r="E100" s="193" t="s">
        <v>159</v>
      </c>
      <c r="F100" s="193" t="s">
        <v>233</v>
      </c>
      <c r="G100" s="179"/>
      <c r="H100" s="179"/>
      <c r="I100" s="182"/>
      <c r="J100" s="194">
        <f>BK100</f>
        <v>0</v>
      </c>
      <c r="K100" s="179"/>
      <c r="L100" s="184"/>
      <c r="M100" s="185"/>
      <c r="N100" s="186"/>
      <c r="O100" s="186"/>
      <c r="P100" s="187">
        <f>SUM(P101:P117)</f>
        <v>0</v>
      </c>
      <c r="Q100" s="186"/>
      <c r="R100" s="187">
        <f>SUM(R101:R117)</f>
        <v>87.39922683</v>
      </c>
      <c r="S100" s="186"/>
      <c r="T100" s="188">
        <f>SUM(T101:T117)</f>
        <v>0</v>
      </c>
      <c r="AR100" s="189" t="s">
        <v>35</v>
      </c>
      <c r="AT100" s="190" t="s">
        <v>70</v>
      </c>
      <c r="AU100" s="190" t="s">
        <v>35</v>
      </c>
      <c r="AY100" s="189" t="s">
        <v>140</v>
      </c>
      <c r="BK100" s="191">
        <f>SUM(BK101:BK117)</f>
        <v>0</v>
      </c>
    </row>
    <row r="101" spans="2:65" s="1" customFormat="1" ht="31.5" customHeight="1">
      <c r="B101" s="36"/>
      <c r="C101" s="195" t="s">
        <v>35</v>
      </c>
      <c r="D101" s="195" t="s">
        <v>142</v>
      </c>
      <c r="E101" s="196" t="s">
        <v>1384</v>
      </c>
      <c r="F101" s="197" t="s">
        <v>1385</v>
      </c>
      <c r="G101" s="198" t="s">
        <v>145</v>
      </c>
      <c r="H101" s="199">
        <v>250.984</v>
      </c>
      <c r="I101" s="200"/>
      <c r="J101" s="201">
        <f>ROUND(I101*H101,2)</f>
        <v>0</v>
      </c>
      <c r="K101" s="197" t="s">
        <v>146</v>
      </c>
      <c r="L101" s="56"/>
      <c r="M101" s="202" t="s">
        <v>20</v>
      </c>
      <c r="N101" s="203" t="s">
        <v>42</v>
      </c>
      <c r="O101" s="37"/>
      <c r="P101" s="204">
        <f>O101*H101</f>
        <v>0</v>
      </c>
      <c r="Q101" s="204">
        <v>0.34662</v>
      </c>
      <c r="R101" s="204">
        <f>Q101*H101</f>
        <v>86.99607408</v>
      </c>
      <c r="S101" s="204">
        <v>0</v>
      </c>
      <c r="T101" s="205">
        <f>S101*H101</f>
        <v>0</v>
      </c>
      <c r="AR101" s="19" t="s">
        <v>147</v>
      </c>
      <c r="AT101" s="19" t="s">
        <v>142</v>
      </c>
      <c r="AU101" s="19" t="s">
        <v>78</v>
      </c>
      <c r="AY101" s="19" t="s">
        <v>140</v>
      </c>
      <c r="BE101" s="206">
        <f>IF(N101="základní",J101,0)</f>
        <v>0</v>
      </c>
      <c r="BF101" s="206">
        <f>IF(N101="snížená",J101,0)</f>
        <v>0</v>
      </c>
      <c r="BG101" s="206">
        <f>IF(N101="zákl. přenesená",J101,0)</f>
        <v>0</v>
      </c>
      <c r="BH101" s="206">
        <f>IF(N101="sníž. přenesená",J101,0)</f>
        <v>0</v>
      </c>
      <c r="BI101" s="206">
        <f>IF(N101="nulová",J101,0)</f>
        <v>0</v>
      </c>
      <c r="BJ101" s="19" t="s">
        <v>35</v>
      </c>
      <c r="BK101" s="206">
        <f>ROUND(I101*H101,2)</f>
        <v>0</v>
      </c>
      <c r="BL101" s="19" t="s">
        <v>147</v>
      </c>
      <c r="BM101" s="19" t="s">
        <v>1386</v>
      </c>
    </row>
    <row r="102" spans="2:51" s="12" customFormat="1" ht="13.5">
      <c r="B102" s="207"/>
      <c r="C102" s="208"/>
      <c r="D102" s="209" t="s">
        <v>149</v>
      </c>
      <c r="E102" s="210" t="s">
        <v>20</v>
      </c>
      <c r="F102" s="211" t="s">
        <v>1387</v>
      </c>
      <c r="G102" s="208"/>
      <c r="H102" s="212" t="s">
        <v>20</v>
      </c>
      <c r="I102" s="213"/>
      <c r="J102" s="208"/>
      <c r="K102" s="208"/>
      <c r="L102" s="214"/>
      <c r="M102" s="215"/>
      <c r="N102" s="216"/>
      <c r="O102" s="216"/>
      <c r="P102" s="216"/>
      <c r="Q102" s="216"/>
      <c r="R102" s="216"/>
      <c r="S102" s="216"/>
      <c r="T102" s="217"/>
      <c r="AT102" s="218" t="s">
        <v>149</v>
      </c>
      <c r="AU102" s="218" t="s">
        <v>78</v>
      </c>
      <c r="AV102" s="12" t="s">
        <v>35</v>
      </c>
      <c r="AW102" s="12" t="s">
        <v>34</v>
      </c>
      <c r="AX102" s="12" t="s">
        <v>71</v>
      </c>
      <c r="AY102" s="218" t="s">
        <v>140</v>
      </c>
    </row>
    <row r="103" spans="2:51" s="13" customFormat="1" ht="13.5">
      <c r="B103" s="219"/>
      <c r="C103" s="220"/>
      <c r="D103" s="209" t="s">
        <v>149</v>
      </c>
      <c r="E103" s="221" t="s">
        <v>20</v>
      </c>
      <c r="F103" s="222" t="s">
        <v>1388</v>
      </c>
      <c r="G103" s="220"/>
      <c r="H103" s="223">
        <v>27.888</v>
      </c>
      <c r="I103" s="224"/>
      <c r="J103" s="220"/>
      <c r="K103" s="220"/>
      <c r="L103" s="225"/>
      <c r="M103" s="226"/>
      <c r="N103" s="227"/>
      <c r="O103" s="227"/>
      <c r="P103" s="227"/>
      <c r="Q103" s="227"/>
      <c r="R103" s="227"/>
      <c r="S103" s="227"/>
      <c r="T103" s="228"/>
      <c r="AT103" s="229" t="s">
        <v>149</v>
      </c>
      <c r="AU103" s="229" t="s">
        <v>78</v>
      </c>
      <c r="AV103" s="13" t="s">
        <v>78</v>
      </c>
      <c r="AW103" s="13" t="s">
        <v>34</v>
      </c>
      <c r="AX103" s="13" t="s">
        <v>71</v>
      </c>
      <c r="AY103" s="229" t="s">
        <v>140</v>
      </c>
    </row>
    <row r="104" spans="2:51" s="13" customFormat="1" ht="13.5">
      <c r="B104" s="219"/>
      <c r="C104" s="220"/>
      <c r="D104" s="209" t="s">
        <v>149</v>
      </c>
      <c r="E104" s="221" t="s">
        <v>20</v>
      </c>
      <c r="F104" s="222" t="s">
        <v>1389</v>
      </c>
      <c r="G104" s="220"/>
      <c r="H104" s="223">
        <v>12.423</v>
      </c>
      <c r="I104" s="224"/>
      <c r="J104" s="220"/>
      <c r="K104" s="220"/>
      <c r="L104" s="225"/>
      <c r="M104" s="226"/>
      <c r="N104" s="227"/>
      <c r="O104" s="227"/>
      <c r="P104" s="227"/>
      <c r="Q104" s="227"/>
      <c r="R104" s="227"/>
      <c r="S104" s="227"/>
      <c r="T104" s="228"/>
      <c r="AT104" s="229" t="s">
        <v>149</v>
      </c>
      <c r="AU104" s="229" t="s">
        <v>78</v>
      </c>
      <c r="AV104" s="13" t="s">
        <v>78</v>
      </c>
      <c r="AW104" s="13" t="s">
        <v>34</v>
      </c>
      <c r="AX104" s="13" t="s">
        <v>71</v>
      </c>
      <c r="AY104" s="229" t="s">
        <v>140</v>
      </c>
    </row>
    <row r="105" spans="2:51" s="13" customFormat="1" ht="13.5">
      <c r="B105" s="219"/>
      <c r="C105" s="220"/>
      <c r="D105" s="209" t="s">
        <v>149</v>
      </c>
      <c r="E105" s="221" t="s">
        <v>20</v>
      </c>
      <c r="F105" s="222" t="s">
        <v>1390</v>
      </c>
      <c r="G105" s="220"/>
      <c r="H105" s="223">
        <v>24.05</v>
      </c>
      <c r="I105" s="224"/>
      <c r="J105" s="220"/>
      <c r="K105" s="220"/>
      <c r="L105" s="225"/>
      <c r="M105" s="226"/>
      <c r="N105" s="227"/>
      <c r="O105" s="227"/>
      <c r="P105" s="227"/>
      <c r="Q105" s="227"/>
      <c r="R105" s="227"/>
      <c r="S105" s="227"/>
      <c r="T105" s="228"/>
      <c r="AT105" s="229" t="s">
        <v>149</v>
      </c>
      <c r="AU105" s="229" t="s">
        <v>78</v>
      </c>
      <c r="AV105" s="13" t="s">
        <v>78</v>
      </c>
      <c r="AW105" s="13" t="s">
        <v>34</v>
      </c>
      <c r="AX105" s="13" t="s">
        <v>71</v>
      </c>
      <c r="AY105" s="229" t="s">
        <v>140</v>
      </c>
    </row>
    <row r="106" spans="2:51" s="13" customFormat="1" ht="13.5">
      <c r="B106" s="219"/>
      <c r="C106" s="220"/>
      <c r="D106" s="209" t="s">
        <v>149</v>
      </c>
      <c r="E106" s="221" t="s">
        <v>20</v>
      </c>
      <c r="F106" s="222" t="s">
        <v>1391</v>
      </c>
      <c r="G106" s="220"/>
      <c r="H106" s="223">
        <v>51.925</v>
      </c>
      <c r="I106" s="224"/>
      <c r="J106" s="220"/>
      <c r="K106" s="220"/>
      <c r="L106" s="225"/>
      <c r="M106" s="226"/>
      <c r="N106" s="227"/>
      <c r="O106" s="227"/>
      <c r="P106" s="227"/>
      <c r="Q106" s="227"/>
      <c r="R106" s="227"/>
      <c r="S106" s="227"/>
      <c r="T106" s="228"/>
      <c r="AT106" s="229" t="s">
        <v>149</v>
      </c>
      <c r="AU106" s="229" t="s">
        <v>78</v>
      </c>
      <c r="AV106" s="13" t="s">
        <v>78</v>
      </c>
      <c r="AW106" s="13" t="s">
        <v>34</v>
      </c>
      <c r="AX106" s="13" t="s">
        <v>71</v>
      </c>
      <c r="AY106" s="229" t="s">
        <v>140</v>
      </c>
    </row>
    <row r="107" spans="2:51" s="13" customFormat="1" ht="13.5">
      <c r="B107" s="219"/>
      <c r="C107" s="220"/>
      <c r="D107" s="209" t="s">
        <v>149</v>
      </c>
      <c r="E107" s="221" t="s">
        <v>20</v>
      </c>
      <c r="F107" s="222" t="s">
        <v>1392</v>
      </c>
      <c r="G107" s="220"/>
      <c r="H107" s="223">
        <v>33.655</v>
      </c>
      <c r="I107" s="224"/>
      <c r="J107" s="220"/>
      <c r="K107" s="220"/>
      <c r="L107" s="225"/>
      <c r="M107" s="226"/>
      <c r="N107" s="227"/>
      <c r="O107" s="227"/>
      <c r="P107" s="227"/>
      <c r="Q107" s="227"/>
      <c r="R107" s="227"/>
      <c r="S107" s="227"/>
      <c r="T107" s="228"/>
      <c r="AT107" s="229" t="s">
        <v>149</v>
      </c>
      <c r="AU107" s="229" t="s">
        <v>78</v>
      </c>
      <c r="AV107" s="13" t="s">
        <v>78</v>
      </c>
      <c r="AW107" s="13" t="s">
        <v>34</v>
      </c>
      <c r="AX107" s="13" t="s">
        <v>71</v>
      </c>
      <c r="AY107" s="229" t="s">
        <v>140</v>
      </c>
    </row>
    <row r="108" spans="2:51" s="13" customFormat="1" ht="13.5">
      <c r="B108" s="219"/>
      <c r="C108" s="220"/>
      <c r="D108" s="209" t="s">
        <v>149</v>
      </c>
      <c r="E108" s="221" t="s">
        <v>20</v>
      </c>
      <c r="F108" s="222" t="s">
        <v>1393</v>
      </c>
      <c r="G108" s="220"/>
      <c r="H108" s="223">
        <v>36.698</v>
      </c>
      <c r="I108" s="224"/>
      <c r="J108" s="220"/>
      <c r="K108" s="220"/>
      <c r="L108" s="225"/>
      <c r="M108" s="226"/>
      <c r="N108" s="227"/>
      <c r="O108" s="227"/>
      <c r="P108" s="227"/>
      <c r="Q108" s="227"/>
      <c r="R108" s="227"/>
      <c r="S108" s="227"/>
      <c r="T108" s="228"/>
      <c r="AT108" s="229" t="s">
        <v>149</v>
      </c>
      <c r="AU108" s="229" t="s">
        <v>78</v>
      </c>
      <c r="AV108" s="13" t="s">
        <v>78</v>
      </c>
      <c r="AW108" s="13" t="s">
        <v>34</v>
      </c>
      <c r="AX108" s="13" t="s">
        <v>71</v>
      </c>
      <c r="AY108" s="229" t="s">
        <v>140</v>
      </c>
    </row>
    <row r="109" spans="2:51" s="13" customFormat="1" ht="13.5">
      <c r="B109" s="219"/>
      <c r="C109" s="220"/>
      <c r="D109" s="209" t="s">
        <v>149</v>
      </c>
      <c r="E109" s="221" t="s">
        <v>20</v>
      </c>
      <c r="F109" s="222" t="s">
        <v>1394</v>
      </c>
      <c r="G109" s="220"/>
      <c r="H109" s="223">
        <v>15.47</v>
      </c>
      <c r="I109" s="224"/>
      <c r="J109" s="220"/>
      <c r="K109" s="220"/>
      <c r="L109" s="225"/>
      <c r="M109" s="226"/>
      <c r="N109" s="227"/>
      <c r="O109" s="227"/>
      <c r="P109" s="227"/>
      <c r="Q109" s="227"/>
      <c r="R109" s="227"/>
      <c r="S109" s="227"/>
      <c r="T109" s="228"/>
      <c r="AT109" s="229" t="s">
        <v>149</v>
      </c>
      <c r="AU109" s="229" t="s">
        <v>78</v>
      </c>
      <c r="AV109" s="13" t="s">
        <v>78</v>
      </c>
      <c r="AW109" s="13" t="s">
        <v>34</v>
      </c>
      <c r="AX109" s="13" t="s">
        <v>71</v>
      </c>
      <c r="AY109" s="229" t="s">
        <v>140</v>
      </c>
    </row>
    <row r="110" spans="2:51" s="13" customFormat="1" ht="13.5">
      <c r="B110" s="219"/>
      <c r="C110" s="220"/>
      <c r="D110" s="209" t="s">
        <v>149</v>
      </c>
      <c r="E110" s="221" t="s">
        <v>20</v>
      </c>
      <c r="F110" s="222" t="s">
        <v>1395</v>
      </c>
      <c r="G110" s="220"/>
      <c r="H110" s="223">
        <v>15.6</v>
      </c>
      <c r="I110" s="224"/>
      <c r="J110" s="220"/>
      <c r="K110" s="220"/>
      <c r="L110" s="225"/>
      <c r="M110" s="226"/>
      <c r="N110" s="227"/>
      <c r="O110" s="227"/>
      <c r="P110" s="227"/>
      <c r="Q110" s="227"/>
      <c r="R110" s="227"/>
      <c r="S110" s="227"/>
      <c r="T110" s="228"/>
      <c r="AT110" s="229" t="s">
        <v>149</v>
      </c>
      <c r="AU110" s="229" t="s">
        <v>78</v>
      </c>
      <c r="AV110" s="13" t="s">
        <v>78</v>
      </c>
      <c r="AW110" s="13" t="s">
        <v>34</v>
      </c>
      <c r="AX110" s="13" t="s">
        <v>71</v>
      </c>
      <c r="AY110" s="229" t="s">
        <v>140</v>
      </c>
    </row>
    <row r="111" spans="2:51" s="13" customFormat="1" ht="13.5">
      <c r="B111" s="219"/>
      <c r="C111" s="220"/>
      <c r="D111" s="209" t="s">
        <v>149</v>
      </c>
      <c r="E111" s="221" t="s">
        <v>20</v>
      </c>
      <c r="F111" s="222" t="s">
        <v>1396</v>
      </c>
      <c r="G111" s="220"/>
      <c r="H111" s="223">
        <v>7.925</v>
      </c>
      <c r="I111" s="224"/>
      <c r="J111" s="220"/>
      <c r="K111" s="220"/>
      <c r="L111" s="225"/>
      <c r="M111" s="226"/>
      <c r="N111" s="227"/>
      <c r="O111" s="227"/>
      <c r="P111" s="227"/>
      <c r="Q111" s="227"/>
      <c r="R111" s="227"/>
      <c r="S111" s="227"/>
      <c r="T111" s="228"/>
      <c r="AT111" s="229" t="s">
        <v>149</v>
      </c>
      <c r="AU111" s="229" t="s">
        <v>78</v>
      </c>
      <c r="AV111" s="13" t="s">
        <v>78</v>
      </c>
      <c r="AW111" s="13" t="s">
        <v>34</v>
      </c>
      <c r="AX111" s="13" t="s">
        <v>71</v>
      </c>
      <c r="AY111" s="229" t="s">
        <v>140</v>
      </c>
    </row>
    <row r="112" spans="2:51" s="13" customFormat="1" ht="13.5">
      <c r="B112" s="219"/>
      <c r="C112" s="220"/>
      <c r="D112" s="209" t="s">
        <v>149</v>
      </c>
      <c r="E112" s="221" t="s">
        <v>20</v>
      </c>
      <c r="F112" s="222" t="s">
        <v>1397</v>
      </c>
      <c r="G112" s="220"/>
      <c r="H112" s="223">
        <v>25.35</v>
      </c>
      <c r="I112" s="224"/>
      <c r="J112" s="220"/>
      <c r="K112" s="220"/>
      <c r="L112" s="225"/>
      <c r="M112" s="226"/>
      <c r="N112" s="227"/>
      <c r="O112" s="227"/>
      <c r="P112" s="227"/>
      <c r="Q112" s="227"/>
      <c r="R112" s="227"/>
      <c r="S112" s="227"/>
      <c r="T112" s="228"/>
      <c r="AT112" s="229" t="s">
        <v>149</v>
      </c>
      <c r="AU112" s="229" t="s">
        <v>78</v>
      </c>
      <c r="AV112" s="13" t="s">
        <v>78</v>
      </c>
      <c r="AW112" s="13" t="s">
        <v>34</v>
      </c>
      <c r="AX112" s="13" t="s">
        <v>71</v>
      </c>
      <c r="AY112" s="229" t="s">
        <v>140</v>
      </c>
    </row>
    <row r="113" spans="2:51" s="14" customFormat="1" ht="13.5">
      <c r="B113" s="230"/>
      <c r="C113" s="231"/>
      <c r="D113" s="232" t="s">
        <v>149</v>
      </c>
      <c r="E113" s="233" t="s">
        <v>20</v>
      </c>
      <c r="F113" s="234" t="s">
        <v>152</v>
      </c>
      <c r="G113" s="231"/>
      <c r="H113" s="235">
        <v>250.984</v>
      </c>
      <c r="I113" s="236"/>
      <c r="J113" s="231"/>
      <c r="K113" s="231"/>
      <c r="L113" s="237"/>
      <c r="M113" s="238"/>
      <c r="N113" s="239"/>
      <c r="O113" s="239"/>
      <c r="P113" s="239"/>
      <c r="Q113" s="239"/>
      <c r="R113" s="239"/>
      <c r="S113" s="239"/>
      <c r="T113" s="240"/>
      <c r="AT113" s="241" t="s">
        <v>149</v>
      </c>
      <c r="AU113" s="241" t="s">
        <v>78</v>
      </c>
      <c r="AV113" s="14" t="s">
        <v>147</v>
      </c>
      <c r="AW113" s="14" t="s">
        <v>34</v>
      </c>
      <c r="AX113" s="14" t="s">
        <v>35</v>
      </c>
      <c r="AY113" s="241" t="s">
        <v>140</v>
      </c>
    </row>
    <row r="114" spans="2:65" s="1" customFormat="1" ht="31.5" customHeight="1">
      <c r="B114" s="36"/>
      <c r="C114" s="195" t="s">
        <v>78</v>
      </c>
      <c r="D114" s="195" t="s">
        <v>142</v>
      </c>
      <c r="E114" s="196" t="s">
        <v>1398</v>
      </c>
      <c r="F114" s="197" t="s">
        <v>1399</v>
      </c>
      <c r="G114" s="198" t="s">
        <v>206</v>
      </c>
      <c r="H114" s="199">
        <v>0.385</v>
      </c>
      <c r="I114" s="200"/>
      <c r="J114" s="201">
        <f>ROUND(I114*H114,2)</f>
        <v>0</v>
      </c>
      <c r="K114" s="197" t="s">
        <v>146</v>
      </c>
      <c r="L114" s="56"/>
      <c r="M114" s="202" t="s">
        <v>20</v>
      </c>
      <c r="N114" s="203" t="s">
        <v>42</v>
      </c>
      <c r="O114" s="37"/>
      <c r="P114" s="204">
        <f>O114*H114</f>
        <v>0</v>
      </c>
      <c r="Q114" s="204">
        <v>1.04715</v>
      </c>
      <c r="R114" s="204">
        <f>Q114*H114</f>
        <v>0.40315275</v>
      </c>
      <c r="S114" s="204">
        <v>0</v>
      </c>
      <c r="T114" s="205">
        <f>S114*H114</f>
        <v>0</v>
      </c>
      <c r="AR114" s="19" t="s">
        <v>147</v>
      </c>
      <c r="AT114" s="19" t="s">
        <v>142</v>
      </c>
      <c r="AU114" s="19" t="s">
        <v>78</v>
      </c>
      <c r="AY114" s="19" t="s">
        <v>140</v>
      </c>
      <c r="BE114" s="206">
        <f>IF(N114="základní",J114,0)</f>
        <v>0</v>
      </c>
      <c r="BF114" s="206">
        <f>IF(N114="snížená",J114,0)</f>
        <v>0</v>
      </c>
      <c r="BG114" s="206">
        <f>IF(N114="zákl. přenesená",J114,0)</f>
        <v>0</v>
      </c>
      <c r="BH114" s="206">
        <f>IF(N114="sníž. přenesená",J114,0)</f>
        <v>0</v>
      </c>
      <c r="BI114" s="206">
        <f>IF(N114="nulová",J114,0)</f>
        <v>0</v>
      </c>
      <c r="BJ114" s="19" t="s">
        <v>35</v>
      </c>
      <c r="BK114" s="206">
        <f>ROUND(I114*H114,2)</f>
        <v>0</v>
      </c>
      <c r="BL114" s="19" t="s">
        <v>147</v>
      </c>
      <c r="BM114" s="19" t="s">
        <v>1400</v>
      </c>
    </row>
    <row r="115" spans="2:51" s="12" customFormat="1" ht="24">
      <c r="B115" s="207"/>
      <c r="C115" s="208"/>
      <c r="D115" s="209" t="s">
        <v>149</v>
      </c>
      <c r="E115" s="210" t="s">
        <v>20</v>
      </c>
      <c r="F115" s="211" t="s">
        <v>1401</v>
      </c>
      <c r="G115" s="208"/>
      <c r="H115" s="212" t="s">
        <v>20</v>
      </c>
      <c r="I115" s="213"/>
      <c r="J115" s="208"/>
      <c r="K115" s="208"/>
      <c r="L115" s="214"/>
      <c r="M115" s="215"/>
      <c r="N115" s="216"/>
      <c r="O115" s="216"/>
      <c r="P115" s="216"/>
      <c r="Q115" s="216"/>
      <c r="R115" s="216"/>
      <c r="S115" s="216"/>
      <c r="T115" s="217"/>
      <c r="AT115" s="218" t="s">
        <v>149</v>
      </c>
      <c r="AU115" s="218" t="s">
        <v>78</v>
      </c>
      <c r="AV115" s="12" t="s">
        <v>35</v>
      </c>
      <c r="AW115" s="12" t="s">
        <v>34</v>
      </c>
      <c r="AX115" s="12" t="s">
        <v>71</v>
      </c>
      <c r="AY115" s="218" t="s">
        <v>140</v>
      </c>
    </row>
    <row r="116" spans="2:51" s="13" customFormat="1" ht="13.5">
      <c r="B116" s="219"/>
      <c r="C116" s="220"/>
      <c r="D116" s="209" t="s">
        <v>149</v>
      </c>
      <c r="E116" s="221" t="s">
        <v>20</v>
      </c>
      <c r="F116" s="222" t="s">
        <v>1402</v>
      </c>
      <c r="G116" s="220"/>
      <c r="H116" s="223">
        <v>0.385</v>
      </c>
      <c r="I116" s="224"/>
      <c r="J116" s="220"/>
      <c r="K116" s="220"/>
      <c r="L116" s="225"/>
      <c r="M116" s="226"/>
      <c r="N116" s="227"/>
      <c r="O116" s="227"/>
      <c r="P116" s="227"/>
      <c r="Q116" s="227"/>
      <c r="R116" s="227"/>
      <c r="S116" s="227"/>
      <c r="T116" s="228"/>
      <c r="AT116" s="229" t="s">
        <v>149</v>
      </c>
      <c r="AU116" s="229" t="s">
        <v>78</v>
      </c>
      <c r="AV116" s="13" t="s">
        <v>78</v>
      </c>
      <c r="AW116" s="13" t="s">
        <v>34</v>
      </c>
      <c r="AX116" s="13" t="s">
        <v>71</v>
      </c>
      <c r="AY116" s="229" t="s">
        <v>140</v>
      </c>
    </row>
    <row r="117" spans="2:51" s="14" customFormat="1" ht="13.5">
      <c r="B117" s="230"/>
      <c r="C117" s="231"/>
      <c r="D117" s="209" t="s">
        <v>149</v>
      </c>
      <c r="E117" s="267" t="s">
        <v>20</v>
      </c>
      <c r="F117" s="268" t="s">
        <v>152</v>
      </c>
      <c r="G117" s="231"/>
      <c r="H117" s="269">
        <v>0.385</v>
      </c>
      <c r="I117" s="236"/>
      <c r="J117" s="231"/>
      <c r="K117" s="231"/>
      <c r="L117" s="237"/>
      <c r="M117" s="238"/>
      <c r="N117" s="239"/>
      <c r="O117" s="239"/>
      <c r="P117" s="239"/>
      <c r="Q117" s="239"/>
      <c r="R117" s="239"/>
      <c r="S117" s="239"/>
      <c r="T117" s="240"/>
      <c r="AT117" s="241" t="s">
        <v>149</v>
      </c>
      <c r="AU117" s="241" t="s">
        <v>78</v>
      </c>
      <c r="AV117" s="14" t="s">
        <v>147</v>
      </c>
      <c r="AW117" s="14" t="s">
        <v>34</v>
      </c>
      <c r="AX117" s="14" t="s">
        <v>35</v>
      </c>
      <c r="AY117" s="241" t="s">
        <v>140</v>
      </c>
    </row>
    <row r="118" spans="2:63" s="11" customFormat="1" ht="29.85" customHeight="1">
      <c r="B118" s="178"/>
      <c r="C118" s="179"/>
      <c r="D118" s="192" t="s">
        <v>70</v>
      </c>
      <c r="E118" s="193" t="s">
        <v>180</v>
      </c>
      <c r="F118" s="193" t="s">
        <v>258</v>
      </c>
      <c r="G118" s="179"/>
      <c r="H118" s="179"/>
      <c r="I118" s="182"/>
      <c r="J118" s="194">
        <f>BK118</f>
        <v>0</v>
      </c>
      <c r="K118" s="179"/>
      <c r="L118" s="184"/>
      <c r="M118" s="185"/>
      <c r="N118" s="186"/>
      <c r="O118" s="186"/>
      <c r="P118" s="187">
        <f>SUM(P119:P135)</f>
        <v>0</v>
      </c>
      <c r="Q118" s="186"/>
      <c r="R118" s="187">
        <f>SUM(R119:R135)</f>
        <v>5.2737252</v>
      </c>
      <c r="S118" s="186"/>
      <c r="T118" s="188">
        <f>SUM(T119:T135)</f>
        <v>0</v>
      </c>
      <c r="AR118" s="189" t="s">
        <v>35</v>
      </c>
      <c r="AT118" s="190" t="s">
        <v>70</v>
      </c>
      <c r="AU118" s="190" t="s">
        <v>35</v>
      </c>
      <c r="AY118" s="189" t="s">
        <v>140</v>
      </c>
      <c r="BK118" s="191">
        <f>SUM(BK119:BK135)</f>
        <v>0</v>
      </c>
    </row>
    <row r="119" spans="2:65" s="1" customFormat="1" ht="22.5" customHeight="1">
      <c r="B119" s="36"/>
      <c r="C119" s="195" t="s">
        <v>203</v>
      </c>
      <c r="D119" s="195" t="s">
        <v>142</v>
      </c>
      <c r="E119" s="196" t="s">
        <v>1403</v>
      </c>
      <c r="F119" s="197" t="s">
        <v>1404</v>
      </c>
      <c r="G119" s="198" t="s">
        <v>145</v>
      </c>
      <c r="H119" s="199">
        <v>441.731</v>
      </c>
      <c r="I119" s="200"/>
      <c r="J119" s="201">
        <f>ROUND(I119*H119,2)</f>
        <v>0</v>
      </c>
      <c r="K119" s="197" t="s">
        <v>146</v>
      </c>
      <c r="L119" s="56"/>
      <c r="M119" s="202" t="s">
        <v>20</v>
      </c>
      <c r="N119" s="203" t="s">
        <v>42</v>
      </c>
      <c r="O119" s="37"/>
      <c r="P119" s="204">
        <f>O119*H119</f>
        <v>0</v>
      </c>
      <c r="Q119" s="204">
        <v>0.0012</v>
      </c>
      <c r="R119" s="204">
        <f>Q119*H119</f>
        <v>0.5300771999999999</v>
      </c>
      <c r="S119" s="204">
        <v>0</v>
      </c>
      <c r="T119" s="205">
        <f>S119*H119</f>
        <v>0</v>
      </c>
      <c r="AR119" s="19" t="s">
        <v>147</v>
      </c>
      <c r="AT119" s="19" t="s">
        <v>142</v>
      </c>
      <c r="AU119" s="19" t="s">
        <v>78</v>
      </c>
      <c r="AY119" s="19" t="s">
        <v>140</v>
      </c>
      <c r="BE119" s="206">
        <f>IF(N119="základní",J119,0)</f>
        <v>0</v>
      </c>
      <c r="BF119" s="206">
        <f>IF(N119="snížená",J119,0)</f>
        <v>0</v>
      </c>
      <c r="BG119" s="206">
        <f>IF(N119="zákl. přenesená",J119,0)</f>
        <v>0</v>
      </c>
      <c r="BH119" s="206">
        <f>IF(N119="sníž. přenesená",J119,0)</f>
        <v>0</v>
      </c>
      <c r="BI119" s="206">
        <f>IF(N119="nulová",J119,0)</f>
        <v>0</v>
      </c>
      <c r="BJ119" s="19" t="s">
        <v>35</v>
      </c>
      <c r="BK119" s="206">
        <f>ROUND(I119*H119,2)</f>
        <v>0</v>
      </c>
      <c r="BL119" s="19" t="s">
        <v>147</v>
      </c>
      <c r="BM119" s="19" t="s">
        <v>1405</v>
      </c>
    </row>
    <row r="120" spans="2:51" s="13" customFormat="1" ht="13.5">
      <c r="B120" s="219"/>
      <c r="C120" s="220"/>
      <c r="D120" s="209" t="s">
        <v>149</v>
      </c>
      <c r="E120" s="221" t="s">
        <v>20</v>
      </c>
      <c r="F120" s="222" t="s">
        <v>1406</v>
      </c>
      <c r="G120" s="220"/>
      <c r="H120" s="223">
        <v>250.984</v>
      </c>
      <c r="I120" s="224"/>
      <c r="J120" s="220"/>
      <c r="K120" s="220"/>
      <c r="L120" s="225"/>
      <c r="M120" s="226"/>
      <c r="N120" s="227"/>
      <c r="O120" s="227"/>
      <c r="P120" s="227"/>
      <c r="Q120" s="227"/>
      <c r="R120" s="227"/>
      <c r="S120" s="227"/>
      <c r="T120" s="228"/>
      <c r="AT120" s="229" t="s">
        <v>149</v>
      </c>
      <c r="AU120" s="229" t="s">
        <v>78</v>
      </c>
      <c r="AV120" s="13" t="s">
        <v>78</v>
      </c>
      <c r="AW120" s="13" t="s">
        <v>34</v>
      </c>
      <c r="AX120" s="13" t="s">
        <v>71</v>
      </c>
      <c r="AY120" s="229" t="s">
        <v>140</v>
      </c>
    </row>
    <row r="121" spans="2:51" s="13" customFormat="1" ht="13.5">
      <c r="B121" s="219"/>
      <c r="C121" s="220"/>
      <c r="D121" s="209" t="s">
        <v>149</v>
      </c>
      <c r="E121" s="221" t="s">
        <v>20</v>
      </c>
      <c r="F121" s="222" t="s">
        <v>1407</v>
      </c>
      <c r="G121" s="220"/>
      <c r="H121" s="223">
        <v>190.747</v>
      </c>
      <c r="I121" s="224"/>
      <c r="J121" s="220"/>
      <c r="K121" s="220"/>
      <c r="L121" s="225"/>
      <c r="M121" s="226"/>
      <c r="N121" s="227"/>
      <c r="O121" s="227"/>
      <c r="P121" s="227"/>
      <c r="Q121" s="227"/>
      <c r="R121" s="227"/>
      <c r="S121" s="227"/>
      <c r="T121" s="228"/>
      <c r="AT121" s="229" t="s">
        <v>149</v>
      </c>
      <c r="AU121" s="229" t="s">
        <v>78</v>
      </c>
      <c r="AV121" s="13" t="s">
        <v>78</v>
      </c>
      <c r="AW121" s="13" t="s">
        <v>34</v>
      </c>
      <c r="AX121" s="13" t="s">
        <v>71</v>
      </c>
      <c r="AY121" s="229" t="s">
        <v>140</v>
      </c>
    </row>
    <row r="122" spans="2:51" s="14" customFormat="1" ht="13.5">
      <c r="B122" s="230"/>
      <c r="C122" s="231"/>
      <c r="D122" s="232" t="s">
        <v>149</v>
      </c>
      <c r="E122" s="233" t="s">
        <v>20</v>
      </c>
      <c r="F122" s="234" t="s">
        <v>152</v>
      </c>
      <c r="G122" s="231"/>
      <c r="H122" s="235">
        <v>441.731</v>
      </c>
      <c r="I122" s="236"/>
      <c r="J122" s="231"/>
      <c r="K122" s="231"/>
      <c r="L122" s="237"/>
      <c r="M122" s="238"/>
      <c r="N122" s="239"/>
      <c r="O122" s="239"/>
      <c r="P122" s="239"/>
      <c r="Q122" s="239"/>
      <c r="R122" s="239"/>
      <c r="S122" s="239"/>
      <c r="T122" s="240"/>
      <c r="AT122" s="241" t="s">
        <v>149</v>
      </c>
      <c r="AU122" s="241" t="s">
        <v>78</v>
      </c>
      <c r="AV122" s="14" t="s">
        <v>147</v>
      </c>
      <c r="AW122" s="14" t="s">
        <v>34</v>
      </c>
      <c r="AX122" s="14" t="s">
        <v>35</v>
      </c>
      <c r="AY122" s="241" t="s">
        <v>140</v>
      </c>
    </row>
    <row r="123" spans="2:65" s="1" customFormat="1" ht="31.5" customHeight="1">
      <c r="B123" s="36"/>
      <c r="C123" s="195" t="s">
        <v>185</v>
      </c>
      <c r="D123" s="195" t="s">
        <v>142</v>
      </c>
      <c r="E123" s="196" t="s">
        <v>1408</v>
      </c>
      <c r="F123" s="197" t="s">
        <v>1409</v>
      </c>
      <c r="G123" s="198" t="s">
        <v>145</v>
      </c>
      <c r="H123" s="199">
        <v>75.296</v>
      </c>
      <c r="I123" s="200"/>
      <c r="J123" s="201">
        <f>ROUND(I123*H123,2)</f>
        <v>0</v>
      </c>
      <c r="K123" s="197" t="s">
        <v>146</v>
      </c>
      <c r="L123" s="56"/>
      <c r="M123" s="202" t="s">
        <v>20</v>
      </c>
      <c r="N123" s="203" t="s">
        <v>42</v>
      </c>
      <c r="O123" s="37"/>
      <c r="P123" s="204">
        <f>O123*H123</f>
        <v>0</v>
      </c>
      <c r="Q123" s="204">
        <v>0.063</v>
      </c>
      <c r="R123" s="204">
        <f>Q123*H123</f>
        <v>4.743648</v>
      </c>
      <c r="S123" s="204">
        <v>0</v>
      </c>
      <c r="T123" s="205">
        <f>S123*H123</f>
        <v>0</v>
      </c>
      <c r="AR123" s="19" t="s">
        <v>147</v>
      </c>
      <c r="AT123" s="19" t="s">
        <v>142</v>
      </c>
      <c r="AU123" s="19" t="s">
        <v>78</v>
      </c>
      <c r="AY123" s="19" t="s">
        <v>140</v>
      </c>
      <c r="BE123" s="206">
        <f>IF(N123="základní",J123,0)</f>
        <v>0</v>
      </c>
      <c r="BF123" s="206">
        <f>IF(N123="snížená",J123,0)</f>
        <v>0</v>
      </c>
      <c r="BG123" s="206">
        <f>IF(N123="zákl. přenesená",J123,0)</f>
        <v>0</v>
      </c>
      <c r="BH123" s="206">
        <f>IF(N123="sníž. přenesená",J123,0)</f>
        <v>0</v>
      </c>
      <c r="BI123" s="206">
        <f>IF(N123="nulová",J123,0)</f>
        <v>0</v>
      </c>
      <c r="BJ123" s="19" t="s">
        <v>35</v>
      </c>
      <c r="BK123" s="206">
        <f>ROUND(I123*H123,2)</f>
        <v>0</v>
      </c>
      <c r="BL123" s="19" t="s">
        <v>147</v>
      </c>
      <c r="BM123" s="19" t="s">
        <v>1410</v>
      </c>
    </row>
    <row r="124" spans="2:51" s="12" customFormat="1" ht="13.5">
      <c r="B124" s="207"/>
      <c r="C124" s="208"/>
      <c r="D124" s="209" t="s">
        <v>149</v>
      </c>
      <c r="E124" s="210" t="s">
        <v>20</v>
      </c>
      <c r="F124" s="211" t="s">
        <v>1411</v>
      </c>
      <c r="G124" s="208"/>
      <c r="H124" s="212" t="s">
        <v>20</v>
      </c>
      <c r="I124" s="213"/>
      <c r="J124" s="208"/>
      <c r="K124" s="208"/>
      <c r="L124" s="214"/>
      <c r="M124" s="215"/>
      <c r="N124" s="216"/>
      <c r="O124" s="216"/>
      <c r="P124" s="216"/>
      <c r="Q124" s="216"/>
      <c r="R124" s="216"/>
      <c r="S124" s="216"/>
      <c r="T124" s="217"/>
      <c r="AT124" s="218" t="s">
        <v>149</v>
      </c>
      <c r="AU124" s="218" t="s">
        <v>78</v>
      </c>
      <c r="AV124" s="12" t="s">
        <v>35</v>
      </c>
      <c r="AW124" s="12" t="s">
        <v>34</v>
      </c>
      <c r="AX124" s="12" t="s">
        <v>71</v>
      </c>
      <c r="AY124" s="218" t="s">
        <v>140</v>
      </c>
    </row>
    <row r="125" spans="2:51" s="13" customFormat="1" ht="13.5">
      <c r="B125" s="219"/>
      <c r="C125" s="220"/>
      <c r="D125" s="209" t="s">
        <v>149</v>
      </c>
      <c r="E125" s="221" t="s">
        <v>20</v>
      </c>
      <c r="F125" s="222" t="s">
        <v>1412</v>
      </c>
      <c r="G125" s="220"/>
      <c r="H125" s="223">
        <v>8.366</v>
      </c>
      <c r="I125" s="224"/>
      <c r="J125" s="220"/>
      <c r="K125" s="220"/>
      <c r="L125" s="225"/>
      <c r="M125" s="226"/>
      <c r="N125" s="227"/>
      <c r="O125" s="227"/>
      <c r="P125" s="227"/>
      <c r="Q125" s="227"/>
      <c r="R125" s="227"/>
      <c r="S125" s="227"/>
      <c r="T125" s="228"/>
      <c r="AT125" s="229" t="s">
        <v>149</v>
      </c>
      <c r="AU125" s="229" t="s">
        <v>78</v>
      </c>
      <c r="AV125" s="13" t="s">
        <v>78</v>
      </c>
      <c r="AW125" s="13" t="s">
        <v>34</v>
      </c>
      <c r="AX125" s="13" t="s">
        <v>71</v>
      </c>
      <c r="AY125" s="229" t="s">
        <v>140</v>
      </c>
    </row>
    <row r="126" spans="2:51" s="13" customFormat="1" ht="13.5">
      <c r="B126" s="219"/>
      <c r="C126" s="220"/>
      <c r="D126" s="209" t="s">
        <v>149</v>
      </c>
      <c r="E126" s="221" t="s">
        <v>20</v>
      </c>
      <c r="F126" s="222" t="s">
        <v>1413</v>
      </c>
      <c r="G126" s="220"/>
      <c r="H126" s="223">
        <v>3.727</v>
      </c>
      <c r="I126" s="224"/>
      <c r="J126" s="220"/>
      <c r="K126" s="220"/>
      <c r="L126" s="225"/>
      <c r="M126" s="226"/>
      <c r="N126" s="227"/>
      <c r="O126" s="227"/>
      <c r="P126" s="227"/>
      <c r="Q126" s="227"/>
      <c r="R126" s="227"/>
      <c r="S126" s="227"/>
      <c r="T126" s="228"/>
      <c r="AT126" s="229" t="s">
        <v>149</v>
      </c>
      <c r="AU126" s="229" t="s">
        <v>78</v>
      </c>
      <c r="AV126" s="13" t="s">
        <v>78</v>
      </c>
      <c r="AW126" s="13" t="s">
        <v>34</v>
      </c>
      <c r="AX126" s="13" t="s">
        <v>71</v>
      </c>
      <c r="AY126" s="229" t="s">
        <v>140</v>
      </c>
    </row>
    <row r="127" spans="2:51" s="13" customFormat="1" ht="13.5">
      <c r="B127" s="219"/>
      <c r="C127" s="220"/>
      <c r="D127" s="209" t="s">
        <v>149</v>
      </c>
      <c r="E127" s="221" t="s">
        <v>20</v>
      </c>
      <c r="F127" s="222" t="s">
        <v>1414</v>
      </c>
      <c r="G127" s="220"/>
      <c r="H127" s="223">
        <v>7.215</v>
      </c>
      <c r="I127" s="224"/>
      <c r="J127" s="220"/>
      <c r="K127" s="220"/>
      <c r="L127" s="225"/>
      <c r="M127" s="226"/>
      <c r="N127" s="227"/>
      <c r="O127" s="227"/>
      <c r="P127" s="227"/>
      <c r="Q127" s="227"/>
      <c r="R127" s="227"/>
      <c r="S127" s="227"/>
      <c r="T127" s="228"/>
      <c r="AT127" s="229" t="s">
        <v>149</v>
      </c>
      <c r="AU127" s="229" t="s">
        <v>78</v>
      </c>
      <c r="AV127" s="13" t="s">
        <v>78</v>
      </c>
      <c r="AW127" s="13" t="s">
        <v>34</v>
      </c>
      <c r="AX127" s="13" t="s">
        <v>71</v>
      </c>
      <c r="AY127" s="229" t="s">
        <v>140</v>
      </c>
    </row>
    <row r="128" spans="2:51" s="13" customFormat="1" ht="13.5">
      <c r="B128" s="219"/>
      <c r="C128" s="220"/>
      <c r="D128" s="209" t="s">
        <v>149</v>
      </c>
      <c r="E128" s="221" t="s">
        <v>20</v>
      </c>
      <c r="F128" s="222" t="s">
        <v>1415</v>
      </c>
      <c r="G128" s="220"/>
      <c r="H128" s="223">
        <v>15.578</v>
      </c>
      <c r="I128" s="224"/>
      <c r="J128" s="220"/>
      <c r="K128" s="220"/>
      <c r="L128" s="225"/>
      <c r="M128" s="226"/>
      <c r="N128" s="227"/>
      <c r="O128" s="227"/>
      <c r="P128" s="227"/>
      <c r="Q128" s="227"/>
      <c r="R128" s="227"/>
      <c r="S128" s="227"/>
      <c r="T128" s="228"/>
      <c r="AT128" s="229" t="s">
        <v>149</v>
      </c>
      <c r="AU128" s="229" t="s">
        <v>78</v>
      </c>
      <c r="AV128" s="13" t="s">
        <v>78</v>
      </c>
      <c r="AW128" s="13" t="s">
        <v>34</v>
      </c>
      <c r="AX128" s="13" t="s">
        <v>71</v>
      </c>
      <c r="AY128" s="229" t="s">
        <v>140</v>
      </c>
    </row>
    <row r="129" spans="2:51" s="13" customFormat="1" ht="13.5">
      <c r="B129" s="219"/>
      <c r="C129" s="220"/>
      <c r="D129" s="209" t="s">
        <v>149</v>
      </c>
      <c r="E129" s="221" t="s">
        <v>20</v>
      </c>
      <c r="F129" s="222" t="s">
        <v>1416</v>
      </c>
      <c r="G129" s="220"/>
      <c r="H129" s="223">
        <v>10.097</v>
      </c>
      <c r="I129" s="224"/>
      <c r="J129" s="220"/>
      <c r="K129" s="220"/>
      <c r="L129" s="225"/>
      <c r="M129" s="226"/>
      <c r="N129" s="227"/>
      <c r="O129" s="227"/>
      <c r="P129" s="227"/>
      <c r="Q129" s="227"/>
      <c r="R129" s="227"/>
      <c r="S129" s="227"/>
      <c r="T129" s="228"/>
      <c r="AT129" s="229" t="s">
        <v>149</v>
      </c>
      <c r="AU129" s="229" t="s">
        <v>78</v>
      </c>
      <c r="AV129" s="13" t="s">
        <v>78</v>
      </c>
      <c r="AW129" s="13" t="s">
        <v>34</v>
      </c>
      <c r="AX129" s="13" t="s">
        <v>71</v>
      </c>
      <c r="AY129" s="229" t="s">
        <v>140</v>
      </c>
    </row>
    <row r="130" spans="2:51" s="13" customFormat="1" ht="13.5">
      <c r="B130" s="219"/>
      <c r="C130" s="220"/>
      <c r="D130" s="209" t="s">
        <v>149</v>
      </c>
      <c r="E130" s="221" t="s">
        <v>20</v>
      </c>
      <c r="F130" s="222" t="s">
        <v>1417</v>
      </c>
      <c r="G130" s="220"/>
      <c r="H130" s="223">
        <v>11.009</v>
      </c>
      <c r="I130" s="224"/>
      <c r="J130" s="220"/>
      <c r="K130" s="220"/>
      <c r="L130" s="225"/>
      <c r="M130" s="226"/>
      <c r="N130" s="227"/>
      <c r="O130" s="227"/>
      <c r="P130" s="227"/>
      <c r="Q130" s="227"/>
      <c r="R130" s="227"/>
      <c r="S130" s="227"/>
      <c r="T130" s="228"/>
      <c r="AT130" s="229" t="s">
        <v>149</v>
      </c>
      <c r="AU130" s="229" t="s">
        <v>78</v>
      </c>
      <c r="AV130" s="13" t="s">
        <v>78</v>
      </c>
      <c r="AW130" s="13" t="s">
        <v>34</v>
      </c>
      <c r="AX130" s="13" t="s">
        <v>71</v>
      </c>
      <c r="AY130" s="229" t="s">
        <v>140</v>
      </c>
    </row>
    <row r="131" spans="2:51" s="13" customFormat="1" ht="13.5">
      <c r="B131" s="219"/>
      <c r="C131" s="220"/>
      <c r="D131" s="209" t="s">
        <v>149</v>
      </c>
      <c r="E131" s="221" t="s">
        <v>20</v>
      </c>
      <c r="F131" s="222" t="s">
        <v>1418</v>
      </c>
      <c r="G131" s="220"/>
      <c r="H131" s="223">
        <v>4.641</v>
      </c>
      <c r="I131" s="224"/>
      <c r="J131" s="220"/>
      <c r="K131" s="220"/>
      <c r="L131" s="225"/>
      <c r="M131" s="226"/>
      <c r="N131" s="227"/>
      <c r="O131" s="227"/>
      <c r="P131" s="227"/>
      <c r="Q131" s="227"/>
      <c r="R131" s="227"/>
      <c r="S131" s="227"/>
      <c r="T131" s="228"/>
      <c r="AT131" s="229" t="s">
        <v>149</v>
      </c>
      <c r="AU131" s="229" t="s">
        <v>78</v>
      </c>
      <c r="AV131" s="13" t="s">
        <v>78</v>
      </c>
      <c r="AW131" s="13" t="s">
        <v>34</v>
      </c>
      <c r="AX131" s="13" t="s">
        <v>71</v>
      </c>
      <c r="AY131" s="229" t="s">
        <v>140</v>
      </c>
    </row>
    <row r="132" spans="2:51" s="13" customFormat="1" ht="13.5">
      <c r="B132" s="219"/>
      <c r="C132" s="220"/>
      <c r="D132" s="209" t="s">
        <v>149</v>
      </c>
      <c r="E132" s="221" t="s">
        <v>20</v>
      </c>
      <c r="F132" s="222" t="s">
        <v>1419</v>
      </c>
      <c r="G132" s="220"/>
      <c r="H132" s="223">
        <v>4.68</v>
      </c>
      <c r="I132" s="224"/>
      <c r="J132" s="220"/>
      <c r="K132" s="220"/>
      <c r="L132" s="225"/>
      <c r="M132" s="226"/>
      <c r="N132" s="227"/>
      <c r="O132" s="227"/>
      <c r="P132" s="227"/>
      <c r="Q132" s="227"/>
      <c r="R132" s="227"/>
      <c r="S132" s="227"/>
      <c r="T132" s="228"/>
      <c r="AT132" s="229" t="s">
        <v>149</v>
      </c>
      <c r="AU132" s="229" t="s">
        <v>78</v>
      </c>
      <c r="AV132" s="13" t="s">
        <v>78</v>
      </c>
      <c r="AW132" s="13" t="s">
        <v>34</v>
      </c>
      <c r="AX132" s="13" t="s">
        <v>71</v>
      </c>
      <c r="AY132" s="229" t="s">
        <v>140</v>
      </c>
    </row>
    <row r="133" spans="2:51" s="13" customFormat="1" ht="13.5">
      <c r="B133" s="219"/>
      <c r="C133" s="220"/>
      <c r="D133" s="209" t="s">
        <v>149</v>
      </c>
      <c r="E133" s="221" t="s">
        <v>20</v>
      </c>
      <c r="F133" s="222" t="s">
        <v>1420</v>
      </c>
      <c r="G133" s="220"/>
      <c r="H133" s="223">
        <v>2.378</v>
      </c>
      <c r="I133" s="224"/>
      <c r="J133" s="220"/>
      <c r="K133" s="220"/>
      <c r="L133" s="225"/>
      <c r="M133" s="226"/>
      <c r="N133" s="227"/>
      <c r="O133" s="227"/>
      <c r="P133" s="227"/>
      <c r="Q133" s="227"/>
      <c r="R133" s="227"/>
      <c r="S133" s="227"/>
      <c r="T133" s="228"/>
      <c r="AT133" s="229" t="s">
        <v>149</v>
      </c>
      <c r="AU133" s="229" t="s">
        <v>78</v>
      </c>
      <c r="AV133" s="13" t="s">
        <v>78</v>
      </c>
      <c r="AW133" s="13" t="s">
        <v>34</v>
      </c>
      <c r="AX133" s="13" t="s">
        <v>71</v>
      </c>
      <c r="AY133" s="229" t="s">
        <v>140</v>
      </c>
    </row>
    <row r="134" spans="2:51" s="13" customFormat="1" ht="13.5">
      <c r="B134" s="219"/>
      <c r="C134" s="220"/>
      <c r="D134" s="209" t="s">
        <v>149</v>
      </c>
      <c r="E134" s="221" t="s">
        <v>20</v>
      </c>
      <c r="F134" s="222" t="s">
        <v>1421</v>
      </c>
      <c r="G134" s="220"/>
      <c r="H134" s="223">
        <v>7.605</v>
      </c>
      <c r="I134" s="224"/>
      <c r="J134" s="220"/>
      <c r="K134" s="220"/>
      <c r="L134" s="225"/>
      <c r="M134" s="226"/>
      <c r="N134" s="227"/>
      <c r="O134" s="227"/>
      <c r="P134" s="227"/>
      <c r="Q134" s="227"/>
      <c r="R134" s="227"/>
      <c r="S134" s="227"/>
      <c r="T134" s="228"/>
      <c r="AT134" s="229" t="s">
        <v>149</v>
      </c>
      <c r="AU134" s="229" t="s">
        <v>78</v>
      </c>
      <c r="AV134" s="13" t="s">
        <v>78</v>
      </c>
      <c r="AW134" s="13" t="s">
        <v>34</v>
      </c>
      <c r="AX134" s="13" t="s">
        <v>71</v>
      </c>
      <c r="AY134" s="229" t="s">
        <v>140</v>
      </c>
    </row>
    <row r="135" spans="2:51" s="14" customFormat="1" ht="13.5">
      <c r="B135" s="230"/>
      <c r="C135" s="231"/>
      <c r="D135" s="209" t="s">
        <v>149</v>
      </c>
      <c r="E135" s="267" t="s">
        <v>20</v>
      </c>
      <c r="F135" s="268" t="s">
        <v>152</v>
      </c>
      <c r="G135" s="231"/>
      <c r="H135" s="269">
        <v>75.296</v>
      </c>
      <c r="I135" s="236"/>
      <c r="J135" s="231"/>
      <c r="K135" s="231"/>
      <c r="L135" s="237"/>
      <c r="M135" s="238"/>
      <c r="N135" s="239"/>
      <c r="O135" s="239"/>
      <c r="P135" s="239"/>
      <c r="Q135" s="239"/>
      <c r="R135" s="239"/>
      <c r="S135" s="239"/>
      <c r="T135" s="240"/>
      <c r="AT135" s="241" t="s">
        <v>149</v>
      </c>
      <c r="AU135" s="241" t="s">
        <v>78</v>
      </c>
      <c r="AV135" s="14" t="s">
        <v>147</v>
      </c>
      <c r="AW135" s="14" t="s">
        <v>34</v>
      </c>
      <c r="AX135" s="14" t="s">
        <v>35</v>
      </c>
      <c r="AY135" s="241" t="s">
        <v>140</v>
      </c>
    </row>
    <row r="136" spans="2:63" s="11" customFormat="1" ht="29.85" customHeight="1">
      <c r="B136" s="178"/>
      <c r="C136" s="179"/>
      <c r="D136" s="192" t="s">
        <v>70</v>
      </c>
      <c r="E136" s="193" t="s">
        <v>196</v>
      </c>
      <c r="F136" s="193" t="s">
        <v>665</v>
      </c>
      <c r="G136" s="179"/>
      <c r="H136" s="179"/>
      <c r="I136" s="182"/>
      <c r="J136" s="194">
        <f>BK136</f>
        <v>0</v>
      </c>
      <c r="K136" s="179"/>
      <c r="L136" s="184"/>
      <c r="M136" s="185"/>
      <c r="N136" s="186"/>
      <c r="O136" s="186"/>
      <c r="P136" s="187">
        <f>SUM(P137:P149)</f>
        <v>0</v>
      </c>
      <c r="Q136" s="186"/>
      <c r="R136" s="187">
        <f>SUM(R137:R149)</f>
        <v>1.2541499999999999</v>
      </c>
      <c r="S136" s="186"/>
      <c r="T136" s="188">
        <f>SUM(T137:T149)</f>
        <v>0</v>
      </c>
      <c r="AR136" s="189" t="s">
        <v>35</v>
      </c>
      <c r="AT136" s="190" t="s">
        <v>70</v>
      </c>
      <c r="AU136" s="190" t="s">
        <v>35</v>
      </c>
      <c r="AY136" s="189" t="s">
        <v>140</v>
      </c>
      <c r="BK136" s="191">
        <f>SUM(BK137:BK149)</f>
        <v>0</v>
      </c>
    </row>
    <row r="137" spans="2:65" s="1" customFormat="1" ht="31.5" customHeight="1">
      <c r="B137" s="36"/>
      <c r="C137" s="195" t="s">
        <v>196</v>
      </c>
      <c r="D137" s="195" t="s">
        <v>142</v>
      </c>
      <c r="E137" s="196" t="s">
        <v>1422</v>
      </c>
      <c r="F137" s="197" t="s">
        <v>1423</v>
      </c>
      <c r="G137" s="198" t="s">
        <v>145</v>
      </c>
      <c r="H137" s="199">
        <v>1858.397</v>
      </c>
      <c r="I137" s="200"/>
      <c r="J137" s="201">
        <f>ROUND(I137*H137,2)</f>
        <v>0</v>
      </c>
      <c r="K137" s="197" t="s">
        <v>146</v>
      </c>
      <c r="L137" s="56"/>
      <c r="M137" s="202" t="s">
        <v>20</v>
      </c>
      <c r="N137" s="203" t="s">
        <v>42</v>
      </c>
      <c r="O137" s="37"/>
      <c r="P137" s="204">
        <f>O137*H137</f>
        <v>0</v>
      </c>
      <c r="Q137" s="204">
        <v>0</v>
      </c>
      <c r="R137" s="204">
        <f>Q137*H137</f>
        <v>0</v>
      </c>
      <c r="S137" s="204">
        <v>0</v>
      </c>
      <c r="T137" s="205">
        <f>S137*H137</f>
        <v>0</v>
      </c>
      <c r="AR137" s="19" t="s">
        <v>147</v>
      </c>
      <c r="AT137" s="19" t="s">
        <v>142</v>
      </c>
      <c r="AU137" s="19" t="s">
        <v>78</v>
      </c>
      <c r="AY137" s="19" t="s">
        <v>140</v>
      </c>
      <c r="BE137" s="206">
        <f>IF(N137="základní",J137,0)</f>
        <v>0</v>
      </c>
      <c r="BF137" s="206">
        <f>IF(N137="snížená",J137,0)</f>
        <v>0</v>
      </c>
      <c r="BG137" s="206">
        <f>IF(N137="zákl. přenesená",J137,0)</f>
        <v>0</v>
      </c>
      <c r="BH137" s="206">
        <f>IF(N137="sníž. přenesená",J137,0)</f>
        <v>0</v>
      </c>
      <c r="BI137" s="206">
        <f>IF(N137="nulová",J137,0)</f>
        <v>0</v>
      </c>
      <c r="BJ137" s="19" t="s">
        <v>35</v>
      </c>
      <c r="BK137" s="206">
        <f>ROUND(I137*H137,2)</f>
        <v>0</v>
      </c>
      <c r="BL137" s="19" t="s">
        <v>147</v>
      </c>
      <c r="BM137" s="19" t="s">
        <v>1424</v>
      </c>
    </row>
    <row r="138" spans="2:51" s="12" customFormat="1" ht="13.5">
      <c r="B138" s="207"/>
      <c r="C138" s="208"/>
      <c r="D138" s="209" t="s">
        <v>149</v>
      </c>
      <c r="E138" s="210" t="s">
        <v>20</v>
      </c>
      <c r="F138" s="211" t="s">
        <v>1425</v>
      </c>
      <c r="G138" s="208"/>
      <c r="H138" s="212" t="s">
        <v>20</v>
      </c>
      <c r="I138" s="213"/>
      <c r="J138" s="208"/>
      <c r="K138" s="208"/>
      <c r="L138" s="214"/>
      <c r="M138" s="215"/>
      <c r="N138" s="216"/>
      <c r="O138" s="216"/>
      <c r="P138" s="216"/>
      <c r="Q138" s="216"/>
      <c r="R138" s="216"/>
      <c r="S138" s="216"/>
      <c r="T138" s="217"/>
      <c r="AT138" s="218" t="s">
        <v>149</v>
      </c>
      <c r="AU138" s="218" t="s">
        <v>78</v>
      </c>
      <c r="AV138" s="12" t="s">
        <v>35</v>
      </c>
      <c r="AW138" s="12" t="s">
        <v>34</v>
      </c>
      <c r="AX138" s="12" t="s">
        <v>71</v>
      </c>
      <c r="AY138" s="218" t="s">
        <v>140</v>
      </c>
    </row>
    <row r="139" spans="2:51" s="13" customFormat="1" ht="24">
      <c r="B139" s="219"/>
      <c r="C139" s="220"/>
      <c r="D139" s="209" t="s">
        <v>149</v>
      </c>
      <c r="E139" s="221" t="s">
        <v>20</v>
      </c>
      <c r="F139" s="222" t="s">
        <v>1426</v>
      </c>
      <c r="G139" s="220"/>
      <c r="H139" s="223">
        <v>1858.397</v>
      </c>
      <c r="I139" s="224"/>
      <c r="J139" s="220"/>
      <c r="K139" s="220"/>
      <c r="L139" s="225"/>
      <c r="M139" s="226"/>
      <c r="N139" s="227"/>
      <c r="O139" s="227"/>
      <c r="P139" s="227"/>
      <c r="Q139" s="227"/>
      <c r="R139" s="227"/>
      <c r="S139" s="227"/>
      <c r="T139" s="228"/>
      <c r="AT139" s="229" t="s">
        <v>149</v>
      </c>
      <c r="AU139" s="229" t="s">
        <v>78</v>
      </c>
      <c r="AV139" s="13" t="s">
        <v>78</v>
      </c>
      <c r="AW139" s="13" t="s">
        <v>34</v>
      </c>
      <c r="AX139" s="13" t="s">
        <v>71</v>
      </c>
      <c r="AY139" s="229" t="s">
        <v>140</v>
      </c>
    </row>
    <row r="140" spans="2:51" s="14" customFormat="1" ht="13.5">
      <c r="B140" s="230"/>
      <c r="C140" s="231"/>
      <c r="D140" s="232" t="s">
        <v>149</v>
      </c>
      <c r="E140" s="233" t="s">
        <v>20</v>
      </c>
      <c r="F140" s="234" t="s">
        <v>152</v>
      </c>
      <c r="G140" s="231"/>
      <c r="H140" s="235">
        <v>1858.397</v>
      </c>
      <c r="I140" s="236"/>
      <c r="J140" s="231"/>
      <c r="K140" s="231"/>
      <c r="L140" s="237"/>
      <c r="M140" s="238"/>
      <c r="N140" s="239"/>
      <c r="O140" s="239"/>
      <c r="P140" s="239"/>
      <c r="Q140" s="239"/>
      <c r="R140" s="239"/>
      <c r="S140" s="239"/>
      <c r="T140" s="240"/>
      <c r="AT140" s="241" t="s">
        <v>149</v>
      </c>
      <c r="AU140" s="241" t="s">
        <v>78</v>
      </c>
      <c r="AV140" s="14" t="s">
        <v>147</v>
      </c>
      <c r="AW140" s="14" t="s">
        <v>34</v>
      </c>
      <c r="AX140" s="14" t="s">
        <v>35</v>
      </c>
      <c r="AY140" s="241" t="s">
        <v>140</v>
      </c>
    </row>
    <row r="141" spans="2:65" s="1" customFormat="1" ht="69.75" customHeight="1">
      <c r="B141" s="36"/>
      <c r="C141" s="195" t="s">
        <v>926</v>
      </c>
      <c r="D141" s="195" t="s">
        <v>142</v>
      </c>
      <c r="E141" s="196" t="s">
        <v>1427</v>
      </c>
      <c r="F141" s="197" t="s">
        <v>1428</v>
      </c>
      <c r="G141" s="198" t="s">
        <v>650</v>
      </c>
      <c r="H141" s="199">
        <v>3</v>
      </c>
      <c r="I141" s="200"/>
      <c r="J141" s="201">
        <f>ROUND(I141*H141,2)</f>
        <v>0</v>
      </c>
      <c r="K141" s="197" t="s">
        <v>20</v>
      </c>
      <c r="L141" s="56"/>
      <c r="M141" s="202" t="s">
        <v>20</v>
      </c>
      <c r="N141" s="203" t="s">
        <v>42</v>
      </c>
      <c r="O141" s="37"/>
      <c r="P141" s="204">
        <f>O141*H141</f>
        <v>0</v>
      </c>
      <c r="Q141" s="204">
        <v>0.22717</v>
      </c>
      <c r="R141" s="204">
        <f>Q141*H141</f>
        <v>0.6815100000000001</v>
      </c>
      <c r="S141" s="204">
        <v>0</v>
      </c>
      <c r="T141" s="205">
        <f>S141*H141</f>
        <v>0</v>
      </c>
      <c r="AR141" s="19" t="s">
        <v>147</v>
      </c>
      <c r="AT141" s="19" t="s">
        <v>142</v>
      </c>
      <c r="AU141" s="19" t="s">
        <v>78</v>
      </c>
      <c r="AY141" s="19" t="s">
        <v>140</v>
      </c>
      <c r="BE141" s="206">
        <f>IF(N141="základní",J141,0)</f>
        <v>0</v>
      </c>
      <c r="BF141" s="206">
        <f>IF(N141="snížená",J141,0)</f>
        <v>0</v>
      </c>
      <c r="BG141" s="206">
        <f>IF(N141="zákl. přenesená",J141,0)</f>
        <v>0</v>
      </c>
      <c r="BH141" s="206">
        <f>IF(N141="sníž. přenesená",J141,0)</f>
        <v>0</v>
      </c>
      <c r="BI141" s="206">
        <f>IF(N141="nulová",J141,0)</f>
        <v>0</v>
      </c>
      <c r="BJ141" s="19" t="s">
        <v>35</v>
      </c>
      <c r="BK141" s="206">
        <f>ROUND(I141*H141,2)</f>
        <v>0</v>
      </c>
      <c r="BL141" s="19" t="s">
        <v>147</v>
      </c>
      <c r="BM141" s="19" t="s">
        <v>1429</v>
      </c>
    </row>
    <row r="142" spans="2:65" s="1" customFormat="1" ht="44.25" customHeight="1">
      <c r="B142" s="36"/>
      <c r="C142" s="195" t="s">
        <v>191</v>
      </c>
      <c r="D142" s="195" t="s">
        <v>142</v>
      </c>
      <c r="E142" s="196" t="s">
        <v>1430</v>
      </c>
      <c r="F142" s="197" t="s">
        <v>1431</v>
      </c>
      <c r="G142" s="198" t="s">
        <v>650</v>
      </c>
      <c r="H142" s="199">
        <v>502</v>
      </c>
      <c r="I142" s="200"/>
      <c r="J142" s="201">
        <f>ROUND(I142*H142,2)</f>
        <v>0</v>
      </c>
      <c r="K142" s="197" t="s">
        <v>146</v>
      </c>
      <c r="L142" s="56"/>
      <c r="M142" s="202" t="s">
        <v>20</v>
      </c>
      <c r="N142" s="203" t="s">
        <v>42</v>
      </c>
      <c r="O142" s="37"/>
      <c r="P142" s="204">
        <f>O142*H142</f>
        <v>0</v>
      </c>
      <c r="Q142" s="204">
        <v>0.00112</v>
      </c>
      <c r="R142" s="204">
        <f>Q142*H142</f>
        <v>0.56224</v>
      </c>
      <c r="S142" s="204">
        <v>0</v>
      </c>
      <c r="T142" s="205">
        <f>S142*H142</f>
        <v>0</v>
      </c>
      <c r="AR142" s="19" t="s">
        <v>147</v>
      </c>
      <c r="AT142" s="19" t="s">
        <v>142</v>
      </c>
      <c r="AU142" s="19" t="s">
        <v>78</v>
      </c>
      <c r="AY142" s="19" t="s">
        <v>140</v>
      </c>
      <c r="BE142" s="206">
        <f>IF(N142="základní",J142,0)</f>
        <v>0</v>
      </c>
      <c r="BF142" s="206">
        <f>IF(N142="snížená",J142,0)</f>
        <v>0</v>
      </c>
      <c r="BG142" s="206">
        <f>IF(N142="zákl. přenesená",J142,0)</f>
        <v>0</v>
      </c>
      <c r="BH142" s="206">
        <f>IF(N142="sníž. přenesená",J142,0)</f>
        <v>0</v>
      </c>
      <c r="BI142" s="206">
        <f>IF(N142="nulová",J142,0)</f>
        <v>0</v>
      </c>
      <c r="BJ142" s="19" t="s">
        <v>35</v>
      </c>
      <c r="BK142" s="206">
        <f>ROUND(I142*H142,2)</f>
        <v>0</v>
      </c>
      <c r="BL142" s="19" t="s">
        <v>147</v>
      </c>
      <c r="BM142" s="19" t="s">
        <v>1432</v>
      </c>
    </row>
    <row r="143" spans="2:51" s="12" customFormat="1" ht="13.5">
      <c r="B143" s="207"/>
      <c r="C143" s="208"/>
      <c r="D143" s="209" t="s">
        <v>149</v>
      </c>
      <c r="E143" s="210" t="s">
        <v>20</v>
      </c>
      <c r="F143" s="211" t="s">
        <v>1433</v>
      </c>
      <c r="G143" s="208"/>
      <c r="H143" s="212" t="s">
        <v>20</v>
      </c>
      <c r="I143" s="213"/>
      <c r="J143" s="208"/>
      <c r="K143" s="208"/>
      <c r="L143" s="214"/>
      <c r="M143" s="215"/>
      <c r="N143" s="216"/>
      <c r="O143" s="216"/>
      <c r="P143" s="216"/>
      <c r="Q143" s="216"/>
      <c r="R143" s="216"/>
      <c r="S143" s="216"/>
      <c r="T143" s="217"/>
      <c r="AT143" s="218" t="s">
        <v>149</v>
      </c>
      <c r="AU143" s="218" t="s">
        <v>78</v>
      </c>
      <c r="AV143" s="12" t="s">
        <v>35</v>
      </c>
      <c r="AW143" s="12" t="s">
        <v>34</v>
      </c>
      <c r="AX143" s="12" t="s">
        <v>71</v>
      </c>
      <c r="AY143" s="218" t="s">
        <v>140</v>
      </c>
    </row>
    <row r="144" spans="2:51" s="13" customFormat="1" ht="13.5">
      <c r="B144" s="219"/>
      <c r="C144" s="220"/>
      <c r="D144" s="209" t="s">
        <v>149</v>
      </c>
      <c r="E144" s="221" t="s">
        <v>20</v>
      </c>
      <c r="F144" s="222" t="s">
        <v>1434</v>
      </c>
      <c r="G144" s="220"/>
      <c r="H144" s="223">
        <v>502</v>
      </c>
      <c r="I144" s="224"/>
      <c r="J144" s="220"/>
      <c r="K144" s="220"/>
      <c r="L144" s="225"/>
      <c r="M144" s="226"/>
      <c r="N144" s="227"/>
      <c r="O144" s="227"/>
      <c r="P144" s="227"/>
      <c r="Q144" s="227"/>
      <c r="R144" s="227"/>
      <c r="S144" s="227"/>
      <c r="T144" s="228"/>
      <c r="AT144" s="229" t="s">
        <v>149</v>
      </c>
      <c r="AU144" s="229" t="s">
        <v>78</v>
      </c>
      <c r="AV144" s="13" t="s">
        <v>78</v>
      </c>
      <c r="AW144" s="13" t="s">
        <v>34</v>
      </c>
      <c r="AX144" s="13" t="s">
        <v>71</v>
      </c>
      <c r="AY144" s="229" t="s">
        <v>140</v>
      </c>
    </row>
    <row r="145" spans="2:51" s="14" customFormat="1" ht="13.5">
      <c r="B145" s="230"/>
      <c r="C145" s="231"/>
      <c r="D145" s="232" t="s">
        <v>149</v>
      </c>
      <c r="E145" s="233" t="s">
        <v>20</v>
      </c>
      <c r="F145" s="234" t="s">
        <v>152</v>
      </c>
      <c r="G145" s="231"/>
      <c r="H145" s="235">
        <v>502</v>
      </c>
      <c r="I145" s="236"/>
      <c r="J145" s="231"/>
      <c r="K145" s="231"/>
      <c r="L145" s="237"/>
      <c r="M145" s="238"/>
      <c r="N145" s="239"/>
      <c r="O145" s="239"/>
      <c r="P145" s="239"/>
      <c r="Q145" s="239"/>
      <c r="R145" s="239"/>
      <c r="S145" s="239"/>
      <c r="T145" s="240"/>
      <c r="AT145" s="241" t="s">
        <v>149</v>
      </c>
      <c r="AU145" s="241" t="s">
        <v>78</v>
      </c>
      <c r="AV145" s="14" t="s">
        <v>147</v>
      </c>
      <c r="AW145" s="14" t="s">
        <v>34</v>
      </c>
      <c r="AX145" s="14" t="s">
        <v>35</v>
      </c>
      <c r="AY145" s="241" t="s">
        <v>140</v>
      </c>
    </row>
    <row r="146" spans="2:65" s="1" customFormat="1" ht="31.5" customHeight="1">
      <c r="B146" s="36"/>
      <c r="C146" s="195" t="s">
        <v>147</v>
      </c>
      <c r="D146" s="195" t="s">
        <v>142</v>
      </c>
      <c r="E146" s="196" t="s">
        <v>1435</v>
      </c>
      <c r="F146" s="197" t="s">
        <v>1436</v>
      </c>
      <c r="G146" s="198" t="s">
        <v>650</v>
      </c>
      <c r="H146" s="199">
        <v>1040</v>
      </c>
      <c r="I146" s="200"/>
      <c r="J146" s="201">
        <f>ROUND(I146*H146,2)</f>
        <v>0</v>
      </c>
      <c r="K146" s="197" t="s">
        <v>146</v>
      </c>
      <c r="L146" s="56"/>
      <c r="M146" s="202" t="s">
        <v>20</v>
      </c>
      <c r="N146" s="203" t="s">
        <v>42</v>
      </c>
      <c r="O146" s="37"/>
      <c r="P146" s="204">
        <f>O146*H146</f>
        <v>0</v>
      </c>
      <c r="Q146" s="204">
        <v>1E-05</v>
      </c>
      <c r="R146" s="204">
        <f>Q146*H146</f>
        <v>0.010400000000000001</v>
      </c>
      <c r="S146" s="204">
        <v>0</v>
      </c>
      <c r="T146" s="205">
        <f>S146*H146</f>
        <v>0</v>
      </c>
      <c r="AR146" s="19" t="s">
        <v>147</v>
      </c>
      <c r="AT146" s="19" t="s">
        <v>142</v>
      </c>
      <c r="AU146" s="19" t="s">
        <v>78</v>
      </c>
      <c r="AY146" s="19" t="s">
        <v>140</v>
      </c>
      <c r="BE146" s="206">
        <f>IF(N146="základní",J146,0)</f>
        <v>0</v>
      </c>
      <c r="BF146" s="206">
        <f>IF(N146="snížená",J146,0)</f>
        <v>0</v>
      </c>
      <c r="BG146" s="206">
        <f>IF(N146="zákl. přenesená",J146,0)</f>
        <v>0</v>
      </c>
      <c r="BH146" s="206">
        <f>IF(N146="sníž. přenesená",J146,0)</f>
        <v>0</v>
      </c>
      <c r="BI146" s="206">
        <f>IF(N146="nulová",J146,0)</f>
        <v>0</v>
      </c>
      <c r="BJ146" s="19" t="s">
        <v>35</v>
      </c>
      <c r="BK146" s="206">
        <f>ROUND(I146*H146,2)</f>
        <v>0</v>
      </c>
      <c r="BL146" s="19" t="s">
        <v>147</v>
      </c>
      <c r="BM146" s="19" t="s">
        <v>1437</v>
      </c>
    </row>
    <row r="147" spans="2:51" s="12" customFormat="1" ht="24">
      <c r="B147" s="207"/>
      <c r="C147" s="208"/>
      <c r="D147" s="209" t="s">
        <v>149</v>
      </c>
      <c r="E147" s="210" t="s">
        <v>20</v>
      </c>
      <c r="F147" s="211" t="s">
        <v>1438</v>
      </c>
      <c r="G147" s="208"/>
      <c r="H147" s="212" t="s">
        <v>20</v>
      </c>
      <c r="I147" s="213"/>
      <c r="J147" s="208"/>
      <c r="K147" s="208"/>
      <c r="L147" s="214"/>
      <c r="M147" s="215"/>
      <c r="N147" s="216"/>
      <c r="O147" s="216"/>
      <c r="P147" s="216"/>
      <c r="Q147" s="216"/>
      <c r="R147" s="216"/>
      <c r="S147" s="216"/>
      <c r="T147" s="217"/>
      <c r="AT147" s="218" t="s">
        <v>149</v>
      </c>
      <c r="AU147" s="218" t="s">
        <v>78</v>
      </c>
      <c r="AV147" s="12" t="s">
        <v>35</v>
      </c>
      <c r="AW147" s="12" t="s">
        <v>34</v>
      </c>
      <c r="AX147" s="12" t="s">
        <v>71</v>
      </c>
      <c r="AY147" s="218" t="s">
        <v>140</v>
      </c>
    </row>
    <row r="148" spans="2:51" s="13" customFormat="1" ht="13.5">
      <c r="B148" s="219"/>
      <c r="C148" s="220"/>
      <c r="D148" s="209" t="s">
        <v>149</v>
      </c>
      <c r="E148" s="221" t="s">
        <v>20</v>
      </c>
      <c r="F148" s="222" t="s">
        <v>1439</v>
      </c>
      <c r="G148" s="220"/>
      <c r="H148" s="223">
        <v>1040</v>
      </c>
      <c r="I148" s="224"/>
      <c r="J148" s="220"/>
      <c r="K148" s="220"/>
      <c r="L148" s="225"/>
      <c r="M148" s="226"/>
      <c r="N148" s="227"/>
      <c r="O148" s="227"/>
      <c r="P148" s="227"/>
      <c r="Q148" s="227"/>
      <c r="R148" s="227"/>
      <c r="S148" s="227"/>
      <c r="T148" s="228"/>
      <c r="AT148" s="229" t="s">
        <v>149</v>
      </c>
      <c r="AU148" s="229" t="s">
        <v>78</v>
      </c>
      <c r="AV148" s="13" t="s">
        <v>78</v>
      </c>
      <c r="AW148" s="13" t="s">
        <v>34</v>
      </c>
      <c r="AX148" s="13" t="s">
        <v>71</v>
      </c>
      <c r="AY148" s="229" t="s">
        <v>140</v>
      </c>
    </row>
    <row r="149" spans="2:51" s="14" customFormat="1" ht="13.5">
      <c r="B149" s="230"/>
      <c r="C149" s="231"/>
      <c r="D149" s="209" t="s">
        <v>149</v>
      </c>
      <c r="E149" s="267" t="s">
        <v>20</v>
      </c>
      <c r="F149" s="268" t="s">
        <v>152</v>
      </c>
      <c r="G149" s="231"/>
      <c r="H149" s="269">
        <v>1040</v>
      </c>
      <c r="I149" s="236"/>
      <c r="J149" s="231"/>
      <c r="K149" s="231"/>
      <c r="L149" s="237"/>
      <c r="M149" s="238"/>
      <c r="N149" s="239"/>
      <c r="O149" s="239"/>
      <c r="P149" s="239"/>
      <c r="Q149" s="239"/>
      <c r="R149" s="239"/>
      <c r="S149" s="239"/>
      <c r="T149" s="240"/>
      <c r="AT149" s="241" t="s">
        <v>149</v>
      </c>
      <c r="AU149" s="241" t="s">
        <v>78</v>
      </c>
      <c r="AV149" s="14" t="s">
        <v>147</v>
      </c>
      <c r="AW149" s="14" t="s">
        <v>34</v>
      </c>
      <c r="AX149" s="14" t="s">
        <v>35</v>
      </c>
      <c r="AY149" s="241" t="s">
        <v>140</v>
      </c>
    </row>
    <row r="150" spans="2:63" s="11" customFormat="1" ht="29.85" customHeight="1">
      <c r="B150" s="178"/>
      <c r="C150" s="179"/>
      <c r="D150" s="192" t="s">
        <v>70</v>
      </c>
      <c r="E150" s="193" t="s">
        <v>846</v>
      </c>
      <c r="F150" s="193" t="s">
        <v>847</v>
      </c>
      <c r="G150" s="179"/>
      <c r="H150" s="179"/>
      <c r="I150" s="182"/>
      <c r="J150" s="194">
        <f>BK150</f>
        <v>0</v>
      </c>
      <c r="K150" s="179"/>
      <c r="L150" s="184"/>
      <c r="M150" s="185"/>
      <c r="N150" s="186"/>
      <c r="O150" s="186"/>
      <c r="P150" s="187">
        <f>SUM(P151:P164)</f>
        <v>0</v>
      </c>
      <c r="Q150" s="186"/>
      <c r="R150" s="187">
        <f>SUM(R151:R164)</f>
        <v>0</v>
      </c>
      <c r="S150" s="186"/>
      <c r="T150" s="188">
        <f>SUM(T151:T164)</f>
        <v>0</v>
      </c>
      <c r="AR150" s="189" t="s">
        <v>35</v>
      </c>
      <c r="AT150" s="190" t="s">
        <v>70</v>
      </c>
      <c r="AU150" s="190" t="s">
        <v>35</v>
      </c>
      <c r="AY150" s="189" t="s">
        <v>140</v>
      </c>
      <c r="BK150" s="191">
        <f>SUM(BK151:BK164)</f>
        <v>0</v>
      </c>
    </row>
    <row r="151" spans="2:65" s="1" customFormat="1" ht="31.5" customHeight="1">
      <c r="B151" s="36"/>
      <c r="C151" s="195" t="s">
        <v>517</v>
      </c>
      <c r="D151" s="195" t="s">
        <v>142</v>
      </c>
      <c r="E151" s="196" t="s">
        <v>1440</v>
      </c>
      <c r="F151" s="197" t="s">
        <v>1441</v>
      </c>
      <c r="G151" s="198" t="s">
        <v>206</v>
      </c>
      <c r="H151" s="199">
        <v>22.303</v>
      </c>
      <c r="I151" s="200"/>
      <c r="J151" s="201">
        <f>ROUND(I151*H151,2)</f>
        <v>0</v>
      </c>
      <c r="K151" s="197" t="s">
        <v>146</v>
      </c>
      <c r="L151" s="56"/>
      <c r="M151" s="202" t="s">
        <v>20</v>
      </c>
      <c r="N151" s="203" t="s">
        <v>42</v>
      </c>
      <c r="O151" s="37"/>
      <c r="P151" s="204">
        <f>O151*H151</f>
        <v>0</v>
      </c>
      <c r="Q151" s="204">
        <v>0</v>
      </c>
      <c r="R151" s="204">
        <f>Q151*H151</f>
        <v>0</v>
      </c>
      <c r="S151" s="204">
        <v>0</v>
      </c>
      <c r="T151" s="205">
        <f>S151*H151</f>
        <v>0</v>
      </c>
      <c r="AR151" s="19" t="s">
        <v>147</v>
      </c>
      <c r="AT151" s="19" t="s">
        <v>142</v>
      </c>
      <c r="AU151" s="19" t="s">
        <v>78</v>
      </c>
      <c r="AY151" s="19" t="s">
        <v>140</v>
      </c>
      <c r="BE151" s="206">
        <f>IF(N151="základní",J151,0)</f>
        <v>0</v>
      </c>
      <c r="BF151" s="206">
        <f>IF(N151="snížená",J151,0)</f>
        <v>0</v>
      </c>
      <c r="BG151" s="206">
        <f>IF(N151="zákl. přenesená",J151,0)</f>
        <v>0</v>
      </c>
      <c r="BH151" s="206">
        <f>IF(N151="sníž. přenesená",J151,0)</f>
        <v>0</v>
      </c>
      <c r="BI151" s="206">
        <f>IF(N151="nulová",J151,0)</f>
        <v>0</v>
      </c>
      <c r="BJ151" s="19" t="s">
        <v>35</v>
      </c>
      <c r="BK151" s="206">
        <f>ROUND(I151*H151,2)</f>
        <v>0</v>
      </c>
      <c r="BL151" s="19" t="s">
        <v>147</v>
      </c>
      <c r="BM151" s="19" t="s">
        <v>1442</v>
      </c>
    </row>
    <row r="152" spans="2:65" s="1" customFormat="1" ht="22.5" customHeight="1">
      <c r="B152" s="36"/>
      <c r="C152" s="195" t="s">
        <v>522</v>
      </c>
      <c r="D152" s="195" t="s">
        <v>142</v>
      </c>
      <c r="E152" s="196" t="s">
        <v>1443</v>
      </c>
      <c r="F152" s="197" t="s">
        <v>1444</v>
      </c>
      <c r="G152" s="198" t="s">
        <v>225</v>
      </c>
      <c r="H152" s="199">
        <v>92</v>
      </c>
      <c r="I152" s="200"/>
      <c r="J152" s="201">
        <f>ROUND(I152*H152,2)</f>
        <v>0</v>
      </c>
      <c r="K152" s="197" t="s">
        <v>146</v>
      </c>
      <c r="L152" s="56"/>
      <c r="M152" s="202" t="s">
        <v>20</v>
      </c>
      <c r="N152" s="203" t="s">
        <v>42</v>
      </c>
      <c r="O152" s="37"/>
      <c r="P152" s="204">
        <f>O152*H152</f>
        <v>0</v>
      </c>
      <c r="Q152" s="204">
        <v>0</v>
      </c>
      <c r="R152" s="204">
        <f>Q152*H152</f>
        <v>0</v>
      </c>
      <c r="S152" s="204">
        <v>0</v>
      </c>
      <c r="T152" s="205">
        <f>S152*H152</f>
        <v>0</v>
      </c>
      <c r="AR152" s="19" t="s">
        <v>147</v>
      </c>
      <c r="AT152" s="19" t="s">
        <v>142</v>
      </c>
      <c r="AU152" s="19" t="s">
        <v>78</v>
      </c>
      <c r="AY152" s="19" t="s">
        <v>140</v>
      </c>
      <c r="BE152" s="206">
        <f>IF(N152="základní",J152,0)</f>
        <v>0</v>
      </c>
      <c r="BF152" s="206">
        <f>IF(N152="snížená",J152,0)</f>
        <v>0</v>
      </c>
      <c r="BG152" s="206">
        <f>IF(N152="zákl. přenesená",J152,0)</f>
        <v>0</v>
      </c>
      <c r="BH152" s="206">
        <f>IF(N152="sníž. přenesená",J152,0)</f>
        <v>0</v>
      </c>
      <c r="BI152" s="206">
        <f>IF(N152="nulová",J152,0)</f>
        <v>0</v>
      </c>
      <c r="BJ152" s="19" t="s">
        <v>35</v>
      </c>
      <c r="BK152" s="206">
        <f>ROUND(I152*H152,2)</f>
        <v>0</v>
      </c>
      <c r="BL152" s="19" t="s">
        <v>147</v>
      </c>
      <c r="BM152" s="19" t="s">
        <v>1445</v>
      </c>
    </row>
    <row r="153" spans="2:51" s="13" customFormat="1" ht="13.5">
      <c r="B153" s="219"/>
      <c r="C153" s="220"/>
      <c r="D153" s="232" t="s">
        <v>149</v>
      </c>
      <c r="E153" s="255" t="s">
        <v>20</v>
      </c>
      <c r="F153" s="253" t="s">
        <v>1446</v>
      </c>
      <c r="G153" s="220"/>
      <c r="H153" s="254">
        <v>92</v>
      </c>
      <c r="I153" s="224"/>
      <c r="J153" s="220"/>
      <c r="K153" s="220"/>
      <c r="L153" s="225"/>
      <c r="M153" s="226"/>
      <c r="N153" s="227"/>
      <c r="O153" s="227"/>
      <c r="P153" s="227"/>
      <c r="Q153" s="227"/>
      <c r="R153" s="227"/>
      <c r="S153" s="227"/>
      <c r="T153" s="228"/>
      <c r="AT153" s="229" t="s">
        <v>149</v>
      </c>
      <c r="AU153" s="229" t="s">
        <v>78</v>
      </c>
      <c r="AV153" s="13" t="s">
        <v>78</v>
      </c>
      <c r="AW153" s="13" t="s">
        <v>34</v>
      </c>
      <c r="AX153" s="13" t="s">
        <v>35</v>
      </c>
      <c r="AY153" s="229" t="s">
        <v>140</v>
      </c>
    </row>
    <row r="154" spans="2:65" s="1" customFormat="1" ht="31.5" customHeight="1">
      <c r="B154" s="36"/>
      <c r="C154" s="195" t="s">
        <v>526</v>
      </c>
      <c r="D154" s="195" t="s">
        <v>142</v>
      </c>
      <c r="E154" s="196" t="s">
        <v>1447</v>
      </c>
      <c r="F154" s="197" t="s">
        <v>1448</v>
      </c>
      <c r="G154" s="198" t="s">
        <v>225</v>
      </c>
      <c r="H154" s="199">
        <v>276</v>
      </c>
      <c r="I154" s="200"/>
      <c r="J154" s="201">
        <f>ROUND(I154*H154,2)</f>
        <v>0</v>
      </c>
      <c r="K154" s="197" t="s">
        <v>146</v>
      </c>
      <c r="L154" s="56"/>
      <c r="M154" s="202" t="s">
        <v>20</v>
      </c>
      <c r="N154" s="203" t="s">
        <v>42</v>
      </c>
      <c r="O154" s="37"/>
      <c r="P154" s="204">
        <f>O154*H154</f>
        <v>0</v>
      </c>
      <c r="Q154" s="204">
        <v>0</v>
      </c>
      <c r="R154" s="204">
        <f>Q154*H154</f>
        <v>0</v>
      </c>
      <c r="S154" s="204">
        <v>0</v>
      </c>
      <c r="T154" s="205">
        <f>S154*H154</f>
        <v>0</v>
      </c>
      <c r="AR154" s="19" t="s">
        <v>147</v>
      </c>
      <c r="AT154" s="19" t="s">
        <v>142</v>
      </c>
      <c r="AU154" s="19" t="s">
        <v>78</v>
      </c>
      <c r="AY154" s="19" t="s">
        <v>140</v>
      </c>
      <c r="BE154" s="206">
        <f>IF(N154="základní",J154,0)</f>
        <v>0</v>
      </c>
      <c r="BF154" s="206">
        <f>IF(N154="snížená",J154,0)</f>
        <v>0</v>
      </c>
      <c r="BG154" s="206">
        <f>IF(N154="zákl. přenesená",J154,0)</f>
        <v>0</v>
      </c>
      <c r="BH154" s="206">
        <f>IF(N154="sníž. přenesená",J154,0)</f>
        <v>0</v>
      </c>
      <c r="BI154" s="206">
        <f>IF(N154="nulová",J154,0)</f>
        <v>0</v>
      </c>
      <c r="BJ154" s="19" t="s">
        <v>35</v>
      </c>
      <c r="BK154" s="206">
        <f>ROUND(I154*H154,2)</f>
        <v>0</v>
      </c>
      <c r="BL154" s="19" t="s">
        <v>147</v>
      </c>
      <c r="BM154" s="19" t="s">
        <v>1449</v>
      </c>
    </row>
    <row r="155" spans="2:47" s="1" customFormat="1" ht="24">
      <c r="B155" s="36"/>
      <c r="C155" s="58"/>
      <c r="D155" s="209" t="s">
        <v>307</v>
      </c>
      <c r="E155" s="58"/>
      <c r="F155" s="256" t="s">
        <v>1450</v>
      </c>
      <c r="G155" s="58"/>
      <c r="H155" s="58"/>
      <c r="I155" s="163"/>
      <c r="J155" s="58"/>
      <c r="K155" s="58"/>
      <c r="L155" s="56"/>
      <c r="M155" s="73"/>
      <c r="N155" s="37"/>
      <c r="O155" s="37"/>
      <c r="P155" s="37"/>
      <c r="Q155" s="37"/>
      <c r="R155" s="37"/>
      <c r="S155" s="37"/>
      <c r="T155" s="74"/>
      <c r="AT155" s="19" t="s">
        <v>307</v>
      </c>
      <c r="AU155" s="19" t="s">
        <v>78</v>
      </c>
    </row>
    <row r="156" spans="2:51" s="13" customFormat="1" ht="13.5">
      <c r="B156" s="219"/>
      <c r="C156" s="220"/>
      <c r="D156" s="232" t="s">
        <v>149</v>
      </c>
      <c r="E156" s="220"/>
      <c r="F156" s="253" t="s">
        <v>1451</v>
      </c>
      <c r="G156" s="220"/>
      <c r="H156" s="254">
        <v>276</v>
      </c>
      <c r="I156" s="224"/>
      <c r="J156" s="220"/>
      <c r="K156" s="220"/>
      <c r="L156" s="225"/>
      <c r="M156" s="226"/>
      <c r="N156" s="227"/>
      <c r="O156" s="227"/>
      <c r="P156" s="227"/>
      <c r="Q156" s="227"/>
      <c r="R156" s="227"/>
      <c r="S156" s="227"/>
      <c r="T156" s="228"/>
      <c r="AT156" s="229" t="s">
        <v>149</v>
      </c>
      <c r="AU156" s="229" t="s">
        <v>78</v>
      </c>
      <c r="AV156" s="13" t="s">
        <v>78</v>
      </c>
      <c r="AW156" s="13" t="s">
        <v>4</v>
      </c>
      <c r="AX156" s="13" t="s">
        <v>35</v>
      </c>
      <c r="AY156" s="229" t="s">
        <v>140</v>
      </c>
    </row>
    <row r="157" spans="2:65" s="1" customFormat="1" ht="31.5" customHeight="1">
      <c r="B157" s="36"/>
      <c r="C157" s="195" t="s">
        <v>543</v>
      </c>
      <c r="D157" s="195" t="s">
        <v>142</v>
      </c>
      <c r="E157" s="196" t="s">
        <v>853</v>
      </c>
      <c r="F157" s="197" t="s">
        <v>854</v>
      </c>
      <c r="G157" s="198" t="s">
        <v>206</v>
      </c>
      <c r="H157" s="199">
        <v>22.303</v>
      </c>
      <c r="I157" s="200"/>
      <c r="J157" s="201">
        <f>ROUND(I157*H157,2)</f>
        <v>0</v>
      </c>
      <c r="K157" s="197" t="s">
        <v>146</v>
      </c>
      <c r="L157" s="56"/>
      <c r="M157" s="202" t="s">
        <v>20</v>
      </c>
      <c r="N157" s="203" t="s">
        <v>42</v>
      </c>
      <c r="O157" s="37"/>
      <c r="P157" s="204">
        <f>O157*H157</f>
        <v>0</v>
      </c>
      <c r="Q157" s="204">
        <v>0</v>
      </c>
      <c r="R157" s="204">
        <f>Q157*H157</f>
        <v>0</v>
      </c>
      <c r="S157" s="204">
        <v>0</v>
      </c>
      <c r="T157" s="205">
        <f>S157*H157</f>
        <v>0</v>
      </c>
      <c r="AR157" s="19" t="s">
        <v>147</v>
      </c>
      <c r="AT157" s="19" t="s">
        <v>142</v>
      </c>
      <c r="AU157" s="19" t="s">
        <v>78</v>
      </c>
      <c r="AY157" s="19" t="s">
        <v>140</v>
      </c>
      <c r="BE157" s="206">
        <f>IF(N157="základní",J157,0)</f>
        <v>0</v>
      </c>
      <c r="BF157" s="206">
        <f>IF(N157="snížená",J157,0)</f>
        <v>0</v>
      </c>
      <c r="BG157" s="206">
        <f>IF(N157="zákl. přenesená",J157,0)</f>
        <v>0</v>
      </c>
      <c r="BH157" s="206">
        <f>IF(N157="sníž. přenesená",J157,0)</f>
        <v>0</v>
      </c>
      <c r="BI157" s="206">
        <f>IF(N157="nulová",J157,0)</f>
        <v>0</v>
      </c>
      <c r="BJ157" s="19" t="s">
        <v>35</v>
      </c>
      <c r="BK157" s="206">
        <f>ROUND(I157*H157,2)</f>
        <v>0</v>
      </c>
      <c r="BL157" s="19" t="s">
        <v>147</v>
      </c>
      <c r="BM157" s="19" t="s">
        <v>1452</v>
      </c>
    </row>
    <row r="158" spans="2:65" s="1" customFormat="1" ht="31.5" customHeight="1">
      <c r="B158" s="36"/>
      <c r="C158" s="195" t="s">
        <v>549</v>
      </c>
      <c r="D158" s="195" t="s">
        <v>142</v>
      </c>
      <c r="E158" s="196" t="s">
        <v>857</v>
      </c>
      <c r="F158" s="197" t="s">
        <v>858</v>
      </c>
      <c r="G158" s="198" t="s">
        <v>206</v>
      </c>
      <c r="H158" s="199">
        <v>66.909</v>
      </c>
      <c r="I158" s="200"/>
      <c r="J158" s="201">
        <f>ROUND(I158*H158,2)</f>
        <v>0</v>
      </c>
      <c r="K158" s="197" t="s">
        <v>146</v>
      </c>
      <c r="L158" s="56"/>
      <c r="M158" s="202" t="s">
        <v>20</v>
      </c>
      <c r="N158" s="203" t="s">
        <v>42</v>
      </c>
      <c r="O158" s="37"/>
      <c r="P158" s="204">
        <f>O158*H158</f>
        <v>0</v>
      </c>
      <c r="Q158" s="204">
        <v>0</v>
      </c>
      <c r="R158" s="204">
        <f>Q158*H158</f>
        <v>0</v>
      </c>
      <c r="S158" s="204">
        <v>0</v>
      </c>
      <c r="T158" s="205">
        <f>S158*H158</f>
        <v>0</v>
      </c>
      <c r="AR158" s="19" t="s">
        <v>147</v>
      </c>
      <c r="AT158" s="19" t="s">
        <v>142</v>
      </c>
      <c r="AU158" s="19" t="s">
        <v>78</v>
      </c>
      <c r="AY158" s="19" t="s">
        <v>140</v>
      </c>
      <c r="BE158" s="206">
        <f>IF(N158="základní",J158,0)</f>
        <v>0</v>
      </c>
      <c r="BF158" s="206">
        <f>IF(N158="snížená",J158,0)</f>
        <v>0</v>
      </c>
      <c r="BG158" s="206">
        <f>IF(N158="zákl. přenesená",J158,0)</f>
        <v>0</v>
      </c>
      <c r="BH158" s="206">
        <f>IF(N158="sníž. přenesená",J158,0)</f>
        <v>0</v>
      </c>
      <c r="BI158" s="206">
        <f>IF(N158="nulová",J158,0)</f>
        <v>0</v>
      </c>
      <c r="BJ158" s="19" t="s">
        <v>35</v>
      </c>
      <c r="BK158" s="206">
        <f>ROUND(I158*H158,2)</f>
        <v>0</v>
      </c>
      <c r="BL158" s="19" t="s">
        <v>147</v>
      </c>
      <c r="BM158" s="19" t="s">
        <v>1453</v>
      </c>
    </row>
    <row r="159" spans="2:51" s="13" customFormat="1" ht="13.5">
      <c r="B159" s="219"/>
      <c r="C159" s="220"/>
      <c r="D159" s="232" t="s">
        <v>149</v>
      </c>
      <c r="E159" s="220"/>
      <c r="F159" s="253" t="s">
        <v>1454</v>
      </c>
      <c r="G159" s="220"/>
      <c r="H159" s="254">
        <v>66.909</v>
      </c>
      <c r="I159" s="224"/>
      <c r="J159" s="220"/>
      <c r="K159" s="220"/>
      <c r="L159" s="225"/>
      <c r="M159" s="226"/>
      <c r="N159" s="227"/>
      <c r="O159" s="227"/>
      <c r="P159" s="227"/>
      <c r="Q159" s="227"/>
      <c r="R159" s="227"/>
      <c r="S159" s="227"/>
      <c r="T159" s="228"/>
      <c r="AT159" s="229" t="s">
        <v>149</v>
      </c>
      <c r="AU159" s="229" t="s">
        <v>78</v>
      </c>
      <c r="AV159" s="13" t="s">
        <v>78</v>
      </c>
      <c r="AW159" s="13" t="s">
        <v>4</v>
      </c>
      <c r="AX159" s="13" t="s">
        <v>35</v>
      </c>
      <c r="AY159" s="229" t="s">
        <v>140</v>
      </c>
    </row>
    <row r="160" spans="2:65" s="1" customFormat="1" ht="22.5" customHeight="1">
      <c r="B160" s="36"/>
      <c r="C160" s="195" t="s">
        <v>827</v>
      </c>
      <c r="D160" s="195" t="s">
        <v>142</v>
      </c>
      <c r="E160" s="196" t="s">
        <v>1455</v>
      </c>
      <c r="F160" s="197" t="s">
        <v>1456</v>
      </c>
      <c r="G160" s="198" t="s">
        <v>206</v>
      </c>
      <c r="H160" s="199">
        <v>19.294</v>
      </c>
      <c r="I160" s="200"/>
      <c r="J160" s="201">
        <f>ROUND(I160*H160,2)</f>
        <v>0</v>
      </c>
      <c r="K160" s="197" t="s">
        <v>146</v>
      </c>
      <c r="L160" s="56"/>
      <c r="M160" s="202" t="s">
        <v>20</v>
      </c>
      <c r="N160" s="203" t="s">
        <v>42</v>
      </c>
      <c r="O160" s="37"/>
      <c r="P160" s="204">
        <f>O160*H160</f>
        <v>0</v>
      </c>
      <c r="Q160" s="204">
        <v>0</v>
      </c>
      <c r="R160" s="204">
        <f>Q160*H160</f>
        <v>0</v>
      </c>
      <c r="S160" s="204">
        <v>0</v>
      </c>
      <c r="T160" s="205">
        <f>S160*H160</f>
        <v>0</v>
      </c>
      <c r="AR160" s="19" t="s">
        <v>147</v>
      </c>
      <c r="AT160" s="19" t="s">
        <v>142</v>
      </c>
      <c r="AU160" s="19" t="s">
        <v>78</v>
      </c>
      <c r="AY160" s="19" t="s">
        <v>140</v>
      </c>
      <c r="BE160" s="206">
        <f>IF(N160="základní",J160,0)</f>
        <v>0</v>
      </c>
      <c r="BF160" s="206">
        <f>IF(N160="snížená",J160,0)</f>
        <v>0</v>
      </c>
      <c r="BG160" s="206">
        <f>IF(N160="zákl. přenesená",J160,0)</f>
        <v>0</v>
      </c>
      <c r="BH160" s="206">
        <f>IF(N160="sníž. přenesená",J160,0)</f>
        <v>0</v>
      </c>
      <c r="BI160" s="206">
        <f>IF(N160="nulová",J160,0)</f>
        <v>0</v>
      </c>
      <c r="BJ160" s="19" t="s">
        <v>35</v>
      </c>
      <c r="BK160" s="206">
        <f>ROUND(I160*H160,2)</f>
        <v>0</v>
      </c>
      <c r="BL160" s="19" t="s">
        <v>147</v>
      </c>
      <c r="BM160" s="19" t="s">
        <v>1457</v>
      </c>
    </row>
    <row r="161" spans="2:65" s="1" customFormat="1" ht="22.5" customHeight="1">
      <c r="B161" s="36"/>
      <c r="C161" s="195" t="s">
        <v>831</v>
      </c>
      <c r="D161" s="195" t="s">
        <v>142</v>
      </c>
      <c r="E161" s="196" t="s">
        <v>870</v>
      </c>
      <c r="F161" s="197" t="s">
        <v>1456</v>
      </c>
      <c r="G161" s="198" t="s">
        <v>206</v>
      </c>
      <c r="H161" s="199">
        <v>-3.009</v>
      </c>
      <c r="I161" s="200"/>
      <c r="J161" s="201">
        <f>ROUND(I161*H161,2)</f>
        <v>0</v>
      </c>
      <c r="K161" s="197" t="s">
        <v>20</v>
      </c>
      <c r="L161" s="56"/>
      <c r="M161" s="202" t="s">
        <v>20</v>
      </c>
      <c r="N161" s="203" t="s">
        <v>42</v>
      </c>
      <c r="O161" s="37"/>
      <c r="P161" s="204">
        <f>O161*H161</f>
        <v>0</v>
      </c>
      <c r="Q161" s="204">
        <v>0</v>
      </c>
      <c r="R161" s="204">
        <f>Q161*H161</f>
        <v>0</v>
      </c>
      <c r="S161" s="204">
        <v>0</v>
      </c>
      <c r="T161" s="205">
        <f>S161*H161</f>
        <v>0</v>
      </c>
      <c r="AR161" s="19" t="s">
        <v>147</v>
      </c>
      <c r="AT161" s="19" t="s">
        <v>142</v>
      </c>
      <c r="AU161" s="19" t="s">
        <v>78</v>
      </c>
      <c r="AY161" s="19" t="s">
        <v>140</v>
      </c>
      <c r="BE161" s="206">
        <f>IF(N161="základní",J161,0)</f>
        <v>0</v>
      </c>
      <c r="BF161" s="206">
        <f>IF(N161="snížená",J161,0)</f>
        <v>0</v>
      </c>
      <c r="BG161" s="206">
        <f>IF(N161="zákl. přenesená",J161,0)</f>
        <v>0</v>
      </c>
      <c r="BH161" s="206">
        <f>IF(N161="sníž. přenesená",J161,0)</f>
        <v>0</v>
      </c>
      <c r="BI161" s="206">
        <f>IF(N161="nulová",J161,0)</f>
        <v>0</v>
      </c>
      <c r="BJ161" s="19" t="s">
        <v>35</v>
      </c>
      <c r="BK161" s="206">
        <f>ROUND(I161*H161,2)</f>
        <v>0</v>
      </c>
      <c r="BL161" s="19" t="s">
        <v>147</v>
      </c>
      <c r="BM161" s="19" t="s">
        <v>1458</v>
      </c>
    </row>
    <row r="162" spans="2:51" s="13" customFormat="1" ht="13.5">
      <c r="B162" s="219"/>
      <c r="C162" s="220"/>
      <c r="D162" s="209" t="s">
        <v>149</v>
      </c>
      <c r="E162" s="221" t="s">
        <v>20</v>
      </c>
      <c r="F162" s="222" t="s">
        <v>1459</v>
      </c>
      <c r="G162" s="220"/>
      <c r="H162" s="223">
        <v>-0.597</v>
      </c>
      <c r="I162" s="224"/>
      <c r="J162" s="220"/>
      <c r="K162" s="220"/>
      <c r="L162" s="225"/>
      <c r="M162" s="226"/>
      <c r="N162" s="227"/>
      <c r="O162" s="227"/>
      <c r="P162" s="227"/>
      <c r="Q162" s="227"/>
      <c r="R162" s="227"/>
      <c r="S162" s="227"/>
      <c r="T162" s="228"/>
      <c r="AT162" s="229" t="s">
        <v>149</v>
      </c>
      <c r="AU162" s="229" t="s">
        <v>78</v>
      </c>
      <c r="AV162" s="13" t="s">
        <v>78</v>
      </c>
      <c r="AW162" s="13" t="s">
        <v>34</v>
      </c>
      <c r="AX162" s="13" t="s">
        <v>71</v>
      </c>
      <c r="AY162" s="229" t="s">
        <v>140</v>
      </c>
    </row>
    <row r="163" spans="2:51" s="13" customFormat="1" ht="13.5">
      <c r="B163" s="219"/>
      <c r="C163" s="220"/>
      <c r="D163" s="209" t="s">
        <v>149</v>
      </c>
      <c r="E163" s="221" t="s">
        <v>20</v>
      </c>
      <c r="F163" s="222" t="s">
        <v>1460</v>
      </c>
      <c r="G163" s="220"/>
      <c r="H163" s="223">
        <v>-2.412</v>
      </c>
      <c r="I163" s="224"/>
      <c r="J163" s="220"/>
      <c r="K163" s="220"/>
      <c r="L163" s="225"/>
      <c r="M163" s="226"/>
      <c r="N163" s="227"/>
      <c r="O163" s="227"/>
      <c r="P163" s="227"/>
      <c r="Q163" s="227"/>
      <c r="R163" s="227"/>
      <c r="S163" s="227"/>
      <c r="T163" s="228"/>
      <c r="AT163" s="229" t="s">
        <v>149</v>
      </c>
      <c r="AU163" s="229" t="s">
        <v>78</v>
      </c>
      <c r="AV163" s="13" t="s">
        <v>78</v>
      </c>
      <c r="AW163" s="13" t="s">
        <v>34</v>
      </c>
      <c r="AX163" s="13" t="s">
        <v>71</v>
      </c>
      <c r="AY163" s="229" t="s">
        <v>140</v>
      </c>
    </row>
    <row r="164" spans="2:51" s="14" customFormat="1" ht="13.5">
      <c r="B164" s="230"/>
      <c r="C164" s="231"/>
      <c r="D164" s="209" t="s">
        <v>149</v>
      </c>
      <c r="E164" s="267" t="s">
        <v>20</v>
      </c>
      <c r="F164" s="268" t="s">
        <v>152</v>
      </c>
      <c r="G164" s="231"/>
      <c r="H164" s="269">
        <v>-3.009</v>
      </c>
      <c r="I164" s="236"/>
      <c r="J164" s="231"/>
      <c r="K164" s="231"/>
      <c r="L164" s="237"/>
      <c r="M164" s="238"/>
      <c r="N164" s="239"/>
      <c r="O164" s="239"/>
      <c r="P164" s="239"/>
      <c r="Q164" s="239"/>
      <c r="R164" s="239"/>
      <c r="S164" s="239"/>
      <c r="T164" s="240"/>
      <c r="AT164" s="241" t="s">
        <v>149</v>
      </c>
      <c r="AU164" s="241" t="s">
        <v>78</v>
      </c>
      <c r="AV164" s="14" t="s">
        <v>147</v>
      </c>
      <c r="AW164" s="14" t="s">
        <v>34</v>
      </c>
      <c r="AX164" s="14" t="s">
        <v>35</v>
      </c>
      <c r="AY164" s="241" t="s">
        <v>140</v>
      </c>
    </row>
    <row r="165" spans="2:63" s="11" customFormat="1" ht="29.85" customHeight="1">
      <c r="B165" s="178"/>
      <c r="C165" s="179"/>
      <c r="D165" s="192" t="s">
        <v>70</v>
      </c>
      <c r="E165" s="193" t="s">
        <v>874</v>
      </c>
      <c r="F165" s="193" t="s">
        <v>875</v>
      </c>
      <c r="G165" s="179"/>
      <c r="H165" s="179"/>
      <c r="I165" s="182"/>
      <c r="J165" s="194">
        <f>BK165</f>
        <v>0</v>
      </c>
      <c r="K165" s="179"/>
      <c r="L165" s="184"/>
      <c r="M165" s="185"/>
      <c r="N165" s="186"/>
      <c r="O165" s="186"/>
      <c r="P165" s="187">
        <f>SUM(P166:P167)</f>
        <v>0</v>
      </c>
      <c r="Q165" s="186"/>
      <c r="R165" s="187">
        <f>SUM(R166:R167)</f>
        <v>0</v>
      </c>
      <c r="S165" s="186"/>
      <c r="T165" s="188">
        <f>SUM(T166:T167)</f>
        <v>0</v>
      </c>
      <c r="AR165" s="189" t="s">
        <v>35</v>
      </c>
      <c r="AT165" s="190" t="s">
        <v>70</v>
      </c>
      <c r="AU165" s="190" t="s">
        <v>35</v>
      </c>
      <c r="AY165" s="189" t="s">
        <v>140</v>
      </c>
      <c r="BK165" s="191">
        <f>SUM(BK166:BK167)</f>
        <v>0</v>
      </c>
    </row>
    <row r="166" spans="2:65" s="1" customFormat="1" ht="44.25" customHeight="1">
      <c r="B166" s="36"/>
      <c r="C166" s="195" t="s">
        <v>172</v>
      </c>
      <c r="D166" s="195" t="s">
        <v>142</v>
      </c>
      <c r="E166" s="196" t="s">
        <v>1461</v>
      </c>
      <c r="F166" s="197" t="s">
        <v>1462</v>
      </c>
      <c r="G166" s="198" t="s">
        <v>206</v>
      </c>
      <c r="H166" s="199">
        <v>93.927</v>
      </c>
      <c r="I166" s="200"/>
      <c r="J166" s="201">
        <f>ROUND(I166*H166,2)</f>
        <v>0</v>
      </c>
      <c r="K166" s="197" t="s">
        <v>146</v>
      </c>
      <c r="L166" s="56"/>
      <c r="M166" s="202" t="s">
        <v>20</v>
      </c>
      <c r="N166" s="203" t="s">
        <v>42</v>
      </c>
      <c r="O166" s="37"/>
      <c r="P166" s="204">
        <f>O166*H166</f>
        <v>0</v>
      </c>
      <c r="Q166" s="204">
        <v>0</v>
      </c>
      <c r="R166" s="204">
        <f>Q166*H166</f>
        <v>0</v>
      </c>
      <c r="S166" s="204">
        <v>0</v>
      </c>
      <c r="T166" s="205">
        <f>S166*H166</f>
        <v>0</v>
      </c>
      <c r="AR166" s="19" t="s">
        <v>147</v>
      </c>
      <c r="AT166" s="19" t="s">
        <v>142</v>
      </c>
      <c r="AU166" s="19" t="s">
        <v>78</v>
      </c>
      <c r="AY166" s="19" t="s">
        <v>140</v>
      </c>
      <c r="BE166" s="206">
        <f>IF(N166="základní",J166,0)</f>
        <v>0</v>
      </c>
      <c r="BF166" s="206">
        <f>IF(N166="snížená",J166,0)</f>
        <v>0</v>
      </c>
      <c r="BG166" s="206">
        <f>IF(N166="zákl. přenesená",J166,0)</f>
        <v>0</v>
      </c>
      <c r="BH166" s="206">
        <f>IF(N166="sníž. přenesená",J166,0)</f>
        <v>0</v>
      </c>
      <c r="BI166" s="206">
        <f>IF(N166="nulová",J166,0)</f>
        <v>0</v>
      </c>
      <c r="BJ166" s="19" t="s">
        <v>35</v>
      </c>
      <c r="BK166" s="206">
        <f>ROUND(I166*H166,2)</f>
        <v>0</v>
      </c>
      <c r="BL166" s="19" t="s">
        <v>147</v>
      </c>
      <c r="BM166" s="19" t="s">
        <v>1463</v>
      </c>
    </row>
    <row r="167" spans="2:65" s="1" customFormat="1" ht="44.25" customHeight="1">
      <c r="B167" s="36"/>
      <c r="C167" s="195" t="s">
        <v>180</v>
      </c>
      <c r="D167" s="195" t="s">
        <v>142</v>
      </c>
      <c r="E167" s="196" t="s">
        <v>1464</v>
      </c>
      <c r="F167" s="197" t="s">
        <v>1465</v>
      </c>
      <c r="G167" s="198" t="s">
        <v>206</v>
      </c>
      <c r="H167" s="199">
        <v>93.927</v>
      </c>
      <c r="I167" s="200"/>
      <c r="J167" s="201">
        <f>ROUND(I167*H167,2)</f>
        <v>0</v>
      </c>
      <c r="K167" s="197" t="s">
        <v>146</v>
      </c>
      <c r="L167" s="56"/>
      <c r="M167" s="202" t="s">
        <v>20</v>
      </c>
      <c r="N167" s="203" t="s">
        <v>42</v>
      </c>
      <c r="O167" s="37"/>
      <c r="P167" s="204">
        <f>O167*H167</f>
        <v>0</v>
      </c>
      <c r="Q167" s="204">
        <v>0</v>
      </c>
      <c r="R167" s="204">
        <f>Q167*H167</f>
        <v>0</v>
      </c>
      <c r="S167" s="204">
        <v>0</v>
      </c>
      <c r="T167" s="205">
        <f>S167*H167</f>
        <v>0</v>
      </c>
      <c r="AR167" s="19" t="s">
        <v>147</v>
      </c>
      <c r="AT167" s="19" t="s">
        <v>142</v>
      </c>
      <c r="AU167" s="19" t="s">
        <v>78</v>
      </c>
      <c r="AY167" s="19" t="s">
        <v>140</v>
      </c>
      <c r="BE167" s="206">
        <f>IF(N167="základní",J167,0)</f>
        <v>0</v>
      </c>
      <c r="BF167" s="206">
        <f>IF(N167="snížená",J167,0)</f>
        <v>0</v>
      </c>
      <c r="BG167" s="206">
        <f>IF(N167="zákl. přenesená",J167,0)</f>
        <v>0</v>
      </c>
      <c r="BH167" s="206">
        <f>IF(N167="sníž. přenesená",J167,0)</f>
        <v>0</v>
      </c>
      <c r="BI167" s="206">
        <f>IF(N167="nulová",J167,0)</f>
        <v>0</v>
      </c>
      <c r="BJ167" s="19" t="s">
        <v>35</v>
      </c>
      <c r="BK167" s="206">
        <f>ROUND(I167*H167,2)</f>
        <v>0</v>
      </c>
      <c r="BL167" s="19" t="s">
        <v>147</v>
      </c>
      <c r="BM167" s="19" t="s">
        <v>1466</v>
      </c>
    </row>
    <row r="168" spans="2:63" s="11" customFormat="1" ht="37.35" customHeight="1">
      <c r="B168" s="178"/>
      <c r="C168" s="179"/>
      <c r="D168" s="180" t="s">
        <v>70</v>
      </c>
      <c r="E168" s="181" t="s">
        <v>880</v>
      </c>
      <c r="F168" s="181" t="s">
        <v>881</v>
      </c>
      <c r="G168" s="179"/>
      <c r="H168" s="179"/>
      <c r="I168" s="182"/>
      <c r="J168" s="183">
        <f>BK168</f>
        <v>0</v>
      </c>
      <c r="K168" s="179"/>
      <c r="L168" s="184"/>
      <c r="M168" s="185"/>
      <c r="N168" s="186"/>
      <c r="O168" s="186"/>
      <c r="P168" s="187">
        <f>P169+P264+P363+P383+P386+P395+P411+P462+P480</f>
        <v>0</v>
      </c>
      <c r="Q168" s="186"/>
      <c r="R168" s="187">
        <f>R169+R264+R363+R383+R386+R395+R411+R462+R480</f>
        <v>36.78838261</v>
      </c>
      <c r="S168" s="186"/>
      <c r="T168" s="188">
        <f>T169+T264+T363+T383+T386+T395+T411+T462+T480</f>
        <v>22.302724750000003</v>
      </c>
      <c r="AR168" s="189" t="s">
        <v>78</v>
      </c>
      <c r="AT168" s="190" t="s">
        <v>70</v>
      </c>
      <c r="AU168" s="190" t="s">
        <v>71</v>
      </c>
      <c r="AY168" s="189" t="s">
        <v>140</v>
      </c>
      <c r="BK168" s="191">
        <f>BK169+BK264+BK363+BK383+BK386+BK395+BK411+BK462+BK480</f>
        <v>0</v>
      </c>
    </row>
    <row r="169" spans="2:63" s="11" customFormat="1" ht="19.95" customHeight="1">
      <c r="B169" s="178"/>
      <c r="C169" s="179"/>
      <c r="D169" s="192" t="s">
        <v>70</v>
      </c>
      <c r="E169" s="193" t="s">
        <v>935</v>
      </c>
      <c r="F169" s="193" t="s">
        <v>936</v>
      </c>
      <c r="G169" s="179"/>
      <c r="H169" s="179"/>
      <c r="I169" s="182"/>
      <c r="J169" s="194">
        <f>BK169</f>
        <v>0</v>
      </c>
      <c r="K169" s="179"/>
      <c r="L169" s="184"/>
      <c r="M169" s="185"/>
      <c r="N169" s="186"/>
      <c r="O169" s="186"/>
      <c r="P169" s="187">
        <f>SUM(P170:P263)</f>
        <v>0</v>
      </c>
      <c r="Q169" s="186"/>
      <c r="R169" s="187">
        <f>SUM(R170:R263)</f>
        <v>21.739204060000002</v>
      </c>
      <c r="S169" s="186"/>
      <c r="T169" s="188">
        <f>SUM(T170:T263)</f>
        <v>18.58397</v>
      </c>
      <c r="AR169" s="189" t="s">
        <v>78</v>
      </c>
      <c r="AT169" s="190" t="s">
        <v>70</v>
      </c>
      <c r="AU169" s="190" t="s">
        <v>35</v>
      </c>
      <c r="AY169" s="189" t="s">
        <v>140</v>
      </c>
      <c r="BK169" s="191">
        <f>SUM(BK170:BK263)</f>
        <v>0</v>
      </c>
    </row>
    <row r="170" spans="2:65" s="1" customFormat="1" ht="31.5" customHeight="1">
      <c r="B170" s="36"/>
      <c r="C170" s="195" t="s">
        <v>512</v>
      </c>
      <c r="D170" s="195" t="s">
        <v>142</v>
      </c>
      <c r="E170" s="196" t="s">
        <v>1467</v>
      </c>
      <c r="F170" s="197" t="s">
        <v>1468</v>
      </c>
      <c r="G170" s="198" t="s">
        <v>650</v>
      </c>
      <c r="H170" s="199">
        <v>260</v>
      </c>
      <c r="I170" s="200"/>
      <c r="J170" s="201">
        <f>ROUND(I170*H170,2)</f>
        <v>0</v>
      </c>
      <c r="K170" s="197" t="s">
        <v>146</v>
      </c>
      <c r="L170" s="56"/>
      <c r="M170" s="202" t="s">
        <v>20</v>
      </c>
      <c r="N170" s="203" t="s">
        <v>42</v>
      </c>
      <c r="O170" s="37"/>
      <c r="P170" s="204">
        <f>O170*H170</f>
        <v>0</v>
      </c>
      <c r="Q170" s="204">
        <v>0.00045</v>
      </c>
      <c r="R170" s="204">
        <f>Q170*H170</f>
        <v>0.11699999999999999</v>
      </c>
      <c r="S170" s="204">
        <v>0</v>
      </c>
      <c r="T170" s="205">
        <f>S170*H170</f>
        <v>0</v>
      </c>
      <c r="AR170" s="19" t="s">
        <v>241</v>
      </c>
      <c r="AT170" s="19" t="s">
        <v>142</v>
      </c>
      <c r="AU170" s="19" t="s">
        <v>78</v>
      </c>
      <c r="AY170" s="19" t="s">
        <v>140</v>
      </c>
      <c r="BE170" s="206">
        <f>IF(N170="základní",J170,0)</f>
        <v>0</v>
      </c>
      <c r="BF170" s="206">
        <f>IF(N170="snížená",J170,0)</f>
        <v>0</v>
      </c>
      <c r="BG170" s="206">
        <f>IF(N170="zákl. přenesená",J170,0)</f>
        <v>0</v>
      </c>
      <c r="BH170" s="206">
        <f>IF(N170="sníž. přenesená",J170,0)</f>
        <v>0</v>
      </c>
      <c r="BI170" s="206">
        <f>IF(N170="nulová",J170,0)</f>
        <v>0</v>
      </c>
      <c r="BJ170" s="19" t="s">
        <v>35</v>
      </c>
      <c r="BK170" s="206">
        <f>ROUND(I170*H170,2)</f>
        <v>0</v>
      </c>
      <c r="BL170" s="19" t="s">
        <v>241</v>
      </c>
      <c r="BM170" s="19" t="s">
        <v>1469</v>
      </c>
    </row>
    <row r="171" spans="2:51" s="12" customFormat="1" ht="24">
      <c r="B171" s="207"/>
      <c r="C171" s="208"/>
      <c r="D171" s="209" t="s">
        <v>149</v>
      </c>
      <c r="E171" s="210" t="s">
        <v>20</v>
      </c>
      <c r="F171" s="211" t="s">
        <v>1470</v>
      </c>
      <c r="G171" s="208"/>
      <c r="H171" s="212" t="s">
        <v>20</v>
      </c>
      <c r="I171" s="213"/>
      <c r="J171" s="208"/>
      <c r="K171" s="208"/>
      <c r="L171" s="214"/>
      <c r="M171" s="215"/>
      <c r="N171" s="216"/>
      <c r="O171" s="216"/>
      <c r="P171" s="216"/>
      <c r="Q171" s="216"/>
      <c r="R171" s="216"/>
      <c r="S171" s="216"/>
      <c r="T171" s="217"/>
      <c r="AT171" s="218" t="s">
        <v>149</v>
      </c>
      <c r="AU171" s="218" t="s">
        <v>78</v>
      </c>
      <c r="AV171" s="12" t="s">
        <v>35</v>
      </c>
      <c r="AW171" s="12" t="s">
        <v>34</v>
      </c>
      <c r="AX171" s="12" t="s">
        <v>71</v>
      </c>
      <c r="AY171" s="218" t="s">
        <v>140</v>
      </c>
    </row>
    <row r="172" spans="2:51" s="12" customFormat="1" ht="13.5">
      <c r="B172" s="207"/>
      <c r="C172" s="208"/>
      <c r="D172" s="209" t="s">
        <v>149</v>
      </c>
      <c r="E172" s="210" t="s">
        <v>20</v>
      </c>
      <c r="F172" s="211" t="s">
        <v>1471</v>
      </c>
      <c r="G172" s="208"/>
      <c r="H172" s="212" t="s">
        <v>20</v>
      </c>
      <c r="I172" s="213"/>
      <c r="J172" s="208"/>
      <c r="K172" s="208"/>
      <c r="L172" s="214"/>
      <c r="M172" s="215"/>
      <c r="N172" s="216"/>
      <c r="O172" s="216"/>
      <c r="P172" s="216"/>
      <c r="Q172" s="216"/>
      <c r="R172" s="216"/>
      <c r="S172" s="216"/>
      <c r="T172" s="217"/>
      <c r="AT172" s="218" t="s">
        <v>149</v>
      </c>
      <c r="AU172" s="218" t="s">
        <v>78</v>
      </c>
      <c r="AV172" s="12" t="s">
        <v>35</v>
      </c>
      <c r="AW172" s="12" t="s">
        <v>34</v>
      </c>
      <c r="AX172" s="12" t="s">
        <v>71</v>
      </c>
      <c r="AY172" s="218" t="s">
        <v>140</v>
      </c>
    </row>
    <row r="173" spans="2:51" s="13" customFormat="1" ht="13.5">
      <c r="B173" s="219"/>
      <c r="C173" s="220"/>
      <c r="D173" s="209" t="s">
        <v>149</v>
      </c>
      <c r="E173" s="221" t="s">
        <v>20</v>
      </c>
      <c r="F173" s="222" t="s">
        <v>1472</v>
      </c>
      <c r="G173" s="220"/>
      <c r="H173" s="223">
        <v>260</v>
      </c>
      <c r="I173" s="224"/>
      <c r="J173" s="220"/>
      <c r="K173" s="220"/>
      <c r="L173" s="225"/>
      <c r="M173" s="226"/>
      <c r="N173" s="227"/>
      <c r="O173" s="227"/>
      <c r="P173" s="227"/>
      <c r="Q173" s="227"/>
      <c r="R173" s="227"/>
      <c r="S173" s="227"/>
      <c r="T173" s="228"/>
      <c r="AT173" s="229" t="s">
        <v>149</v>
      </c>
      <c r="AU173" s="229" t="s">
        <v>78</v>
      </c>
      <c r="AV173" s="13" t="s">
        <v>78</v>
      </c>
      <c r="AW173" s="13" t="s">
        <v>34</v>
      </c>
      <c r="AX173" s="13" t="s">
        <v>71</v>
      </c>
      <c r="AY173" s="229" t="s">
        <v>140</v>
      </c>
    </row>
    <row r="174" spans="2:51" s="14" customFormat="1" ht="13.5">
      <c r="B174" s="230"/>
      <c r="C174" s="231"/>
      <c r="D174" s="232" t="s">
        <v>149</v>
      </c>
      <c r="E174" s="233" t="s">
        <v>20</v>
      </c>
      <c r="F174" s="234" t="s">
        <v>152</v>
      </c>
      <c r="G174" s="231"/>
      <c r="H174" s="235">
        <v>260</v>
      </c>
      <c r="I174" s="236"/>
      <c r="J174" s="231"/>
      <c r="K174" s="231"/>
      <c r="L174" s="237"/>
      <c r="M174" s="238"/>
      <c r="N174" s="239"/>
      <c r="O174" s="239"/>
      <c r="P174" s="239"/>
      <c r="Q174" s="239"/>
      <c r="R174" s="239"/>
      <c r="S174" s="239"/>
      <c r="T174" s="240"/>
      <c r="AT174" s="241" t="s">
        <v>149</v>
      </c>
      <c r="AU174" s="241" t="s">
        <v>78</v>
      </c>
      <c r="AV174" s="14" t="s">
        <v>147</v>
      </c>
      <c r="AW174" s="14" t="s">
        <v>34</v>
      </c>
      <c r="AX174" s="14" t="s">
        <v>35</v>
      </c>
      <c r="AY174" s="241" t="s">
        <v>140</v>
      </c>
    </row>
    <row r="175" spans="2:65" s="1" customFormat="1" ht="31.5" customHeight="1">
      <c r="B175" s="36"/>
      <c r="C175" s="195" t="s">
        <v>277</v>
      </c>
      <c r="D175" s="195" t="s">
        <v>142</v>
      </c>
      <c r="E175" s="196" t="s">
        <v>942</v>
      </c>
      <c r="F175" s="197" t="s">
        <v>943</v>
      </c>
      <c r="G175" s="198" t="s">
        <v>145</v>
      </c>
      <c r="H175" s="199">
        <v>1735.397</v>
      </c>
      <c r="I175" s="200"/>
      <c r="J175" s="201">
        <f>ROUND(I175*H175,2)</f>
        <v>0</v>
      </c>
      <c r="K175" s="197" t="s">
        <v>146</v>
      </c>
      <c r="L175" s="56"/>
      <c r="M175" s="202" t="s">
        <v>20</v>
      </c>
      <c r="N175" s="203" t="s">
        <v>42</v>
      </c>
      <c r="O175" s="37"/>
      <c r="P175" s="204">
        <f>O175*H175</f>
        <v>0</v>
      </c>
      <c r="Q175" s="204">
        <v>0</v>
      </c>
      <c r="R175" s="204">
        <f>Q175*H175</f>
        <v>0</v>
      </c>
      <c r="S175" s="204">
        <v>0</v>
      </c>
      <c r="T175" s="205">
        <f>S175*H175</f>
        <v>0</v>
      </c>
      <c r="AR175" s="19" t="s">
        <v>241</v>
      </c>
      <c r="AT175" s="19" t="s">
        <v>142</v>
      </c>
      <c r="AU175" s="19" t="s">
        <v>78</v>
      </c>
      <c r="AY175" s="19" t="s">
        <v>140</v>
      </c>
      <c r="BE175" s="206">
        <f>IF(N175="základní",J175,0)</f>
        <v>0</v>
      </c>
      <c r="BF175" s="206">
        <f>IF(N175="snížená",J175,0)</f>
        <v>0</v>
      </c>
      <c r="BG175" s="206">
        <f>IF(N175="zákl. přenesená",J175,0)</f>
        <v>0</v>
      </c>
      <c r="BH175" s="206">
        <f>IF(N175="sníž. přenesená",J175,0)</f>
        <v>0</v>
      </c>
      <c r="BI175" s="206">
        <f>IF(N175="nulová",J175,0)</f>
        <v>0</v>
      </c>
      <c r="BJ175" s="19" t="s">
        <v>35</v>
      </c>
      <c r="BK175" s="206">
        <f>ROUND(I175*H175,2)</f>
        <v>0</v>
      </c>
      <c r="BL175" s="19" t="s">
        <v>241</v>
      </c>
      <c r="BM175" s="19" t="s">
        <v>1473</v>
      </c>
    </row>
    <row r="176" spans="2:51" s="12" customFormat="1" ht="13.5">
      <c r="B176" s="207"/>
      <c r="C176" s="208"/>
      <c r="D176" s="209" t="s">
        <v>149</v>
      </c>
      <c r="E176" s="210" t="s">
        <v>20</v>
      </c>
      <c r="F176" s="211" t="s">
        <v>1425</v>
      </c>
      <c r="G176" s="208"/>
      <c r="H176" s="212" t="s">
        <v>20</v>
      </c>
      <c r="I176" s="213"/>
      <c r="J176" s="208"/>
      <c r="K176" s="208"/>
      <c r="L176" s="214"/>
      <c r="M176" s="215"/>
      <c r="N176" s="216"/>
      <c r="O176" s="216"/>
      <c r="P176" s="216"/>
      <c r="Q176" s="216"/>
      <c r="R176" s="216"/>
      <c r="S176" s="216"/>
      <c r="T176" s="217"/>
      <c r="AT176" s="218" t="s">
        <v>149</v>
      </c>
      <c r="AU176" s="218" t="s">
        <v>78</v>
      </c>
      <c r="AV176" s="12" t="s">
        <v>35</v>
      </c>
      <c r="AW176" s="12" t="s">
        <v>34</v>
      </c>
      <c r="AX176" s="12" t="s">
        <v>71</v>
      </c>
      <c r="AY176" s="218" t="s">
        <v>140</v>
      </c>
    </row>
    <row r="177" spans="2:51" s="13" customFormat="1" ht="24">
      <c r="B177" s="219"/>
      <c r="C177" s="220"/>
      <c r="D177" s="209" t="s">
        <v>149</v>
      </c>
      <c r="E177" s="221" t="s">
        <v>20</v>
      </c>
      <c r="F177" s="222" t="s">
        <v>1426</v>
      </c>
      <c r="G177" s="220"/>
      <c r="H177" s="223">
        <v>1858.397</v>
      </c>
      <c r="I177" s="224"/>
      <c r="J177" s="220"/>
      <c r="K177" s="220"/>
      <c r="L177" s="225"/>
      <c r="M177" s="226"/>
      <c r="N177" s="227"/>
      <c r="O177" s="227"/>
      <c r="P177" s="227"/>
      <c r="Q177" s="227"/>
      <c r="R177" s="227"/>
      <c r="S177" s="227"/>
      <c r="T177" s="228"/>
      <c r="AT177" s="229" t="s">
        <v>149</v>
      </c>
      <c r="AU177" s="229" t="s">
        <v>78</v>
      </c>
      <c r="AV177" s="13" t="s">
        <v>78</v>
      </c>
      <c r="AW177" s="13" t="s">
        <v>34</v>
      </c>
      <c r="AX177" s="13" t="s">
        <v>71</v>
      </c>
      <c r="AY177" s="229" t="s">
        <v>140</v>
      </c>
    </row>
    <row r="178" spans="2:51" s="13" customFormat="1" ht="13.5">
      <c r="B178" s="219"/>
      <c r="C178" s="220"/>
      <c r="D178" s="209" t="s">
        <v>149</v>
      </c>
      <c r="E178" s="221" t="s">
        <v>20</v>
      </c>
      <c r="F178" s="222" t="s">
        <v>1474</v>
      </c>
      <c r="G178" s="220"/>
      <c r="H178" s="223">
        <v>-123</v>
      </c>
      <c r="I178" s="224"/>
      <c r="J178" s="220"/>
      <c r="K178" s="220"/>
      <c r="L178" s="225"/>
      <c r="M178" s="226"/>
      <c r="N178" s="227"/>
      <c r="O178" s="227"/>
      <c r="P178" s="227"/>
      <c r="Q178" s="227"/>
      <c r="R178" s="227"/>
      <c r="S178" s="227"/>
      <c r="T178" s="228"/>
      <c r="AT178" s="229" t="s">
        <v>149</v>
      </c>
      <c r="AU178" s="229" t="s">
        <v>78</v>
      </c>
      <c r="AV178" s="13" t="s">
        <v>78</v>
      </c>
      <c r="AW178" s="13" t="s">
        <v>34</v>
      </c>
      <c r="AX178" s="13" t="s">
        <v>71</v>
      </c>
      <c r="AY178" s="229" t="s">
        <v>140</v>
      </c>
    </row>
    <row r="179" spans="2:51" s="14" customFormat="1" ht="13.5">
      <c r="B179" s="230"/>
      <c r="C179" s="231"/>
      <c r="D179" s="232" t="s">
        <v>149</v>
      </c>
      <c r="E179" s="233" t="s">
        <v>20</v>
      </c>
      <c r="F179" s="234" t="s">
        <v>152</v>
      </c>
      <c r="G179" s="231"/>
      <c r="H179" s="235">
        <v>1735.397</v>
      </c>
      <c r="I179" s="236"/>
      <c r="J179" s="231"/>
      <c r="K179" s="231"/>
      <c r="L179" s="237"/>
      <c r="M179" s="238"/>
      <c r="N179" s="239"/>
      <c r="O179" s="239"/>
      <c r="P179" s="239"/>
      <c r="Q179" s="239"/>
      <c r="R179" s="239"/>
      <c r="S179" s="239"/>
      <c r="T179" s="240"/>
      <c r="AT179" s="241" t="s">
        <v>149</v>
      </c>
      <c r="AU179" s="241" t="s">
        <v>78</v>
      </c>
      <c r="AV179" s="14" t="s">
        <v>147</v>
      </c>
      <c r="AW179" s="14" t="s">
        <v>34</v>
      </c>
      <c r="AX179" s="14" t="s">
        <v>35</v>
      </c>
      <c r="AY179" s="241" t="s">
        <v>140</v>
      </c>
    </row>
    <row r="180" spans="2:65" s="1" customFormat="1" ht="31.5" customHeight="1">
      <c r="B180" s="36"/>
      <c r="C180" s="257" t="s">
        <v>281</v>
      </c>
      <c r="D180" s="257" t="s">
        <v>215</v>
      </c>
      <c r="E180" s="258" t="s">
        <v>946</v>
      </c>
      <c r="F180" s="259" t="s">
        <v>947</v>
      </c>
      <c r="G180" s="260" t="s">
        <v>145</v>
      </c>
      <c r="H180" s="261">
        <v>1995.707</v>
      </c>
      <c r="I180" s="262"/>
      <c r="J180" s="263">
        <f>ROUND(I180*H180,2)</f>
        <v>0</v>
      </c>
      <c r="K180" s="259" t="s">
        <v>146</v>
      </c>
      <c r="L180" s="264"/>
      <c r="M180" s="265" t="s">
        <v>20</v>
      </c>
      <c r="N180" s="266" t="s">
        <v>42</v>
      </c>
      <c r="O180" s="37"/>
      <c r="P180" s="204">
        <f>O180*H180</f>
        <v>0</v>
      </c>
      <c r="Q180" s="204">
        <v>0.003</v>
      </c>
      <c r="R180" s="204">
        <f>Q180*H180</f>
        <v>5.987121</v>
      </c>
      <c r="S180" s="204">
        <v>0</v>
      </c>
      <c r="T180" s="205">
        <f>S180*H180</f>
        <v>0</v>
      </c>
      <c r="AR180" s="19" t="s">
        <v>388</v>
      </c>
      <c r="AT180" s="19" t="s">
        <v>215</v>
      </c>
      <c r="AU180" s="19" t="s">
        <v>78</v>
      </c>
      <c r="AY180" s="19" t="s">
        <v>140</v>
      </c>
      <c r="BE180" s="206">
        <f>IF(N180="základní",J180,0)</f>
        <v>0</v>
      </c>
      <c r="BF180" s="206">
        <f>IF(N180="snížená",J180,0)</f>
        <v>0</v>
      </c>
      <c r="BG180" s="206">
        <f>IF(N180="zákl. přenesená",J180,0)</f>
        <v>0</v>
      </c>
      <c r="BH180" s="206">
        <f>IF(N180="sníž. přenesená",J180,0)</f>
        <v>0</v>
      </c>
      <c r="BI180" s="206">
        <f>IF(N180="nulová",J180,0)</f>
        <v>0</v>
      </c>
      <c r="BJ180" s="19" t="s">
        <v>35</v>
      </c>
      <c r="BK180" s="206">
        <f>ROUND(I180*H180,2)</f>
        <v>0</v>
      </c>
      <c r="BL180" s="19" t="s">
        <v>241</v>
      </c>
      <c r="BM180" s="19" t="s">
        <v>1475</v>
      </c>
    </row>
    <row r="181" spans="2:51" s="13" customFormat="1" ht="13.5">
      <c r="B181" s="219"/>
      <c r="C181" s="220"/>
      <c r="D181" s="232" t="s">
        <v>149</v>
      </c>
      <c r="E181" s="220"/>
      <c r="F181" s="253" t="s">
        <v>1476</v>
      </c>
      <c r="G181" s="220"/>
      <c r="H181" s="254">
        <v>1995.707</v>
      </c>
      <c r="I181" s="224"/>
      <c r="J181" s="220"/>
      <c r="K181" s="220"/>
      <c r="L181" s="225"/>
      <c r="M181" s="226"/>
      <c r="N181" s="227"/>
      <c r="O181" s="227"/>
      <c r="P181" s="227"/>
      <c r="Q181" s="227"/>
      <c r="R181" s="227"/>
      <c r="S181" s="227"/>
      <c r="T181" s="228"/>
      <c r="AT181" s="229" t="s">
        <v>149</v>
      </c>
      <c r="AU181" s="229" t="s">
        <v>78</v>
      </c>
      <c r="AV181" s="13" t="s">
        <v>78</v>
      </c>
      <c r="AW181" s="13" t="s">
        <v>4</v>
      </c>
      <c r="AX181" s="13" t="s">
        <v>35</v>
      </c>
      <c r="AY181" s="229" t="s">
        <v>140</v>
      </c>
    </row>
    <row r="182" spans="2:65" s="1" customFormat="1" ht="22.5" customHeight="1">
      <c r="B182" s="36"/>
      <c r="C182" s="195" t="s">
        <v>285</v>
      </c>
      <c r="D182" s="195" t="s">
        <v>142</v>
      </c>
      <c r="E182" s="196" t="s">
        <v>951</v>
      </c>
      <c r="F182" s="197" t="s">
        <v>952</v>
      </c>
      <c r="G182" s="198" t="s">
        <v>145</v>
      </c>
      <c r="H182" s="199">
        <v>1735.397</v>
      </c>
      <c r="I182" s="200"/>
      <c r="J182" s="201">
        <f>ROUND(I182*H182,2)</f>
        <v>0</v>
      </c>
      <c r="K182" s="197" t="s">
        <v>146</v>
      </c>
      <c r="L182" s="56"/>
      <c r="M182" s="202" t="s">
        <v>20</v>
      </c>
      <c r="N182" s="203" t="s">
        <v>42</v>
      </c>
      <c r="O182" s="37"/>
      <c r="P182" s="204">
        <f>O182*H182</f>
        <v>0</v>
      </c>
      <c r="Q182" s="204">
        <v>0.00088</v>
      </c>
      <c r="R182" s="204">
        <f>Q182*H182</f>
        <v>1.52714936</v>
      </c>
      <c r="S182" s="204">
        <v>0</v>
      </c>
      <c r="T182" s="205">
        <f>S182*H182</f>
        <v>0</v>
      </c>
      <c r="AR182" s="19" t="s">
        <v>241</v>
      </c>
      <c r="AT182" s="19" t="s">
        <v>142</v>
      </c>
      <c r="AU182" s="19" t="s">
        <v>78</v>
      </c>
      <c r="AY182" s="19" t="s">
        <v>140</v>
      </c>
      <c r="BE182" s="206">
        <f>IF(N182="základní",J182,0)</f>
        <v>0</v>
      </c>
      <c r="BF182" s="206">
        <f>IF(N182="snížená",J182,0)</f>
        <v>0</v>
      </c>
      <c r="BG182" s="206">
        <f>IF(N182="zákl. přenesená",J182,0)</f>
        <v>0</v>
      </c>
      <c r="BH182" s="206">
        <f>IF(N182="sníž. přenesená",J182,0)</f>
        <v>0</v>
      </c>
      <c r="BI182" s="206">
        <f>IF(N182="nulová",J182,0)</f>
        <v>0</v>
      </c>
      <c r="BJ182" s="19" t="s">
        <v>35</v>
      </c>
      <c r="BK182" s="206">
        <f>ROUND(I182*H182,2)</f>
        <v>0</v>
      </c>
      <c r="BL182" s="19" t="s">
        <v>241</v>
      </c>
      <c r="BM182" s="19" t="s">
        <v>1477</v>
      </c>
    </row>
    <row r="183" spans="2:51" s="12" customFormat="1" ht="13.5">
      <c r="B183" s="207"/>
      <c r="C183" s="208"/>
      <c r="D183" s="209" t="s">
        <v>149</v>
      </c>
      <c r="E183" s="210" t="s">
        <v>20</v>
      </c>
      <c r="F183" s="211" t="s">
        <v>1425</v>
      </c>
      <c r="G183" s="208"/>
      <c r="H183" s="212" t="s">
        <v>20</v>
      </c>
      <c r="I183" s="213"/>
      <c r="J183" s="208"/>
      <c r="K183" s="208"/>
      <c r="L183" s="214"/>
      <c r="M183" s="215"/>
      <c r="N183" s="216"/>
      <c r="O183" s="216"/>
      <c r="P183" s="216"/>
      <c r="Q183" s="216"/>
      <c r="R183" s="216"/>
      <c r="S183" s="216"/>
      <c r="T183" s="217"/>
      <c r="AT183" s="218" t="s">
        <v>149</v>
      </c>
      <c r="AU183" s="218" t="s">
        <v>78</v>
      </c>
      <c r="AV183" s="12" t="s">
        <v>35</v>
      </c>
      <c r="AW183" s="12" t="s">
        <v>34</v>
      </c>
      <c r="AX183" s="12" t="s">
        <v>71</v>
      </c>
      <c r="AY183" s="218" t="s">
        <v>140</v>
      </c>
    </row>
    <row r="184" spans="2:51" s="13" customFormat="1" ht="24">
      <c r="B184" s="219"/>
      <c r="C184" s="220"/>
      <c r="D184" s="209" t="s">
        <v>149</v>
      </c>
      <c r="E184" s="221" t="s">
        <v>20</v>
      </c>
      <c r="F184" s="222" t="s">
        <v>1426</v>
      </c>
      <c r="G184" s="220"/>
      <c r="H184" s="223">
        <v>1858.397</v>
      </c>
      <c r="I184" s="224"/>
      <c r="J184" s="220"/>
      <c r="K184" s="220"/>
      <c r="L184" s="225"/>
      <c r="M184" s="226"/>
      <c r="N184" s="227"/>
      <c r="O184" s="227"/>
      <c r="P184" s="227"/>
      <c r="Q184" s="227"/>
      <c r="R184" s="227"/>
      <c r="S184" s="227"/>
      <c r="T184" s="228"/>
      <c r="AT184" s="229" t="s">
        <v>149</v>
      </c>
      <c r="AU184" s="229" t="s">
        <v>78</v>
      </c>
      <c r="AV184" s="13" t="s">
        <v>78</v>
      </c>
      <c r="AW184" s="13" t="s">
        <v>34</v>
      </c>
      <c r="AX184" s="13" t="s">
        <v>71</v>
      </c>
      <c r="AY184" s="229" t="s">
        <v>140</v>
      </c>
    </row>
    <row r="185" spans="2:51" s="13" customFormat="1" ht="13.5">
      <c r="B185" s="219"/>
      <c r="C185" s="220"/>
      <c r="D185" s="209" t="s">
        <v>149</v>
      </c>
      <c r="E185" s="221" t="s">
        <v>20</v>
      </c>
      <c r="F185" s="222" t="s">
        <v>1474</v>
      </c>
      <c r="G185" s="220"/>
      <c r="H185" s="223">
        <v>-123</v>
      </c>
      <c r="I185" s="224"/>
      <c r="J185" s="220"/>
      <c r="K185" s="220"/>
      <c r="L185" s="225"/>
      <c r="M185" s="226"/>
      <c r="N185" s="227"/>
      <c r="O185" s="227"/>
      <c r="P185" s="227"/>
      <c r="Q185" s="227"/>
      <c r="R185" s="227"/>
      <c r="S185" s="227"/>
      <c r="T185" s="228"/>
      <c r="AT185" s="229" t="s">
        <v>149</v>
      </c>
      <c r="AU185" s="229" t="s">
        <v>78</v>
      </c>
      <c r="AV185" s="13" t="s">
        <v>78</v>
      </c>
      <c r="AW185" s="13" t="s">
        <v>34</v>
      </c>
      <c r="AX185" s="13" t="s">
        <v>71</v>
      </c>
      <c r="AY185" s="229" t="s">
        <v>140</v>
      </c>
    </row>
    <row r="186" spans="2:51" s="14" customFormat="1" ht="13.5">
      <c r="B186" s="230"/>
      <c r="C186" s="231"/>
      <c r="D186" s="232" t="s">
        <v>149</v>
      </c>
      <c r="E186" s="233" t="s">
        <v>20</v>
      </c>
      <c r="F186" s="234" t="s">
        <v>152</v>
      </c>
      <c r="G186" s="231"/>
      <c r="H186" s="235">
        <v>1735.397</v>
      </c>
      <c r="I186" s="236"/>
      <c r="J186" s="231"/>
      <c r="K186" s="231"/>
      <c r="L186" s="237"/>
      <c r="M186" s="238"/>
      <c r="N186" s="239"/>
      <c r="O186" s="239"/>
      <c r="P186" s="239"/>
      <c r="Q186" s="239"/>
      <c r="R186" s="239"/>
      <c r="S186" s="239"/>
      <c r="T186" s="240"/>
      <c r="AT186" s="241" t="s">
        <v>149</v>
      </c>
      <c r="AU186" s="241" t="s">
        <v>78</v>
      </c>
      <c r="AV186" s="14" t="s">
        <v>147</v>
      </c>
      <c r="AW186" s="14" t="s">
        <v>34</v>
      </c>
      <c r="AX186" s="14" t="s">
        <v>35</v>
      </c>
      <c r="AY186" s="241" t="s">
        <v>140</v>
      </c>
    </row>
    <row r="187" spans="2:65" s="1" customFormat="1" ht="44.25" customHeight="1">
      <c r="B187" s="36"/>
      <c r="C187" s="257" t="s">
        <v>289</v>
      </c>
      <c r="D187" s="257" t="s">
        <v>215</v>
      </c>
      <c r="E187" s="258" t="s">
        <v>955</v>
      </c>
      <c r="F187" s="259" t="s">
        <v>956</v>
      </c>
      <c r="G187" s="260" t="s">
        <v>145</v>
      </c>
      <c r="H187" s="261">
        <v>1995.707</v>
      </c>
      <c r="I187" s="262"/>
      <c r="J187" s="263">
        <f>ROUND(I187*H187,2)</f>
        <v>0</v>
      </c>
      <c r="K187" s="259" t="s">
        <v>146</v>
      </c>
      <c r="L187" s="264"/>
      <c r="M187" s="265" t="s">
        <v>20</v>
      </c>
      <c r="N187" s="266" t="s">
        <v>42</v>
      </c>
      <c r="O187" s="37"/>
      <c r="P187" s="204">
        <f>O187*H187</f>
        <v>0</v>
      </c>
      <c r="Q187" s="204">
        <v>0.0052</v>
      </c>
      <c r="R187" s="204">
        <f>Q187*H187</f>
        <v>10.3776764</v>
      </c>
      <c r="S187" s="204">
        <v>0</v>
      </c>
      <c r="T187" s="205">
        <f>S187*H187</f>
        <v>0</v>
      </c>
      <c r="AR187" s="19" t="s">
        <v>388</v>
      </c>
      <c r="AT187" s="19" t="s">
        <v>215</v>
      </c>
      <c r="AU187" s="19" t="s">
        <v>78</v>
      </c>
      <c r="AY187" s="19" t="s">
        <v>140</v>
      </c>
      <c r="BE187" s="206">
        <f>IF(N187="základní",J187,0)</f>
        <v>0</v>
      </c>
      <c r="BF187" s="206">
        <f>IF(N187="snížená",J187,0)</f>
        <v>0</v>
      </c>
      <c r="BG187" s="206">
        <f>IF(N187="zákl. přenesená",J187,0)</f>
        <v>0</v>
      </c>
      <c r="BH187" s="206">
        <f>IF(N187="sníž. přenesená",J187,0)</f>
        <v>0</v>
      </c>
      <c r="BI187" s="206">
        <f>IF(N187="nulová",J187,0)</f>
        <v>0</v>
      </c>
      <c r="BJ187" s="19" t="s">
        <v>35</v>
      </c>
      <c r="BK187" s="206">
        <f>ROUND(I187*H187,2)</f>
        <v>0</v>
      </c>
      <c r="BL187" s="19" t="s">
        <v>241</v>
      </c>
      <c r="BM187" s="19" t="s">
        <v>1478</v>
      </c>
    </row>
    <row r="188" spans="2:51" s="13" customFormat="1" ht="13.5">
      <c r="B188" s="219"/>
      <c r="C188" s="220"/>
      <c r="D188" s="232" t="s">
        <v>149</v>
      </c>
      <c r="E188" s="220"/>
      <c r="F188" s="253" t="s">
        <v>1476</v>
      </c>
      <c r="G188" s="220"/>
      <c r="H188" s="254">
        <v>1995.707</v>
      </c>
      <c r="I188" s="224"/>
      <c r="J188" s="220"/>
      <c r="K188" s="220"/>
      <c r="L188" s="225"/>
      <c r="M188" s="226"/>
      <c r="N188" s="227"/>
      <c r="O188" s="227"/>
      <c r="P188" s="227"/>
      <c r="Q188" s="227"/>
      <c r="R188" s="227"/>
      <c r="S188" s="227"/>
      <c r="T188" s="228"/>
      <c r="AT188" s="229" t="s">
        <v>149</v>
      </c>
      <c r="AU188" s="229" t="s">
        <v>78</v>
      </c>
      <c r="AV188" s="13" t="s">
        <v>78</v>
      </c>
      <c r="AW188" s="13" t="s">
        <v>4</v>
      </c>
      <c r="AX188" s="13" t="s">
        <v>35</v>
      </c>
      <c r="AY188" s="229" t="s">
        <v>140</v>
      </c>
    </row>
    <row r="189" spans="2:65" s="1" customFormat="1" ht="31.5" customHeight="1">
      <c r="B189" s="36"/>
      <c r="C189" s="195" t="s">
        <v>303</v>
      </c>
      <c r="D189" s="195" t="s">
        <v>142</v>
      </c>
      <c r="E189" s="196" t="s">
        <v>959</v>
      </c>
      <c r="F189" s="197" t="s">
        <v>960</v>
      </c>
      <c r="G189" s="198" t="s">
        <v>145</v>
      </c>
      <c r="H189" s="199">
        <v>346.035</v>
      </c>
      <c r="I189" s="200"/>
      <c r="J189" s="201">
        <f>ROUND(I189*H189,2)</f>
        <v>0</v>
      </c>
      <c r="K189" s="197" t="s">
        <v>146</v>
      </c>
      <c r="L189" s="56"/>
      <c r="M189" s="202" t="s">
        <v>20</v>
      </c>
      <c r="N189" s="203" t="s">
        <v>42</v>
      </c>
      <c r="O189" s="37"/>
      <c r="P189" s="204">
        <f>O189*H189</f>
        <v>0</v>
      </c>
      <c r="Q189" s="204">
        <v>0</v>
      </c>
      <c r="R189" s="204">
        <f>Q189*H189</f>
        <v>0</v>
      </c>
      <c r="S189" s="204">
        <v>0</v>
      </c>
      <c r="T189" s="205">
        <f>S189*H189</f>
        <v>0</v>
      </c>
      <c r="AR189" s="19" t="s">
        <v>241</v>
      </c>
      <c r="AT189" s="19" t="s">
        <v>142</v>
      </c>
      <c r="AU189" s="19" t="s">
        <v>78</v>
      </c>
      <c r="AY189" s="19" t="s">
        <v>140</v>
      </c>
      <c r="BE189" s="206">
        <f>IF(N189="základní",J189,0)</f>
        <v>0</v>
      </c>
      <c r="BF189" s="206">
        <f>IF(N189="snížená",J189,0)</f>
        <v>0</v>
      </c>
      <c r="BG189" s="206">
        <f>IF(N189="zákl. přenesená",J189,0)</f>
        <v>0</v>
      </c>
      <c r="BH189" s="206">
        <f>IF(N189="sníž. přenesená",J189,0)</f>
        <v>0</v>
      </c>
      <c r="BI189" s="206">
        <f>IF(N189="nulová",J189,0)</f>
        <v>0</v>
      </c>
      <c r="BJ189" s="19" t="s">
        <v>35</v>
      </c>
      <c r="BK189" s="206">
        <f>ROUND(I189*H189,2)</f>
        <v>0</v>
      </c>
      <c r="BL189" s="19" t="s">
        <v>241</v>
      </c>
      <c r="BM189" s="19" t="s">
        <v>1479</v>
      </c>
    </row>
    <row r="190" spans="2:51" s="12" customFormat="1" ht="13.5">
      <c r="B190" s="207"/>
      <c r="C190" s="208"/>
      <c r="D190" s="209" t="s">
        <v>149</v>
      </c>
      <c r="E190" s="210" t="s">
        <v>20</v>
      </c>
      <c r="F190" s="211" t="s">
        <v>1480</v>
      </c>
      <c r="G190" s="208"/>
      <c r="H190" s="212" t="s">
        <v>20</v>
      </c>
      <c r="I190" s="213"/>
      <c r="J190" s="208"/>
      <c r="K190" s="208"/>
      <c r="L190" s="214"/>
      <c r="M190" s="215"/>
      <c r="N190" s="216"/>
      <c r="O190" s="216"/>
      <c r="P190" s="216"/>
      <c r="Q190" s="216"/>
      <c r="R190" s="216"/>
      <c r="S190" s="216"/>
      <c r="T190" s="217"/>
      <c r="AT190" s="218" t="s">
        <v>149</v>
      </c>
      <c r="AU190" s="218" t="s">
        <v>78</v>
      </c>
      <c r="AV190" s="12" t="s">
        <v>35</v>
      </c>
      <c r="AW190" s="12" t="s">
        <v>34</v>
      </c>
      <c r="AX190" s="12" t="s">
        <v>71</v>
      </c>
      <c r="AY190" s="218" t="s">
        <v>140</v>
      </c>
    </row>
    <row r="191" spans="2:51" s="13" customFormat="1" ht="13.5">
      <c r="B191" s="219"/>
      <c r="C191" s="220"/>
      <c r="D191" s="209" t="s">
        <v>149</v>
      </c>
      <c r="E191" s="221" t="s">
        <v>20</v>
      </c>
      <c r="F191" s="222" t="s">
        <v>1481</v>
      </c>
      <c r="G191" s="220"/>
      <c r="H191" s="223">
        <v>21.195</v>
      </c>
      <c r="I191" s="224"/>
      <c r="J191" s="220"/>
      <c r="K191" s="220"/>
      <c r="L191" s="225"/>
      <c r="M191" s="226"/>
      <c r="N191" s="227"/>
      <c r="O191" s="227"/>
      <c r="P191" s="227"/>
      <c r="Q191" s="227"/>
      <c r="R191" s="227"/>
      <c r="S191" s="227"/>
      <c r="T191" s="228"/>
      <c r="AT191" s="229" t="s">
        <v>149</v>
      </c>
      <c r="AU191" s="229" t="s">
        <v>78</v>
      </c>
      <c r="AV191" s="13" t="s">
        <v>78</v>
      </c>
      <c r="AW191" s="13" t="s">
        <v>34</v>
      </c>
      <c r="AX191" s="13" t="s">
        <v>71</v>
      </c>
      <c r="AY191" s="229" t="s">
        <v>140</v>
      </c>
    </row>
    <row r="192" spans="2:51" s="13" customFormat="1" ht="13.5">
      <c r="B192" s="219"/>
      <c r="C192" s="220"/>
      <c r="D192" s="209" t="s">
        <v>149</v>
      </c>
      <c r="E192" s="221" t="s">
        <v>20</v>
      </c>
      <c r="F192" s="222" t="s">
        <v>1482</v>
      </c>
      <c r="G192" s="220"/>
      <c r="H192" s="223">
        <v>9.441</v>
      </c>
      <c r="I192" s="224"/>
      <c r="J192" s="220"/>
      <c r="K192" s="220"/>
      <c r="L192" s="225"/>
      <c r="M192" s="226"/>
      <c r="N192" s="227"/>
      <c r="O192" s="227"/>
      <c r="P192" s="227"/>
      <c r="Q192" s="227"/>
      <c r="R192" s="227"/>
      <c r="S192" s="227"/>
      <c r="T192" s="228"/>
      <c r="AT192" s="229" t="s">
        <v>149</v>
      </c>
      <c r="AU192" s="229" t="s">
        <v>78</v>
      </c>
      <c r="AV192" s="13" t="s">
        <v>78</v>
      </c>
      <c r="AW192" s="13" t="s">
        <v>34</v>
      </c>
      <c r="AX192" s="13" t="s">
        <v>71</v>
      </c>
      <c r="AY192" s="229" t="s">
        <v>140</v>
      </c>
    </row>
    <row r="193" spans="2:51" s="13" customFormat="1" ht="13.5">
      <c r="B193" s="219"/>
      <c r="C193" s="220"/>
      <c r="D193" s="209" t="s">
        <v>149</v>
      </c>
      <c r="E193" s="221" t="s">
        <v>20</v>
      </c>
      <c r="F193" s="222" t="s">
        <v>1483</v>
      </c>
      <c r="G193" s="220"/>
      <c r="H193" s="223">
        <v>18.278</v>
      </c>
      <c r="I193" s="224"/>
      <c r="J193" s="220"/>
      <c r="K193" s="220"/>
      <c r="L193" s="225"/>
      <c r="M193" s="226"/>
      <c r="N193" s="227"/>
      <c r="O193" s="227"/>
      <c r="P193" s="227"/>
      <c r="Q193" s="227"/>
      <c r="R193" s="227"/>
      <c r="S193" s="227"/>
      <c r="T193" s="228"/>
      <c r="AT193" s="229" t="s">
        <v>149</v>
      </c>
      <c r="AU193" s="229" t="s">
        <v>78</v>
      </c>
      <c r="AV193" s="13" t="s">
        <v>78</v>
      </c>
      <c r="AW193" s="13" t="s">
        <v>34</v>
      </c>
      <c r="AX193" s="13" t="s">
        <v>71</v>
      </c>
      <c r="AY193" s="229" t="s">
        <v>140</v>
      </c>
    </row>
    <row r="194" spans="2:51" s="13" customFormat="1" ht="13.5">
      <c r="B194" s="219"/>
      <c r="C194" s="220"/>
      <c r="D194" s="209" t="s">
        <v>149</v>
      </c>
      <c r="E194" s="221" t="s">
        <v>20</v>
      </c>
      <c r="F194" s="222" t="s">
        <v>1484</v>
      </c>
      <c r="G194" s="220"/>
      <c r="H194" s="223">
        <v>39.463</v>
      </c>
      <c r="I194" s="224"/>
      <c r="J194" s="220"/>
      <c r="K194" s="220"/>
      <c r="L194" s="225"/>
      <c r="M194" s="226"/>
      <c r="N194" s="227"/>
      <c r="O194" s="227"/>
      <c r="P194" s="227"/>
      <c r="Q194" s="227"/>
      <c r="R194" s="227"/>
      <c r="S194" s="227"/>
      <c r="T194" s="228"/>
      <c r="AT194" s="229" t="s">
        <v>149</v>
      </c>
      <c r="AU194" s="229" t="s">
        <v>78</v>
      </c>
      <c r="AV194" s="13" t="s">
        <v>78</v>
      </c>
      <c r="AW194" s="13" t="s">
        <v>34</v>
      </c>
      <c r="AX194" s="13" t="s">
        <v>71</v>
      </c>
      <c r="AY194" s="229" t="s">
        <v>140</v>
      </c>
    </row>
    <row r="195" spans="2:51" s="13" customFormat="1" ht="13.5">
      <c r="B195" s="219"/>
      <c r="C195" s="220"/>
      <c r="D195" s="209" t="s">
        <v>149</v>
      </c>
      <c r="E195" s="221" t="s">
        <v>20</v>
      </c>
      <c r="F195" s="222" t="s">
        <v>1485</v>
      </c>
      <c r="G195" s="220"/>
      <c r="H195" s="223">
        <v>25.578</v>
      </c>
      <c r="I195" s="224"/>
      <c r="J195" s="220"/>
      <c r="K195" s="220"/>
      <c r="L195" s="225"/>
      <c r="M195" s="226"/>
      <c r="N195" s="227"/>
      <c r="O195" s="227"/>
      <c r="P195" s="227"/>
      <c r="Q195" s="227"/>
      <c r="R195" s="227"/>
      <c r="S195" s="227"/>
      <c r="T195" s="228"/>
      <c r="AT195" s="229" t="s">
        <v>149</v>
      </c>
      <c r="AU195" s="229" t="s">
        <v>78</v>
      </c>
      <c r="AV195" s="13" t="s">
        <v>78</v>
      </c>
      <c r="AW195" s="13" t="s">
        <v>34</v>
      </c>
      <c r="AX195" s="13" t="s">
        <v>71</v>
      </c>
      <c r="AY195" s="229" t="s">
        <v>140</v>
      </c>
    </row>
    <row r="196" spans="2:51" s="13" customFormat="1" ht="13.5">
      <c r="B196" s="219"/>
      <c r="C196" s="220"/>
      <c r="D196" s="209" t="s">
        <v>149</v>
      </c>
      <c r="E196" s="221" t="s">
        <v>20</v>
      </c>
      <c r="F196" s="222" t="s">
        <v>1486</v>
      </c>
      <c r="G196" s="220"/>
      <c r="H196" s="223">
        <v>27.89</v>
      </c>
      <c r="I196" s="224"/>
      <c r="J196" s="220"/>
      <c r="K196" s="220"/>
      <c r="L196" s="225"/>
      <c r="M196" s="226"/>
      <c r="N196" s="227"/>
      <c r="O196" s="227"/>
      <c r="P196" s="227"/>
      <c r="Q196" s="227"/>
      <c r="R196" s="227"/>
      <c r="S196" s="227"/>
      <c r="T196" s="228"/>
      <c r="AT196" s="229" t="s">
        <v>149</v>
      </c>
      <c r="AU196" s="229" t="s">
        <v>78</v>
      </c>
      <c r="AV196" s="13" t="s">
        <v>78</v>
      </c>
      <c r="AW196" s="13" t="s">
        <v>34</v>
      </c>
      <c r="AX196" s="13" t="s">
        <v>71</v>
      </c>
      <c r="AY196" s="229" t="s">
        <v>140</v>
      </c>
    </row>
    <row r="197" spans="2:51" s="13" customFormat="1" ht="13.5">
      <c r="B197" s="219"/>
      <c r="C197" s="220"/>
      <c r="D197" s="209" t="s">
        <v>149</v>
      </c>
      <c r="E197" s="221" t="s">
        <v>20</v>
      </c>
      <c r="F197" s="222" t="s">
        <v>1487</v>
      </c>
      <c r="G197" s="220"/>
      <c r="H197" s="223">
        <v>11.757</v>
      </c>
      <c r="I197" s="224"/>
      <c r="J197" s="220"/>
      <c r="K197" s="220"/>
      <c r="L197" s="225"/>
      <c r="M197" s="226"/>
      <c r="N197" s="227"/>
      <c r="O197" s="227"/>
      <c r="P197" s="227"/>
      <c r="Q197" s="227"/>
      <c r="R197" s="227"/>
      <c r="S197" s="227"/>
      <c r="T197" s="228"/>
      <c r="AT197" s="229" t="s">
        <v>149</v>
      </c>
      <c r="AU197" s="229" t="s">
        <v>78</v>
      </c>
      <c r="AV197" s="13" t="s">
        <v>78</v>
      </c>
      <c r="AW197" s="13" t="s">
        <v>34</v>
      </c>
      <c r="AX197" s="13" t="s">
        <v>71</v>
      </c>
      <c r="AY197" s="229" t="s">
        <v>140</v>
      </c>
    </row>
    <row r="198" spans="2:51" s="13" customFormat="1" ht="13.5">
      <c r="B198" s="219"/>
      <c r="C198" s="220"/>
      <c r="D198" s="209" t="s">
        <v>149</v>
      </c>
      <c r="E198" s="221" t="s">
        <v>20</v>
      </c>
      <c r="F198" s="222" t="s">
        <v>1488</v>
      </c>
      <c r="G198" s="220"/>
      <c r="H198" s="223">
        <v>11.856</v>
      </c>
      <c r="I198" s="224"/>
      <c r="J198" s="220"/>
      <c r="K198" s="220"/>
      <c r="L198" s="225"/>
      <c r="M198" s="226"/>
      <c r="N198" s="227"/>
      <c r="O198" s="227"/>
      <c r="P198" s="227"/>
      <c r="Q198" s="227"/>
      <c r="R198" s="227"/>
      <c r="S198" s="227"/>
      <c r="T198" s="228"/>
      <c r="AT198" s="229" t="s">
        <v>149</v>
      </c>
      <c r="AU198" s="229" t="s">
        <v>78</v>
      </c>
      <c r="AV198" s="13" t="s">
        <v>78</v>
      </c>
      <c r="AW198" s="13" t="s">
        <v>34</v>
      </c>
      <c r="AX198" s="13" t="s">
        <v>71</v>
      </c>
      <c r="AY198" s="229" t="s">
        <v>140</v>
      </c>
    </row>
    <row r="199" spans="2:51" s="13" customFormat="1" ht="13.5">
      <c r="B199" s="219"/>
      <c r="C199" s="220"/>
      <c r="D199" s="209" t="s">
        <v>149</v>
      </c>
      <c r="E199" s="221" t="s">
        <v>20</v>
      </c>
      <c r="F199" s="222" t="s">
        <v>1489</v>
      </c>
      <c r="G199" s="220"/>
      <c r="H199" s="223">
        <v>6.023</v>
      </c>
      <c r="I199" s="224"/>
      <c r="J199" s="220"/>
      <c r="K199" s="220"/>
      <c r="L199" s="225"/>
      <c r="M199" s="226"/>
      <c r="N199" s="227"/>
      <c r="O199" s="227"/>
      <c r="P199" s="227"/>
      <c r="Q199" s="227"/>
      <c r="R199" s="227"/>
      <c r="S199" s="227"/>
      <c r="T199" s="228"/>
      <c r="AT199" s="229" t="s">
        <v>149</v>
      </c>
      <c r="AU199" s="229" t="s">
        <v>78</v>
      </c>
      <c r="AV199" s="13" t="s">
        <v>78</v>
      </c>
      <c r="AW199" s="13" t="s">
        <v>34</v>
      </c>
      <c r="AX199" s="13" t="s">
        <v>71</v>
      </c>
      <c r="AY199" s="229" t="s">
        <v>140</v>
      </c>
    </row>
    <row r="200" spans="2:51" s="13" customFormat="1" ht="13.5">
      <c r="B200" s="219"/>
      <c r="C200" s="220"/>
      <c r="D200" s="209" t="s">
        <v>149</v>
      </c>
      <c r="E200" s="221" t="s">
        <v>20</v>
      </c>
      <c r="F200" s="222" t="s">
        <v>1490</v>
      </c>
      <c r="G200" s="220"/>
      <c r="H200" s="223">
        <v>19.266</v>
      </c>
      <c r="I200" s="224"/>
      <c r="J200" s="220"/>
      <c r="K200" s="220"/>
      <c r="L200" s="225"/>
      <c r="M200" s="226"/>
      <c r="N200" s="227"/>
      <c r="O200" s="227"/>
      <c r="P200" s="227"/>
      <c r="Q200" s="227"/>
      <c r="R200" s="227"/>
      <c r="S200" s="227"/>
      <c r="T200" s="228"/>
      <c r="AT200" s="229" t="s">
        <v>149</v>
      </c>
      <c r="AU200" s="229" t="s">
        <v>78</v>
      </c>
      <c r="AV200" s="13" t="s">
        <v>78</v>
      </c>
      <c r="AW200" s="13" t="s">
        <v>34</v>
      </c>
      <c r="AX200" s="13" t="s">
        <v>71</v>
      </c>
      <c r="AY200" s="229" t="s">
        <v>140</v>
      </c>
    </row>
    <row r="201" spans="2:51" s="15" customFormat="1" ht="13.5">
      <c r="B201" s="242"/>
      <c r="C201" s="243"/>
      <c r="D201" s="209" t="s">
        <v>149</v>
      </c>
      <c r="E201" s="244" t="s">
        <v>20</v>
      </c>
      <c r="F201" s="245" t="s">
        <v>1491</v>
      </c>
      <c r="G201" s="243"/>
      <c r="H201" s="246">
        <v>190.747</v>
      </c>
      <c r="I201" s="247"/>
      <c r="J201" s="243"/>
      <c r="K201" s="243"/>
      <c r="L201" s="248"/>
      <c r="M201" s="249"/>
      <c r="N201" s="250"/>
      <c r="O201" s="250"/>
      <c r="P201" s="250"/>
      <c r="Q201" s="250"/>
      <c r="R201" s="250"/>
      <c r="S201" s="250"/>
      <c r="T201" s="251"/>
      <c r="AT201" s="252" t="s">
        <v>149</v>
      </c>
      <c r="AU201" s="252" t="s">
        <v>78</v>
      </c>
      <c r="AV201" s="15" t="s">
        <v>159</v>
      </c>
      <c r="AW201" s="15" t="s">
        <v>34</v>
      </c>
      <c r="AX201" s="15" t="s">
        <v>71</v>
      </c>
      <c r="AY201" s="252" t="s">
        <v>140</v>
      </c>
    </row>
    <row r="202" spans="2:51" s="12" customFormat="1" ht="13.5">
      <c r="B202" s="207"/>
      <c r="C202" s="208"/>
      <c r="D202" s="209" t="s">
        <v>149</v>
      </c>
      <c r="E202" s="210" t="s">
        <v>20</v>
      </c>
      <c r="F202" s="211" t="s">
        <v>1492</v>
      </c>
      <c r="G202" s="208"/>
      <c r="H202" s="212" t="s">
        <v>20</v>
      </c>
      <c r="I202" s="213"/>
      <c r="J202" s="208"/>
      <c r="K202" s="208"/>
      <c r="L202" s="214"/>
      <c r="M202" s="215"/>
      <c r="N202" s="216"/>
      <c r="O202" s="216"/>
      <c r="P202" s="216"/>
      <c r="Q202" s="216"/>
      <c r="R202" s="216"/>
      <c r="S202" s="216"/>
      <c r="T202" s="217"/>
      <c r="AT202" s="218" t="s">
        <v>149</v>
      </c>
      <c r="AU202" s="218" t="s">
        <v>78</v>
      </c>
      <c r="AV202" s="12" t="s">
        <v>35</v>
      </c>
      <c r="AW202" s="12" t="s">
        <v>34</v>
      </c>
      <c r="AX202" s="12" t="s">
        <v>71</v>
      </c>
      <c r="AY202" s="218" t="s">
        <v>140</v>
      </c>
    </row>
    <row r="203" spans="2:51" s="13" customFormat="1" ht="13.5">
      <c r="B203" s="219"/>
      <c r="C203" s="220"/>
      <c r="D203" s="209" t="s">
        <v>149</v>
      </c>
      <c r="E203" s="221" t="s">
        <v>20</v>
      </c>
      <c r="F203" s="222" t="s">
        <v>1493</v>
      </c>
      <c r="G203" s="220"/>
      <c r="H203" s="223">
        <v>11.155</v>
      </c>
      <c r="I203" s="224"/>
      <c r="J203" s="220"/>
      <c r="K203" s="220"/>
      <c r="L203" s="225"/>
      <c r="M203" s="226"/>
      <c r="N203" s="227"/>
      <c r="O203" s="227"/>
      <c r="P203" s="227"/>
      <c r="Q203" s="227"/>
      <c r="R203" s="227"/>
      <c r="S203" s="227"/>
      <c r="T203" s="228"/>
      <c r="AT203" s="229" t="s">
        <v>149</v>
      </c>
      <c r="AU203" s="229" t="s">
        <v>78</v>
      </c>
      <c r="AV203" s="13" t="s">
        <v>78</v>
      </c>
      <c r="AW203" s="13" t="s">
        <v>34</v>
      </c>
      <c r="AX203" s="13" t="s">
        <v>71</v>
      </c>
      <c r="AY203" s="229" t="s">
        <v>140</v>
      </c>
    </row>
    <row r="204" spans="2:51" s="13" customFormat="1" ht="13.5">
      <c r="B204" s="219"/>
      <c r="C204" s="220"/>
      <c r="D204" s="209" t="s">
        <v>149</v>
      </c>
      <c r="E204" s="221" t="s">
        <v>20</v>
      </c>
      <c r="F204" s="222" t="s">
        <v>1494</v>
      </c>
      <c r="G204" s="220"/>
      <c r="H204" s="223">
        <v>4.969</v>
      </c>
      <c r="I204" s="224"/>
      <c r="J204" s="220"/>
      <c r="K204" s="220"/>
      <c r="L204" s="225"/>
      <c r="M204" s="226"/>
      <c r="N204" s="227"/>
      <c r="O204" s="227"/>
      <c r="P204" s="227"/>
      <c r="Q204" s="227"/>
      <c r="R204" s="227"/>
      <c r="S204" s="227"/>
      <c r="T204" s="228"/>
      <c r="AT204" s="229" t="s">
        <v>149</v>
      </c>
      <c r="AU204" s="229" t="s">
        <v>78</v>
      </c>
      <c r="AV204" s="13" t="s">
        <v>78</v>
      </c>
      <c r="AW204" s="13" t="s">
        <v>34</v>
      </c>
      <c r="AX204" s="13" t="s">
        <v>71</v>
      </c>
      <c r="AY204" s="229" t="s">
        <v>140</v>
      </c>
    </row>
    <row r="205" spans="2:51" s="13" customFormat="1" ht="13.5">
      <c r="B205" s="219"/>
      <c r="C205" s="220"/>
      <c r="D205" s="209" t="s">
        <v>149</v>
      </c>
      <c r="E205" s="221" t="s">
        <v>20</v>
      </c>
      <c r="F205" s="222" t="s">
        <v>1495</v>
      </c>
      <c r="G205" s="220"/>
      <c r="H205" s="223">
        <v>9.62</v>
      </c>
      <c r="I205" s="224"/>
      <c r="J205" s="220"/>
      <c r="K205" s="220"/>
      <c r="L205" s="225"/>
      <c r="M205" s="226"/>
      <c r="N205" s="227"/>
      <c r="O205" s="227"/>
      <c r="P205" s="227"/>
      <c r="Q205" s="227"/>
      <c r="R205" s="227"/>
      <c r="S205" s="227"/>
      <c r="T205" s="228"/>
      <c r="AT205" s="229" t="s">
        <v>149</v>
      </c>
      <c r="AU205" s="229" t="s">
        <v>78</v>
      </c>
      <c r="AV205" s="13" t="s">
        <v>78</v>
      </c>
      <c r="AW205" s="13" t="s">
        <v>34</v>
      </c>
      <c r="AX205" s="13" t="s">
        <v>71</v>
      </c>
      <c r="AY205" s="229" t="s">
        <v>140</v>
      </c>
    </row>
    <row r="206" spans="2:51" s="13" customFormat="1" ht="13.5">
      <c r="B206" s="219"/>
      <c r="C206" s="220"/>
      <c r="D206" s="209" t="s">
        <v>149</v>
      </c>
      <c r="E206" s="221" t="s">
        <v>20</v>
      </c>
      <c r="F206" s="222" t="s">
        <v>1496</v>
      </c>
      <c r="G206" s="220"/>
      <c r="H206" s="223">
        <v>20.77</v>
      </c>
      <c r="I206" s="224"/>
      <c r="J206" s="220"/>
      <c r="K206" s="220"/>
      <c r="L206" s="225"/>
      <c r="M206" s="226"/>
      <c r="N206" s="227"/>
      <c r="O206" s="227"/>
      <c r="P206" s="227"/>
      <c r="Q206" s="227"/>
      <c r="R206" s="227"/>
      <c r="S206" s="227"/>
      <c r="T206" s="228"/>
      <c r="AT206" s="229" t="s">
        <v>149</v>
      </c>
      <c r="AU206" s="229" t="s">
        <v>78</v>
      </c>
      <c r="AV206" s="13" t="s">
        <v>78</v>
      </c>
      <c r="AW206" s="13" t="s">
        <v>34</v>
      </c>
      <c r="AX206" s="13" t="s">
        <v>71</v>
      </c>
      <c r="AY206" s="229" t="s">
        <v>140</v>
      </c>
    </row>
    <row r="207" spans="2:51" s="13" customFormat="1" ht="13.5">
      <c r="B207" s="219"/>
      <c r="C207" s="220"/>
      <c r="D207" s="209" t="s">
        <v>149</v>
      </c>
      <c r="E207" s="221" t="s">
        <v>20</v>
      </c>
      <c r="F207" s="222" t="s">
        <v>1497</v>
      </c>
      <c r="G207" s="220"/>
      <c r="H207" s="223">
        <v>13.462</v>
      </c>
      <c r="I207" s="224"/>
      <c r="J207" s="220"/>
      <c r="K207" s="220"/>
      <c r="L207" s="225"/>
      <c r="M207" s="226"/>
      <c r="N207" s="227"/>
      <c r="O207" s="227"/>
      <c r="P207" s="227"/>
      <c r="Q207" s="227"/>
      <c r="R207" s="227"/>
      <c r="S207" s="227"/>
      <c r="T207" s="228"/>
      <c r="AT207" s="229" t="s">
        <v>149</v>
      </c>
      <c r="AU207" s="229" t="s">
        <v>78</v>
      </c>
      <c r="AV207" s="13" t="s">
        <v>78</v>
      </c>
      <c r="AW207" s="13" t="s">
        <v>34</v>
      </c>
      <c r="AX207" s="13" t="s">
        <v>71</v>
      </c>
      <c r="AY207" s="229" t="s">
        <v>140</v>
      </c>
    </row>
    <row r="208" spans="2:51" s="13" customFormat="1" ht="13.5">
      <c r="B208" s="219"/>
      <c r="C208" s="220"/>
      <c r="D208" s="209" t="s">
        <v>149</v>
      </c>
      <c r="E208" s="221" t="s">
        <v>20</v>
      </c>
      <c r="F208" s="222" t="s">
        <v>1498</v>
      </c>
      <c r="G208" s="220"/>
      <c r="H208" s="223">
        <v>14.679</v>
      </c>
      <c r="I208" s="224"/>
      <c r="J208" s="220"/>
      <c r="K208" s="220"/>
      <c r="L208" s="225"/>
      <c r="M208" s="226"/>
      <c r="N208" s="227"/>
      <c r="O208" s="227"/>
      <c r="P208" s="227"/>
      <c r="Q208" s="227"/>
      <c r="R208" s="227"/>
      <c r="S208" s="227"/>
      <c r="T208" s="228"/>
      <c r="AT208" s="229" t="s">
        <v>149</v>
      </c>
      <c r="AU208" s="229" t="s">
        <v>78</v>
      </c>
      <c r="AV208" s="13" t="s">
        <v>78</v>
      </c>
      <c r="AW208" s="13" t="s">
        <v>34</v>
      </c>
      <c r="AX208" s="13" t="s">
        <v>71</v>
      </c>
      <c r="AY208" s="229" t="s">
        <v>140</v>
      </c>
    </row>
    <row r="209" spans="2:51" s="13" customFormat="1" ht="13.5">
      <c r="B209" s="219"/>
      <c r="C209" s="220"/>
      <c r="D209" s="209" t="s">
        <v>149</v>
      </c>
      <c r="E209" s="221" t="s">
        <v>20</v>
      </c>
      <c r="F209" s="222" t="s">
        <v>1499</v>
      </c>
      <c r="G209" s="220"/>
      <c r="H209" s="223">
        <v>6.188</v>
      </c>
      <c r="I209" s="224"/>
      <c r="J209" s="220"/>
      <c r="K209" s="220"/>
      <c r="L209" s="225"/>
      <c r="M209" s="226"/>
      <c r="N209" s="227"/>
      <c r="O209" s="227"/>
      <c r="P209" s="227"/>
      <c r="Q209" s="227"/>
      <c r="R209" s="227"/>
      <c r="S209" s="227"/>
      <c r="T209" s="228"/>
      <c r="AT209" s="229" t="s">
        <v>149</v>
      </c>
      <c r="AU209" s="229" t="s">
        <v>78</v>
      </c>
      <c r="AV209" s="13" t="s">
        <v>78</v>
      </c>
      <c r="AW209" s="13" t="s">
        <v>34</v>
      </c>
      <c r="AX209" s="13" t="s">
        <v>71</v>
      </c>
      <c r="AY209" s="229" t="s">
        <v>140</v>
      </c>
    </row>
    <row r="210" spans="2:51" s="13" customFormat="1" ht="13.5">
      <c r="B210" s="219"/>
      <c r="C210" s="220"/>
      <c r="D210" s="209" t="s">
        <v>149</v>
      </c>
      <c r="E210" s="221" t="s">
        <v>20</v>
      </c>
      <c r="F210" s="222" t="s">
        <v>1500</v>
      </c>
      <c r="G210" s="220"/>
      <c r="H210" s="223">
        <v>6.24</v>
      </c>
      <c r="I210" s="224"/>
      <c r="J210" s="220"/>
      <c r="K210" s="220"/>
      <c r="L210" s="225"/>
      <c r="M210" s="226"/>
      <c r="N210" s="227"/>
      <c r="O210" s="227"/>
      <c r="P210" s="227"/>
      <c r="Q210" s="227"/>
      <c r="R210" s="227"/>
      <c r="S210" s="227"/>
      <c r="T210" s="228"/>
      <c r="AT210" s="229" t="s">
        <v>149</v>
      </c>
      <c r="AU210" s="229" t="s">
        <v>78</v>
      </c>
      <c r="AV210" s="13" t="s">
        <v>78</v>
      </c>
      <c r="AW210" s="13" t="s">
        <v>34</v>
      </c>
      <c r="AX210" s="13" t="s">
        <v>71</v>
      </c>
      <c r="AY210" s="229" t="s">
        <v>140</v>
      </c>
    </row>
    <row r="211" spans="2:51" s="13" customFormat="1" ht="13.5">
      <c r="B211" s="219"/>
      <c r="C211" s="220"/>
      <c r="D211" s="209" t="s">
        <v>149</v>
      </c>
      <c r="E211" s="221" t="s">
        <v>20</v>
      </c>
      <c r="F211" s="222" t="s">
        <v>1501</v>
      </c>
      <c r="G211" s="220"/>
      <c r="H211" s="223">
        <v>3.17</v>
      </c>
      <c r="I211" s="224"/>
      <c r="J211" s="220"/>
      <c r="K211" s="220"/>
      <c r="L211" s="225"/>
      <c r="M211" s="226"/>
      <c r="N211" s="227"/>
      <c r="O211" s="227"/>
      <c r="P211" s="227"/>
      <c r="Q211" s="227"/>
      <c r="R211" s="227"/>
      <c r="S211" s="227"/>
      <c r="T211" s="228"/>
      <c r="AT211" s="229" t="s">
        <v>149</v>
      </c>
      <c r="AU211" s="229" t="s">
        <v>78</v>
      </c>
      <c r="AV211" s="13" t="s">
        <v>78</v>
      </c>
      <c r="AW211" s="13" t="s">
        <v>34</v>
      </c>
      <c r="AX211" s="13" t="s">
        <v>71</v>
      </c>
      <c r="AY211" s="229" t="s">
        <v>140</v>
      </c>
    </row>
    <row r="212" spans="2:51" s="13" customFormat="1" ht="13.5">
      <c r="B212" s="219"/>
      <c r="C212" s="220"/>
      <c r="D212" s="209" t="s">
        <v>149</v>
      </c>
      <c r="E212" s="221" t="s">
        <v>20</v>
      </c>
      <c r="F212" s="222" t="s">
        <v>1502</v>
      </c>
      <c r="G212" s="220"/>
      <c r="H212" s="223">
        <v>10.14</v>
      </c>
      <c r="I212" s="224"/>
      <c r="J212" s="220"/>
      <c r="K212" s="220"/>
      <c r="L212" s="225"/>
      <c r="M212" s="226"/>
      <c r="N212" s="227"/>
      <c r="O212" s="227"/>
      <c r="P212" s="227"/>
      <c r="Q212" s="227"/>
      <c r="R212" s="227"/>
      <c r="S212" s="227"/>
      <c r="T212" s="228"/>
      <c r="AT212" s="229" t="s">
        <v>149</v>
      </c>
      <c r="AU212" s="229" t="s">
        <v>78</v>
      </c>
      <c r="AV212" s="13" t="s">
        <v>78</v>
      </c>
      <c r="AW212" s="13" t="s">
        <v>34</v>
      </c>
      <c r="AX212" s="13" t="s">
        <v>71</v>
      </c>
      <c r="AY212" s="229" t="s">
        <v>140</v>
      </c>
    </row>
    <row r="213" spans="2:51" s="15" customFormat="1" ht="13.5">
      <c r="B213" s="242"/>
      <c r="C213" s="243"/>
      <c r="D213" s="209" t="s">
        <v>149</v>
      </c>
      <c r="E213" s="244" t="s">
        <v>20</v>
      </c>
      <c r="F213" s="245" t="s">
        <v>1503</v>
      </c>
      <c r="G213" s="243"/>
      <c r="H213" s="246">
        <v>100.393</v>
      </c>
      <c r="I213" s="247"/>
      <c r="J213" s="243"/>
      <c r="K213" s="243"/>
      <c r="L213" s="248"/>
      <c r="M213" s="249"/>
      <c r="N213" s="250"/>
      <c r="O213" s="250"/>
      <c r="P213" s="250"/>
      <c r="Q213" s="250"/>
      <c r="R213" s="250"/>
      <c r="S213" s="250"/>
      <c r="T213" s="251"/>
      <c r="AT213" s="252" t="s">
        <v>149</v>
      </c>
      <c r="AU213" s="252" t="s">
        <v>78</v>
      </c>
      <c r="AV213" s="15" t="s">
        <v>159</v>
      </c>
      <c r="AW213" s="15" t="s">
        <v>34</v>
      </c>
      <c r="AX213" s="15" t="s">
        <v>71</v>
      </c>
      <c r="AY213" s="252" t="s">
        <v>140</v>
      </c>
    </row>
    <row r="214" spans="2:51" s="12" customFormat="1" ht="13.5">
      <c r="B214" s="207"/>
      <c r="C214" s="208"/>
      <c r="D214" s="209" t="s">
        <v>149</v>
      </c>
      <c r="E214" s="210" t="s">
        <v>20</v>
      </c>
      <c r="F214" s="211" t="s">
        <v>1504</v>
      </c>
      <c r="G214" s="208"/>
      <c r="H214" s="212" t="s">
        <v>20</v>
      </c>
      <c r="I214" s="213"/>
      <c r="J214" s="208"/>
      <c r="K214" s="208"/>
      <c r="L214" s="214"/>
      <c r="M214" s="215"/>
      <c r="N214" s="216"/>
      <c r="O214" s="216"/>
      <c r="P214" s="216"/>
      <c r="Q214" s="216"/>
      <c r="R214" s="216"/>
      <c r="S214" s="216"/>
      <c r="T214" s="217"/>
      <c r="AT214" s="218" t="s">
        <v>149</v>
      </c>
      <c r="AU214" s="218" t="s">
        <v>78</v>
      </c>
      <c r="AV214" s="12" t="s">
        <v>35</v>
      </c>
      <c r="AW214" s="12" t="s">
        <v>34</v>
      </c>
      <c r="AX214" s="12" t="s">
        <v>71</v>
      </c>
      <c r="AY214" s="218" t="s">
        <v>140</v>
      </c>
    </row>
    <row r="215" spans="2:51" s="13" customFormat="1" ht="13.5">
      <c r="B215" s="219"/>
      <c r="C215" s="220"/>
      <c r="D215" s="209" t="s">
        <v>149</v>
      </c>
      <c r="E215" s="221" t="s">
        <v>20</v>
      </c>
      <c r="F215" s="222" t="s">
        <v>1505</v>
      </c>
      <c r="G215" s="220"/>
      <c r="H215" s="223">
        <v>11.402</v>
      </c>
      <c r="I215" s="224"/>
      <c r="J215" s="220"/>
      <c r="K215" s="220"/>
      <c r="L215" s="225"/>
      <c r="M215" s="226"/>
      <c r="N215" s="227"/>
      <c r="O215" s="227"/>
      <c r="P215" s="227"/>
      <c r="Q215" s="227"/>
      <c r="R215" s="227"/>
      <c r="S215" s="227"/>
      <c r="T215" s="228"/>
      <c r="AT215" s="229" t="s">
        <v>149</v>
      </c>
      <c r="AU215" s="229" t="s">
        <v>78</v>
      </c>
      <c r="AV215" s="13" t="s">
        <v>78</v>
      </c>
      <c r="AW215" s="13" t="s">
        <v>34</v>
      </c>
      <c r="AX215" s="13" t="s">
        <v>71</v>
      </c>
      <c r="AY215" s="229" t="s">
        <v>140</v>
      </c>
    </row>
    <row r="216" spans="2:51" s="13" customFormat="1" ht="13.5">
      <c r="B216" s="219"/>
      <c r="C216" s="220"/>
      <c r="D216" s="209" t="s">
        <v>149</v>
      </c>
      <c r="E216" s="221" t="s">
        <v>20</v>
      </c>
      <c r="F216" s="222" t="s">
        <v>1506</v>
      </c>
      <c r="G216" s="220"/>
      <c r="H216" s="223">
        <v>4.104</v>
      </c>
      <c r="I216" s="224"/>
      <c r="J216" s="220"/>
      <c r="K216" s="220"/>
      <c r="L216" s="225"/>
      <c r="M216" s="226"/>
      <c r="N216" s="227"/>
      <c r="O216" s="227"/>
      <c r="P216" s="227"/>
      <c r="Q216" s="227"/>
      <c r="R216" s="227"/>
      <c r="S216" s="227"/>
      <c r="T216" s="228"/>
      <c r="AT216" s="229" t="s">
        <v>149</v>
      </c>
      <c r="AU216" s="229" t="s">
        <v>78</v>
      </c>
      <c r="AV216" s="13" t="s">
        <v>78</v>
      </c>
      <c r="AW216" s="13" t="s">
        <v>34</v>
      </c>
      <c r="AX216" s="13" t="s">
        <v>71</v>
      </c>
      <c r="AY216" s="229" t="s">
        <v>140</v>
      </c>
    </row>
    <row r="217" spans="2:51" s="13" customFormat="1" ht="13.5">
      <c r="B217" s="219"/>
      <c r="C217" s="220"/>
      <c r="D217" s="209" t="s">
        <v>149</v>
      </c>
      <c r="E217" s="221" t="s">
        <v>20</v>
      </c>
      <c r="F217" s="222" t="s">
        <v>1483</v>
      </c>
      <c r="G217" s="220"/>
      <c r="H217" s="223">
        <v>18.278</v>
      </c>
      <c r="I217" s="224"/>
      <c r="J217" s="220"/>
      <c r="K217" s="220"/>
      <c r="L217" s="225"/>
      <c r="M217" s="226"/>
      <c r="N217" s="227"/>
      <c r="O217" s="227"/>
      <c r="P217" s="227"/>
      <c r="Q217" s="227"/>
      <c r="R217" s="227"/>
      <c r="S217" s="227"/>
      <c r="T217" s="228"/>
      <c r="AT217" s="229" t="s">
        <v>149</v>
      </c>
      <c r="AU217" s="229" t="s">
        <v>78</v>
      </c>
      <c r="AV217" s="13" t="s">
        <v>78</v>
      </c>
      <c r="AW217" s="13" t="s">
        <v>34</v>
      </c>
      <c r="AX217" s="13" t="s">
        <v>71</v>
      </c>
      <c r="AY217" s="229" t="s">
        <v>140</v>
      </c>
    </row>
    <row r="218" spans="2:51" s="13" customFormat="1" ht="13.5">
      <c r="B218" s="219"/>
      <c r="C218" s="220"/>
      <c r="D218" s="209" t="s">
        <v>149</v>
      </c>
      <c r="E218" s="221" t="s">
        <v>20</v>
      </c>
      <c r="F218" s="222" t="s">
        <v>1507</v>
      </c>
      <c r="G218" s="220"/>
      <c r="H218" s="223">
        <v>21.111</v>
      </c>
      <c r="I218" s="224"/>
      <c r="J218" s="220"/>
      <c r="K218" s="220"/>
      <c r="L218" s="225"/>
      <c r="M218" s="226"/>
      <c r="N218" s="227"/>
      <c r="O218" s="227"/>
      <c r="P218" s="227"/>
      <c r="Q218" s="227"/>
      <c r="R218" s="227"/>
      <c r="S218" s="227"/>
      <c r="T218" s="228"/>
      <c r="AT218" s="229" t="s">
        <v>149</v>
      </c>
      <c r="AU218" s="229" t="s">
        <v>78</v>
      </c>
      <c r="AV218" s="13" t="s">
        <v>78</v>
      </c>
      <c r="AW218" s="13" t="s">
        <v>34</v>
      </c>
      <c r="AX218" s="13" t="s">
        <v>71</v>
      </c>
      <c r="AY218" s="229" t="s">
        <v>140</v>
      </c>
    </row>
    <row r="219" spans="2:51" s="15" customFormat="1" ht="13.5">
      <c r="B219" s="242"/>
      <c r="C219" s="243"/>
      <c r="D219" s="209" t="s">
        <v>149</v>
      </c>
      <c r="E219" s="244" t="s">
        <v>20</v>
      </c>
      <c r="F219" s="245" t="s">
        <v>1508</v>
      </c>
      <c r="G219" s="243"/>
      <c r="H219" s="246">
        <v>54.895</v>
      </c>
      <c r="I219" s="247"/>
      <c r="J219" s="243"/>
      <c r="K219" s="243"/>
      <c r="L219" s="248"/>
      <c r="M219" s="249"/>
      <c r="N219" s="250"/>
      <c r="O219" s="250"/>
      <c r="P219" s="250"/>
      <c r="Q219" s="250"/>
      <c r="R219" s="250"/>
      <c r="S219" s="250"/>
      <c r="T219" s="251"/>
      <c r="AT219" s="252" t="s">
        <v>149</v>
      </c>
      <c r="AU219" s="252" t="s">
        <v>78</v>
      </c>
      <c r="AV219" s="15" t="s">
        <v>159</v>
      </c>
      <c r="AW219" s="15" t="s">
        <v>34</v>
      </c>
      <c r="AX219" s="15" t="s">
        <v>71</v>
      </c>
      <c r="AY219" s="252" t="s">
        <v>140</v>
      </c>
    </row>
    <row r="220" spans="2:51" s="14" customFormat="1" ht="13.5">
      <c r="B220" s="230"/>
      <c r="C220" s="231"/>
      <c r="D220" s="232" t="s">
        <v>149</v>
      </c>
      <c r="E220" s="233" t="s">
        <v>20</v>
      </c>
      <c r="F220" s="234" t="s">
        <v>152</v>
      </c>
      <c r="G220" s="231"/>
      <c r="H220" s="235">
        <v>346.035</v>
      </c>
      <c r="I220" s="236"/>
      <c r="J220" s="231"/>
      <c r="K220" s="231"/>
      <c r="L220" s="237"/>
      <c r="M220" s="238"/>
      <c r="N220" s="239"/>
      <c r="O220" s="239"/>
      <c r="P220" s="239"/>
      <c r="Q220" s="239"/>
      <c r="R220" s="239"/>
      <c r="S220" s="239"/>
      <c r="T220" s="240"/>
      <c r="AT220" s="241" t="s">
        <v>149</v>
      </c>
      <c r="AU220" s="241" t="s">
        <v>78</v>
      </c>
      <c r="AV220" s="14" t="s">
        <v>147</v>
      </c>
      <c r="AW220" s="14" t="s">
        <v>34</v>
      </c>
      <c r="AX220" s="14" t="s">
        <v>35</v>
      </c>
      <c r="AY220" s="241" t="s">
        <v>140</v>
      </c>
    </row>
    <row r="221" spans="2:65" s="1" customFormat="1" ht="31.5" customHeight="1">
      <c r="B221" s="36"/>
      <c r="C221" s="257" t="s">
        <v>310</v>
      </c>
      <c r="D221" s="257" t="s">
        <v>215</v>
      </c>
      <c r="E221" s="258" t="s">
        <v>946</v>
      </c>
      <c r="F221" s="259" t="s">
        <v>947</v>
      </c>
      <c r="G221" s="260" t="s">
        <v>145</v>
      </c>
      <c r="H221" s="261">
        <v>415.242</v>
      </c>
      <c r="I221" s="262"/>
      <c r="J221" s="263">
        <f>ROUND(I221*H221,2)</f>
        <v>0</v>
      </c>
      <c r="K221" s="259" t="s">
        <v>146</v>
      </c>
      <c r="L221" s="264"/>
      <c r="M221" s="265" t="s">
        <v>20</v>
      </c>
      <c r="N221" s="266" t="s">
        <v>42</v>
      </c>
      <c r="O221" s="37"/>
      <c r="P221" s="204">
        <f>O221*H221</f>
        <v>0</v>
      </c>
      <c r="Q221" s="204">
        <v>0.003</v>
      </c>
      <c r="R221" s="204">
        <f>Q221*H221</f>
        <v>1.245726</v>
      </c>
      <c r="S221" s="204">
        <v>0</v>
      </c>
      <c r="T221" s="205">
        <f>S221*H221</f>
        <v>0</v>
      </c>
      <c r="AR221" s="19" t="s">
        <v>388</v>
      </c>
      <c r="AT221" s="19" t="s">
        <v>215</v>
      </c>
      <c r="AU221" s="19" t="s">
        <v>78</v>
      </c>
      <c r="AY221" s="19" t="s">
        <v>140</v>
      </c>
      <c r="BE221" s="206">
        <f>IF(N221="základní",J221,0)</f>
        <v>0</v>
      </c>
      <c r="BF221" s="206">
        <f>IF(N221="snížená",J221,0)</f>
        <v>0</v>
      </c>
      <c r="BG221" s="206">
        <f>IF(N221="zákl. přenesená",J221,0)</f>
        <v>0</v>
      </c>
      <c r="BH221" s="206">
        <f>IF(N221="sníž. přenesená",J221,0)</f>
        <v>0</v>
      </c>
      <c r="BI221" s="206">
        <f>IF(N221="nulová",J221,0)</f>
        <v>0</v>
      </c>
      <c r="BJ221" s="19" t="s">
        <v>35</v>
      </c>
      <c r="BK221" s="206">
        <f>ROUND(I221*H221,2)</f>
        <v>0</v>
      </c>
      <c r="BL221" s="19" t="s">
        <v>241</v>
      </c>
      <c r="BM221" s="19" t="s">
        <v>1509</v>
      </c>
    </row>
    <row r="222" spans="2:51" s="13" customFormat="1" ht="13.5">
      <c r="B222" s="219"/>
      <c r="C222" s="220"/>
      <c r="D222" s="232" t="s">
        <v>149</v>
      </c>
      <c r="E222" s="220"/>
      <c r="F222" s="253" t="s">
        <v>1510</v>
      </c>
      <c r="G222" s="220"/>
      <c r="H222" s="254">
        <v>415.242</v>
      </c>
      <c r="I222" s="224"/>
      <c r="J222" s="220"/>
      <c r="K222" s="220"/>
      <c r="L222" s="225"/>
      <c r="M222" s="226"/>
      <c r="N222" s="227"/>
      <c r="O222" s="227"/>
      <c r="P222" s="227"/>
      <c r="Q222" s="227"/>
      <c r="R222" s="227"/>
      <c r="S222" s="227"/>
      <c r="T222" s="228"/>
      <c r="AT222" s="229" t="s">
        <v>149</v>
      </c>
      <c r="AU222" s="229" t="s">
        <v>78</v>
      </c>
      <c r="AV222" s="13" t="s">
        <v>78</v>
      </c>
      <c r="AW222" s="13" t="s">
        <v>4</v>
      </c>
      <c r="AX222" s="13" t="s">
        <v>35</v>
      </c>
      <c r="AY222" s="229" t="s">
        <v>140</v>
      </c>
    </row>
    <row r="223" spans="2:65" s="1" customFormat="1" ht="31.5" customHeight="1">
      <c r="B223" s="36"/>
      <c r="C223" s="195" t="s">
        <v>323</v>
      </c>
      <c r="D223" s="195" t="s">
        <v>142</v>
      </c>
      <c r="E223" s="196" t="s">
        <v>968</v>
      </c>
      <c r="F223" s="197" t="s">
        <v>969</v>
      </c>
      <c r="G223" s="198" t="s">
        <v>145</v>
      </c>
      <c r="H223" s="199">
        <v>346.035</v>
      </c>
      <c r="I223" s="200"/>
      <c r="J223" s="201">
        <f>ROUND(I223*H223,2)</f>
        <v>0</v>
      </c>
      <c r="K223" s="197" t="s">
        <v>146</v>
      </c>
      <c r="L223" s="56"/>
      <c r="M223" s="202" t="s">
        <v>20</v>
      </c>
      <c r="N223" s="203" t="s">
        <v>42</v>
      </c>
      <c r="O223" s="37"/>
      <c r="P223" s="204">
        <f>O223*H223</f>
        <v>0</v>
      </c>
      <c r="Q223" s="204">
        <v>0.00094</v>
      </c>
      <c r="R223" s="204">
        <f>Q223*H223</f>
        <v>0.32527290000000003</v>
      </c>
      <c r="S223" s="204">
        <v>0</v>
      </c>
      <c r="T223" s="205">
        <f>S223*H223</f>
        <v>0</v>
      </c>
      <c r="AR223" s="19" t="s">
        <v>241</v>
      </c>
      <c r="AT223" s="19" t="s">
        <v>142</v>
      </c>
      <c r="AU223" s="19" t="s">
        <v>78</v>
      </c>
      <c r="AY223" s="19" t="s">
        <v>140</v>
      </c>
      <c r="BE223" s="206">
        <f>IF(N223="základní",J223,0)</f>
        <v>0</v>
      </c>
      <c r="BF223" s="206">
        <f>IF(N223="snížená",J223,0)</f>
        <v>0</v>
      </c>
      <c r="BG223" s="206">
        <f>IF(N223="zákl. přenesená",J223,0)</f>
        <v>0</v>
      </c>
      <c r="BH223" s="206">
        <f>IF(N223="sníž. přenesená",J223,0)</f>
        <v>0</v>
      </c>
      <c r="BI223" s="206">
        <f>IF(N223="nulová",J223,0)</f>
        <v>0</v>
      </c>
      <c r="BJ223" s="19" t="s">
        <v>35</v>
      </c>
      <c r="BK223" s="206">
        <f>ROUND(I223*H223,2)</f>
        <v>0</v>
      </c>
      <c r="BL223" s="19" t="s">
        <v>241</v>
      </c>
      <c r="BM223" s="19" t="s">
        <v>1511</v>
      </c>
    </row>
    <row r="224" spans="2:51" s="12" customFormat="1" ht="13.5">
      <c r="B224" s="207"/>
      <c r="C224" s="208"/>
      <c r="D224" s="209" t="s">
        <v>149</v>
      </c>
      <c r="E224" s="210" t="s">
        <v>20</v>
      </c>
      <c r="F224" s="211" t="s">
        <v>1480</v>
      </c>
      <c r="G224" s="208"/>
      <c r="H224" s="212" t="s">
        <v>20</v>
      </c>
      <c r="I224" s="213"/>
      <c r="J224" s="208"/>
      <c r="K224" s="208"/>
      <c r="L224" s="214"/>
      <c r="M224" s="215"/>
      <c r="N224" s="216"/>
      <c r="O224" s="216"/>
      <c r="P224" s="216"/>
      <c r="Q224" s="216"/>
      <c r="R224" s="216"/>
      <c r="S224" s="216"/>
      <c r="T224" s="217"/>
      <c r="AT224" s="218" t="s">
        <v>149</v>
      </c>
      <c r="AU224" s="218" t="s">
        <v>78</v>
      </c>
      <c r="AV224" s="12" t="s">
        <v>35</v>
      </c>
      <c r="AW224" s="12" t="s">
        <v>34</v>
      </c>
      <c r="AX224" s="12" t="s">
        <v>71</v>
      </c>
      <c r="AY224" s="218" t="s">
        <v>140</v>
      </c>
    </row>
    <row r="225" spans="2:51" s="13" customFormat="1" ht="13.5">
      <c r="B225" s="219"/>
      <c r="C225" s="220"/>
      <c r="D225" s="209" t="s">
        <v>149</v>
      </c>
      <c r="E225" s="221" t="s">
        <v>20</v>
      </c>
      <c r="F225" s="222" t="s">
        <v>1481</v>
      </c>
      <c r="G225" s="220"/>
      <c r="H225" s="223">
        <v>21.195</v>
      </c>
      <c r="I225" s="224"/>
      <c r="J225" s="220"/>
      <c r="K225" s="220"/>
      <c r="L225" s="225"/>
      <c r="M225" s="226"/>
      <c r="N225" s="227"/>
      <c r="O225" s="227"/>
      <c r="P225" s="227"/>
      <c r="Q225" s="227"/>
      <c r="R225" s="227"/>
      <c r="S225" s="227"/>
      <c r="T225" s="228"/>
      <c r="AT225" s="229" t="s">
        <v>149</v>
      </c>
      <c r="AU225" s="229" t="s">
        <v>78</v>
      </c>
      <c r="AV225" s="13" t="s">
        <v>78</v>
      </c>
      <c r="AW225" s="13" t="s">
        <v>34</v>
      </c>
      <c r="AX225" s="13" t="s">
        <v>71</v>
      </c>
      <c r="AY225" s="229" t="s">
        <v>140</v>
      </c>
    </row>
    <row r="226" spans="2:51" s="13" customFormat="1" ht="13.5">
      <c r="B226" s="219"/>
      <c r="C226" s="220"/>
      <c r="D226" s="209" t="s">
        <v>149</v>
      </c>
      <c r="E226" s="221" t="s">
        <v>20</v>
      </c>
      <c r="F226" s="222" t="s">
        <v>1482</v>
      </c>
      <c r="G226" s="220"/>
      <c r="H226" s="223">
        <v>9.441</v>
      </c>
      <c r="I226" s="224"/>
      <c r="J226" s="220"/>
      <c r="K226" s="220"/>
      <c r="L226" s="225"/>
      <c r="M226" s="226"/>
      <c r="N226" s="227"/>
      <c r="O226" s="227"/>
      <c r="P226" s="227"/>
      <c r="Q226" s="227"/>
      <c r="R226" s="227"/>
      <c r="S226" s="227"/>
      <c r="T226" s="228"/>
      <c r="AT226" s="229" t="s">
        <v>149</v>
      </c>
      <c r="AU226" s="229" t="s">
        <v>78</v>
      </c>
      <c r="AV226" s="13" t="s">
        <v>78</v>
      </c>
      <c r="AW226" s="13" t="s">
        <v>34</v>
      </c>
      <c r="AX226" s="13" t="s">
        <v>71</v>
      </c>
      <c r="AY226" s="229" t="s">
        <v>140</v>
      </c>
    </row>
    <row r="227" spans="2:51" s="13" customFormat="1" ht="13.5">
      <c r="B227" s="219"/>
      <c r="C227" s="220"/>
      <c r="D227" s="209" t="s">
        <v>149</v>
      </c>
      <c r="E227" s="221" t="s">
        <v>20</v>
      </c>
      <c r="F227" s="222" t="s">
        <v>1483</v>
      </c>
      <c r="G227" s="220"/>
      <c r="H227" s="223">
        <v>18.278</v>
      </c>
      <c r="I227" s="224"/>
      <c r="J227" s="220"/>
      <c r="K227" s="220"/>
      <c r="L227" s="225"/>
      <c r="M227" s="226"/>
      <c r="N227" s="227"/>
      <c r="O227" s="227"/>
      <c r="P227" s="227"/>
      <c r="Q227" s="227"/>
      <c r="R227" s="227"/>
      <c r="S227" s="227"/>
      <c r="T227" s="228"/>
      <c r="AT227" s="229" t="s">
        <v>149</v>
      </c>
      <c r="AU227" s="229" t="s">
        <v>78</v>
      </c>
      <c r="AV227" s="13" t="s">
        <v>78</v>
      </c>
      <c r="AW227" s="13" t="s">
        <v>34</v>
      </c>
      <c r="AX227" s="13" t="s">
        <v>71</v>
      </c>
      <c r="AY227" s="229" t="s">
        <v>140</v>
      </c>
    </row>
    <row r="228" spans="2:51" s="13" customFormat="1" ht="13.5">
      <c r="B228" s="219"/>
      <c r="C228" s="220"/>
      <c r="D228" s="209" t="s">
        <v>149</v>
      </c>
      <c r="E228" s="221" t="s">
        <v>20</v>
      </c>
      <c r="F228" s="222" t="s">
        <v>1484</v>
      </c>
      <c r="G228" s="220"/>
      <c r="H228" s="223">
        <v>39.463</v>
      </c>
      <c r="I228" s="224"/>
      <c r="J228" s="220"/>
      <c r="K228" s="220"/>
      <c r="L228" s="225"/>
      <c r="M228" s="226"/>
      <c r="N228" s="227"/>
      <c r="O228" s="227"/>
      <c r="P228" s="227"/>
      <c r="Q228" s="227"/>
      <c r="R228" s="227"/>
      <c r="S228" s="227"/>
      <c r="T228" s="228"/>
      <c r="AT228" s="229" t="s">
        <v>149</v>
      </c>
      <c r="AU228" s="229" t="s">
        <v>78</v>
      </c>
      <c r="AV228" s="13" t="s">
        <v>78</v>
      </c>
      <c r="AW228" s="13" t="s">
        <v>34</v>
      </c>
      <c r="AX228" s="13" t="s">
        <v>71</v>
      </c>
      <c r="AY228" s="229" t="s">
        <v>140</v>
      </c>
    </row>
    <row r="229" spans="2:51" s="13" customFormat="1" ht="13.5">
      <c r="B229" s="219"/>
      <c r="C229" s="220"/>
      <c r="D229" s="209" t="s">
        <v>149</v>
      </c>
      <c r="E229" s="221" t="s">
        <v>20</v>
      </c>
      <c r="F229" s="222" t="s">
        <v>1485</v>
      </c>
      <c r="G229" s="220"/>
      <c r="H229" s="223">
        <v>25.578</v>
      </c>
      <c r="I229" s="224"/>
      <c r="J229" s="220"/>
      <c r="K229" s="220"/>
      <c r="L229" s="225"/>
      <c r="M229" s="226"/>
      <c r="N229" s="227"/>
      <c r="O229" s="227"/>
      <c r="P229" s="227"/>
      <c r="Q229" s="227"/>
      <c r="R229" s="227"/>
      <c r="S229" s="227"/>
      <c r="T229" s="228"/>
      <c r="AT229" s="229" t="s">
        <v>149</v>
      </c>
      <c r="AU229" s="229" t="s">
        <v>78</v>
      </c>
      <c r="AV229" s="13" t="s">
        <v>78</v>
      </c>
      <c r="AW229" s="13" t="s">
        <v>34</v>
      </c>
      <c r="AX229" s="13" t="s">
        <v>71</v>
      </c>
      <c r="AY229" s="229" t="s">
        <v>140</v>
      </c>
    </row>
    <row r="230" spans="2:51" s="13" customFormat="1" ht="13.5">
      <c r="B230" s="219"/>
      <c r="C230" s="220"/>
      <c r="D230" s="209" t="s">
        <v>149</v>
      </c>
      <c r="E230" s="221" t="s">
        <v>20</v>
      </c>
      <c r="F230" s="222" t="s">
        <v>1486</v>
      </c>
      <c r="G230" s="220"/>
      <c r="H230" s="223">
        <v>27.89</v>
      </c>
      <c r="I230" s="224"/>
      <c r="J230" s="220"/>
      <c r="K230" s="220"/>
      <c r="L230" s="225"/>
      <c r="M230" s="226"/>
      <c r="N230" s="227"/>
      <c r="O230" s="227"/>
      <c r="P230" s="227"/>
      <c r="Q230" s="227"/>
      <c r="R230" s="227"/>
      <c r="S230" s="227"/>
      <c r="T230" s="228"/>
      <c r="AT230" s="229" t="s">
        <v>149</v>
      </c>
      <c r="AU230" s="229" t="s">
        <v>78</v>
      </c>
      <c r="AV230" s="13" t="s">
        <v>78</v>
      </c>
      <c r="AW230" s="13" t="s">
        <v>34</v>
      </c>
      <c r="AX230" s="13" t="s">
        <v>71</v>
      </c>
      <c r="AY230" s="229" t="s">
        <v>140</v>
      </c>
    </row>
    <row r="231" spans="2:51" s="13" customFormat="1" ht="13.5">
      <c r="B231" s="219"/>
      <c r="C231" s="220"/>
      <c r="D231" s="209" t="s">
        <v>149</v>
      </c>
      <c r="E231" s="221" t="s">
        <v>20</v>
      </c>
      <c r="F231" s="222" t="s">
        <v>1487</v>
      </c>
      <c r="G231" s="220"/>
      <c r="H231" s="223">
        <v>11.757</v>
      </c>
      <c r="I231" s="224"/>
      <c r="J231" s="220"/>
      <c r="K231" s="220"/>
      <c r="L231" s="225"/>
      <c r="M231" s="226"/>
      <c r="N231" s="227"/>
      <c r="O231" s="227"/>
      <c r="P231" s="227"/>
      <c r="Q231" s="227"/>
      <c r="R231" s="227"/>
      <c r="S231" s="227"/>
      <c r="T231" s="228"/>
      <c r="AT231" s="229" t="s">
        <v>149</v>
      </c>
      <c r="AU231" s="229" t="s">
        <v>78</v>
      </c>
      <c r="AV231" s="13" t="s">
        <v>78</v>
      </c>
      <c r="AW231" s="13" t="s">
        <v>34</v>
      </c>
      <c r="AX231" s="13" t="s">
        <v>71</v>
      </c>
      <c r="AY231" s="229" t="s">
        <v>140</v>
      </c>
    </row>
    <row r="232" spans="2:51" s="13" customFormat="1" ht="13.5">
      <c r="B232" s="219"/>
      <c r="C232" s="220"/>
      <c r="D232" s="209" t="s">
        <v>149</v>
      </c>
      <c r="E232" s="221" t="s">
        <v>20</v>
      </c>
      <c r="F232" s="222" t="s">
        <v>1488</v>
      </c>
      <c r="G232" s="220"/>
      <c r="H232" s="223">
        <v>11.856</v>
      </c>
      <c r="I232" s="224"/>
      <c r="J232" s="220"/>
      <c r="K232" s="220"/>
      <c r="L232" s="225"/>
      <c r="M232" s="226"/>
      <c r="N232" s="227"/>
      <c r="O232" s="227"/>
      <c r="P232" s="227"/>
      <c r="Q232" s="227"/>
      <c r="R232" s="227"/>
      <c r="S232" s="227"/>
      <c r="T232" s="228"/>
      <c r="AT232" s="229" t="s">
        <v>149</v>
      </c>
      <c r="AU232" s="229" t="s">
        <v>78</v>
      </c>
      <c r="AV232" s="13" t="s">
        <v>78</v>
      </c>
      <c r="AW232" s="13" t="s">
        <v>34</v>
      </c>
      <c r="AX232" s="13" t="s">
        <v>71</v>
      </c>
      <c r="AY232" s="229" t="s">
        <v>140</v>
      </c>
    </row>
    <row r="233" spans="2:51" s="13" customFormat="1" ht="13.5">
      <c r="B233" s="219"/>
      <c r="C233" s="220"/>
      <c r="D233" s="209" t="s">
        <v>149</v>
      </c>
      <c r="E233" s="221" t="s">
        <v>20</v>
      </c>
      <c r="F233" s="222" t="s">
        <v>1489</v>
      </c>
      <c r="G233" s="220"/>
      <c r="H233" s="223">
        <v>6.023</v>
      </c>
      <c r="I233" s="224"/>
      <c r="J233" s="220"/>
      <c r="K233" s="220"/>
      <c r="L233" s="225"/>
      <c r="M233" s="226"/>
      <c r="N233" s="227"/>
      <c r="O233" s="227"/>
      <c r="P233" s="227"/>
      <c r="Q233" s="227"/>
      <c r="R233" s="227"/>
      <c r="S233" s="227"/>
      <c r="T233" s="228"/>
      <c r="AT233" s="229" t="s">
        <v>149</v>
      </c>
      <c r="AU233" s="229" t="s">
        <v>78</v>
      </c>
      <c r="AV233" s="13" t="s">
        <v>78</v>
      </c>
      <c r="AW233" s="13" t="s">
        <v>34</v>
      </c>
      <c r="AX233" s="13" t="s">
        <v>71</v>
      </c>
      <c r="AY233" s="229" t="s">
        <v>140</v>
      </c>
    </row>
    <row r="234" spans="2:51" s="13" customFormat="1" ht="13.5">
      <c r="B234" s="219"/>
      <c r="C234" s="220"/>
      <c r="D234" s="209" t="s">
        <v>149</v>
      </c>
      <c r="E234" s="221" t="s">
        <v>20</v>
      </c>
      <c r="F234" s="222" t="s">
        <v>1490</v>
      </c>
      <c r="G234" s="220"/>
      <c r="H234" s="223">
        <v>19.266</v>
      </c>
      <c r="I234" s="224"/>
      <c r="J234" s="220"/>
      <c r="K234" s="220"/>
      <c r="L234" s="225"/>
      <c r="M234" s="226"/>
      <c r="N234" s="227"/>
      <c r="O234" s="227"/>
      <c r="P234" s="227"/>
      <c r="Q234" s="227"/>
      <c r="R234" s="227"/>
      <c r="S234" s="227"/>
      <c r="T234" s="228"/>
      <c r="AT234" s="229" t="s">
        <v>149</v>
      </c>
      <c r="AU234" s="229" t="s">
        <v>78</v>
      </c>
      <c r="AV234" s="13" t="s">
        <v>78</v>
      </c>
      <c r="AW234" s="13" t="s">
        <v>34</v>
      </c>
      <c r="AX234" s="13" t="s">
        <v>71</v>
      </c>
      <c r="AY234" s="229" t="s">
        <v>140</v>
      </c>
    </row>
    <row r="235" spans="2:51" s="15" customFormat="1" ht="13.5">
      <c r="B235" s="242"/>
      <c r="C235" s="243"/>
      <c r="D235" s="209" t="s">
        <v>149</v>
      </c>
      <c r="E235" s="244" t="s">
        <v>20</v>
      </c>
      <c r="F235" s="245" t="s">
        <v>1491</v>
      </c>
      <c r="G235" s="243"/>
      <c r="H235" s="246">
        <v>190.747</v>
      </c>
      <c r="I235" s="247"/>
      <c r="J235" s="243"/>
      <c r="K235" s="243"/>
      <c r="L235" s="248"/>
      <c r="M235" s="249"/>
      <c r="N235" s="250"/>
      <c r="O235" s="250"/>
      <c r="P235" s="250"/>
      <c r="Q235" s="250"/>
      <c r="R235" s="250"/>
      <c r="S235" s="250"/>
      <c r="T235" s="251"/>
      <c r="AT235" s="252" t="s">
        <v>149</v>
      </c>
      <c r="AU235" s="252" t="s">
        <v>78</v>
      </c>
      <c r="AV235" s="15" t="s">
        <v>159</v>
      </c>
      <c r="AW235" s="15" t="s">
        <v>34</v>
      </c>
      <c r="AX235" s="15" t="s">
        <v>71</v>
      </c>
      <c r="AY235" s="252" t="s">
        <v>140</v>
      </c>
    </row>
    <row r="236" spans="2:51" s="12" customFormat="1" ht="13.5">
      <c r="B236" s="207"/>
      <c r="C236" s="208"/>
      <c r="D236" s="209" t="s">
        <v>149</v>
      </c>
      <c r="E236" s="210" t="s">
        <v>20</v>
      </c>
      <c r="F236" s="211" t="s">
        <v>1492</v>
      </c>
      <c r="G236" s="208"/>
      <c r="H236" s="212" t="s">
        <v>20</v>
      </c>
      <c r="I236" s="213"/>
      <c r="J236" s="208"/>
      <c r="K236" s="208"/>
      <c r="L236" s="214"/>
      <c r="M236" s="215"/>
      <c r="N236" s="216"/>
      <c r="O236" s="216"/>
      <c r="P236" s="216"/>
      <c r="Q236" s="216"/>
      <c r="R236" s="216"/>
      <c r="S236" s="216"/>
      <c r="T236" s="217"/>
      <c r="AT236" s="218" t="s">
        <v>149</v>
      </c>
      <c r="AU236" s="218" t="s">
        <v>78</v>
      </c>
      <c r="AV236" s="12" t="s">
        <v>35</v>
      </c>
      <c r="AW236" s="12" t="s">
        <v>34</v>
      </c>
      <c r="AX236" s="12" t="s">
        <v>71</v>
      </c>
      <c r="AY236" s="218" t="s">
        <v>140</v>
      </c>
    </row>
    <row r="237" spans="2:51" s="13" customFormat="1" ht="13.5">
      <c r="B237" s="219"/>
      <c r="C237" s="220"/>
      <c r="D237" s="209" t="s">
        <v>149</v>
      </c>
      <c r="E237" s="221" t="s">
        <v>20</v>
      </c>
      <c r="F237" s="222" t="s">
        <v>1493</v>
      </c>
      <c r="G237" s="220"/>
      <c r="H237" s="223">
        <v>11.155</v>
      </c>
      <c r="I237" s="224"/>
      <c r="J237" s="220"/>
      <c r="K237" s="220"/>
      <c r="L237" s="225"/>
      <c r="M237" s="226"/>
      <c r="N237" s="227"/>
      <c r="O237" s="227"/>
      <c r="P237" s="227"/>
      <c r="Q237" s="227"/>
      <c r="R237" s="227"/>
      <c r="S237" s="227"/>
      <c r="T237" s="228"/>
      <c r="AT237" s="229" t="s">
        <v>149</v>
      </c>
      <c r="AU237" s="229" t="s">
        <v>78</v>
      </c>
      <c r="AV237" s="13" t="s">
        <v>78</v>
      </c>
      <c r="AW237" s="13" t="s">
        <v>34</v>
      </c>
      <c r="AX237" s="13" t="s">
        <v>71</v>
      </c>
      <c r="AY237" s="229" t="s">
        <v>140</v>
      </c>
    </row>
    <row r="238" spans="2:51" s="13" customFormat="1" ht="13.5">
      <c r="B238" s="219"/>
      <c r="C238" s="220"/>
      <c r="D238" s="209" t="s">
        <v>149</v>
      </c>
      <c r="E238" s="221" t="s">
        <v>20</v>
      </c>
      <c r="F238" s="222" t="s">
        <v>1494</v>
      </c>
      <c r="G238" s="220"/>
      <c r="H238" s="223">
        <v>4.969</v>
      </c>
      <c r="I238" s="224"/>
      <c r="J238" s="220"/>
      <c r="K238" s="220"/>
      <c r="L238" s="225"/>
      <c r="M238" s="226"/>
      <c r="N238" s="227"/>
      <c r="O238" s="227"/>
      <c r="P238" s="227"/>
      <c r="Q238" s="227"/>
      <c r="R238" s="227"/>
      <c r="S238" s="227"/>
      <c r="T238" s="228"/>
      <c r="AT238" s="229" t="s">
        <v>149</v>
      </c>
      <c r="AU238" s="229" t="s">
        <v>78</v>
      </c>
      <c r="AV238" s="13" t="s">
        <v>78</v>
      </c>
      <c r="AW238" s="13" t="s">
        <v>34</v>
      </c>
      <c r="AX238" s="13" t="s">
        <v>71</v>
      </c>
      <c r="AY238" s="229" t="s">
        <v>140</v>
      </c>
    </row>
    <row r="239" spans="2:51" s="13" customFormat="1" ht="13.5">
      <c r="B239" s="219"/>
      <c r="C239" s="220"/>
      <c r="D239" s="209" t="s">
        <v>149</v>
      </c>
      <c r="E239" s="221" t="s">
        <v>20</v>
      </c>
      <c r="F239" s="222" t="s">
        <v>1495</v>
      </c>
      <c r="G239" s="220"/>
      <c r="H239" s="223">
        <v>9.62</v>
      </c>
      <c r="I239" s="224"/>
      <c r="J239" s="220"/>
      <c r="K239" s="220"/>
      <c r="L239" s="225"/>
      <c r="M239" s="226"/>
      <c r="N239" s="227"/>
      <c r="O239" s="227"/>
      <c r="P239" s="227"/>
      <c r="Q239" s="227"/>
      <c r="R239" s="227"/>
      <c r="S239" s="227"/>
      <c r="T239" s="228"/>
      <c r="AT239" s="229" t="s">
        <v>149</v>
      </c>
      <c r="AU239" s="229" t="s">
        <v>78</v>
      </c>
      <c r="AV239" s="13" t="s">
        <v>78</v>
      </c>
      <c r="AW239" s="13" t="s">
        <v>34</v>
      </c>
      <c r="AX239" s="13" t="s">
        <v>71</v>
      </c>
      <c r="AY239" s="229" t="s">
        <v>140</v>
      </c>
    </row>
    <row r="240" spans="2:51" s="13" customFormat="1" ht="13.5">
      <c r="B240" s="219"/>
      <c r="C240" s="220"/>
      <c r="D240" s="209" t="s">
        <v>149</v>
      </c>
      <c r="E240" s="221" t="s">
        <v>20</v>
      </c>
      <c r="F240" s="222" t="s">
        <v>1496</v>
      </c>
      <c r="G240" s="220"/>
      <c r="H240" s="223">
        <v>20.77</v>
      </c>
      <c r="I240" s="224"/>
      <c r="J240" s="220"/>
      <c r="K240" s="220"/>
      <c r="L240" s="225"/>
      <c r="M240" s="226"/>
      <c r="N240" s="227"/>
      <c r="O240" s="227"/>
      <c r="P240" s="227"/>
      <c r="Q240" s="227"/>
      <c r="R240" s="227"/>
      <c r="S240" s="227"/>
      <c r="T240" s="228"/>
      <c r="AT240" s="229" t="s">
        <v>149</v>
      </c>
      <c r="AU240" s="229" t="s">
        <v>78</v>
      </c>
      <c r="AV240" s="13" t="s">
        <v>78</v>
      </c>
      <c r="AW240" s="13" t="s">
        <v>34</v>
      </c>
      <c r="AX240" s="13" t="s">
        <v>71</v>
      </c>
      <c r="AY240" s="229" t="s">
        <v>140</v>
      </c>
    </row>
    <row r="241" spans="2:51" s="13" customFormat="1" ht="13.5">
      <c r="B241" s="219"/>
      <c r="C241" s="220"/>
      <c r="D241" s="209" t="s">
        <v>149</v>
      </c>
      <c r="E241" s="221" t="s">
        <v>20</v>
      </c>
      <c r="F241" s="222" t="s">
        <v>1497</v>
      </c>
      <c r="G241" s="220"/>
      <c r="H241" s="223">
        <v>13.462</v>
      </c>
      <c r="I241" s="224"/>
      <c r="J241" s="220"/>
      <c r="K241" s="220"/>
      <c r="L241" s="225"/>
      <c r="M241" s="226"/>
      <c r="N241" s="227"/>
      <c r="O241" s="227"/>
      <c r="P241" s="227"/>
      <c r="Q241" s="227"/>
      <c r="R241" s="227"/>
      <c r="S241" s="227"/>
      <c r="T241" s="228"/>
      <c r="AT241" s="229" t="s">
        <v>149</v>
      </c>
      <c r="AU241" s="229" t="s">
        <v>78</v>
      </c>
      <c r="AV241" s="13" t="s">
        <v>78</v>
      </c>
      <c r="AW241" s="13" t="s">
        <v>34</v>
      </c>
      <c r="AX241" s="13" t="s">
        <v>71</v>
      </c>
      <c r="AY241" s="229" t="s">
        <v>140</v>
      </c>
    </row>
    <row r="242" spans="2:51" s="13" customFormat="1" ht="13.5">
      <c r="B242" s="219"/>
      <c r="C242" s="220"/>
      <c r="D242" s="209" t="s">
        <v>149</v>
      </c>
      <c r="E242" s="221" t="s">
        <v>20</v>
      </c>
      <c r="F242" s="222" t="s">
        <v>1498</v>
      </c>
      <c r="G242" s="220"/>
      <c r="H242" s="223">
        <v>14.679</v>
      </c>
      <c r="I242" s="224"/>
      <c r="J242" s="220"/>
      <c r="K242" s="220"/>
      <c r="L242" s="225"/>
      <c r="M242" s="226"/>
      <c r="N242" s="227"/>
      <c r="O242" s="227"/>
      <c r="P242" s="227"/>
      <c r="Q242" s="227"/>
      <c r="R242" s="227"/>
      <c r="S242" s="227"/>
      <c r="T242" s="228"/>
      <c r="AT242" s="229" t="s">
        <v>149</v>
      </c>
      <c r="AU242" s="229" t="s">
        <v>78</v>
      </c>
      <c r="AV242" s="13" t="s">
        <v>78</v>
      </c>
      <c r="AW242" s="13" t="s">
        <v>34</v>
      </c>
      <c r="AX242" s="13" t="s">
        <v>71</v>
      </c>
      <c r="AY242" s="229" t="s">
        <v>140</v>
      </c>
    </row>
    <row r="243" spans="2:51" s="13" customFormat="1" ht="13.5">
      <c r="B243" s="219"/>
      <c r="C243" s="220"/>
      <c r="D243" s="209" t="s">
        <v>149</v>
      </c>
      <c r="E243" s="221" t="s">
        <v>20</v>
      </c>
      <c r="F243" s="222" t="s">
        <v>1499</v>
      </c>
      <c r="G243" s="220"/>
      <c r="H243" s="223">
        <v>6.188</v>
      </c>
      <c r="I243" s="224"/>
      <c r="J243" s="220"/>
      <c r="K243" s="220"/>
      <c r="L243" s="225"/>
      <c r="M243" s="226"/>
      <c r="N243" s="227"/>
      <c r="O243" s="227"/>
      <c r="P243" s="227"/>
      <c r="Q243" s="227"/>
      <c r="R243" s="227"/>
      <c r="S243" s="227"/>
      <c r="T243" s="228"/>
      <c r="AT243" s="229" t="s">
        <v>149</v>
      </c>
      <c r="AU243" s="229" t="s">
        <v>78</v>
      </c>
      <c r="AV243" s="13" t="s">
        <v>78</v>
      </c>
      <c r="AW243" s="13" t="s">
        <v>34</v>
      </c>
      <c r="AX243" s="13" t="s">
        <v>71</v>
      </c>
      <c r="AY243" s="229" t="s">
        <v>140</v>
      </c>
    </row>
    <row r="244" spans="2:51" s="13" customFormat="1" ht="13.5">
      <c r="B244" s="219"/>
      <c r="C244" s="220"/>
      <c r="D244" s="209" t="s">
        <v>149</v>
      </c>
      <c r="E244" s="221" t="s">
        <v>20</v>
      </c>
      <c r="F244" s="222" t="s">
        <v>1500</v>
      </c>
      <c r="G244" s="220"/>
      <c r="H244" s="223">
        <v>6.24</v>
      </c>
      <c r="I244" s="224"/>
      <c r="J244" s="220"/>
      <c r="K244" s="220"/>
      <c r="L244" s="225"/>
      <c r="M244" s="226"/>
      <c r="N244" s="227"/>
      <c r="O244" s="227"/>
      <c r="P244" s="227"/>
      <c r="Q244" s="227"/>
      <c r="R244" s="227"/>
      <c r="S244" s="227"/>
      <c r="T244" s="228"/>
      <c r="AT244" s="229" t="s">
        <v>149</v>
      </c>
      <c r="AU244" s="229" t="s">
        <v>78</v>
      </c>
      <c r="AV244" s="13" t="s">
        <v>78</v>
      </c>
      <c r="AW244" s="13" t="s">
        <v>34</v>
      </c>
      <c r="AX244" s="13" t="s">
        <v>71</v>
      </c>
      <c r="AY244" s="229" t="s">
        <v>140</v>
      </c>
    </row>
    <row r="245" spans="2:51" s="13" customFormat="1" ht="13.5">
      <c r="B245" s="219"/>
      <c r="C245" s="220"/>
      <c r="D245" s="209" t="s">
        <v>149</v>
      </c>
      <c r="E245" s="221" t="s">
        <v>20</v>
      </c>
      <c r="F245" s="222" t="s">
        <v>1501</v>
      </c>
      <c r="G245" s="220"/>
      <c r="H245" s="223">
        <v>3.17</v>
      </c>
      <c r="I245" s="224"/>
      <c r="J245" s="220"/>
      <c r="K245" s="220"/>
      <c r="L245" s="225"/>
      <c r="M245" s="226"/>
      <c r="N245" s="227"/>
      <c r="O245" s="227"/>
      <c r="P245" s="227"/>
      <c r="Q245" s="227"/>
      <c r="R245" s="227"/>
      <c r="S245" s="227"/>
      <c r="T245" s="228"/>
      <c r="AT245" s="229" t="s">
        <v>149</v>
      </c>
      <c r="AU245" s="229" t="s">
        <v>78</v>
      </c>
      <c r="AV245" s="13" t="s">
        <v>78</v>
      </c>
      <c r="AW245" s="13" t="s">
        <v>34</v>
      </c>
      <c r="AX245" s="13" t="s">
        <v>71</v>
      </c>
      <c r="AY245" s="229" t="s">
        <v>140</v>
      </c>
    </row>
    <row r="246" spans="2:51" s="13" customFormat="1" ht="13.5">
      <c r="B246" s="219"/>
      <c r="C246" s="220"/>
      <c r="D246" s="209" t="s">
        <v>149</v>
      </c>
      <c r="E246" s="221" t="s">
        <v>20</v>
      </c>
      <c r="F246" s="222" t="s">
        <v>1502</v>
      </c>
      <c r="G246" s="220"/>
      <c r="H246" s="223">
        <v>10.14</v>
      </c>
      <c r="I246" s="224"/>
      <c r="J246" s="220"/>
      <c r="K246" s="220"/>
      <c r="L246" s="225"/>
      <c r="M246" s="226"/>
      <c r="N246" s="227"/>
      <c r="O246" s="227"/>
      <c r="P246" s="227"/>
      <c r="Q246" s="227"/>
      <c r="R246" s="227"/>
      <c r="S246" s="227"/>
      <c r="T246" s="228"/>
      <c r="AT246" s="229" t="s">
        <v>149</v>
      </c>
      <c r="AU246" s="229" t="s">
        <v>78</v>
      </c>
      <c r="AV246" s="13" t="s">
        <v>78</v>
      </c>
      <c r="AW246" s="13" t="s">
        <v>34</v>
      </c>
      <c r="AX246" s="13" t="s">
        <v>71</v>
      </c>
      <c r="AY246" s="229" t="s">
        <v>140</v>
      </c>
    </row>
    <row r="247" spans="2:51" s="15" customFormat="1" ht="13.5">
      <c r="B247" s="242"/>
      <c r="C247" s="243"/>
      <c r="D247" s="209" t="s">
        <v>149</v>
      </c>
      <c r="E247" s="244" t="s">
        <v>20</v>
      </c>
      <c r="F247" s="245" t="s">
        <v>1503</v>
      </c>
      <c r="G247" s="243"/>
      <c r="H247" s="246">
        <v>100.393</v>
      </c>
      <c r="I247" s="247"/>
      <c r="J247" s="243"/>
      <c r="K247" s="243"/>
      <c r="L247" s="248"/>
      <c r="M247" s="249"/>
      <c r="N247" s="250"/>
      <c r="O247" s="250"/>
      <c r="P247" s="250"/>
      <c r="Q247" s="250"/>
      <c r="R247" s="250"/>
      <c r="S247" s="250"/>
      <c r="T247" s="251"/>
      <c r="AT247" s="252" t="s">
        <v>149</v>
      </c>
      <c r="AU247" s="252" t="s">
        <v>78</v>
      </c>
      <c r="AV247" s="15" t="s">
        <v>159</v>
      </c>
      <c r="AW247" s="15" t="s">
        <v>34</v>
      </c>
      <c r="AX247" s="15" t="s">
        <v>71</v>
      </c>
      <c r="AY247" s="252" t="s">
        <v>140</v>
      </c>
    </row>
    <row r="248" spans="2:51" s="12" customFormat="1" ht="13.5">
      <c r="B248" s="207"/>
      <c r="C248" s="208"/>
      <c r="D248" s="209" t="s">
        <v>149</v>
      </c>
      <c r="E248" s="210" t="s">
        <v>20</v>
      </c>
      <c r="F248" s="211" t="s">
        <v>1504</v>
      </c>
      <c r="G248" s="208"/>
      <c r="H248" s="212" t="s">
        <v>20</v>
      </c>
      <c r="I248" s="213"/>
      <c r="J248" s="208"/>
      <c r="K248" s="208"/>
      <c r="L248" s="214"/>
      <c r="M248" s="215"/>
      <c r="N248" s="216"/>
      <c r="O248" s="216"/>
      <c r="P248" s="216"/>
      <c r="Q248" s="216"/>
      <c r="R248" s="216"/>
      <c r="S248" s="216"/>
      <c r="T248" s="217"/>
      <c r="AT248" s="218" t="s">
        <v>149</v>
      </c>
      <c r="AU248" s="218" t="s">
        <v>78</v>
      </c>
      <c r="AV248" s="12" t="s">
        <v>35</v>
      </c>
      <c r="AW248" s="12" t="s">
        <v>34</v>
      </c>
      <c r="AX248" s="12" t="s">
        <v>71</v>
      </c>
      <c r="AY248" s="218" t="s">
        <v>140</v>
      </c>
    </row>
    <row r="249" spans="2:51" s="13" customFormat="1" ht="13.5">
      <c r="B249" s="219"/>
      <c r="C249" s="220"/>
      <c r="D249" s="209" t="s">
        <v>149</v>
      </c>
      <c r="E249" s="221" t="s">
        <v>20</v>
      </c>
      <c r="F249" s="222" t="s">
        <v>1505</v>
      </c>
      <c r="G249" s="220"/>
      <c r="H249" s="223">
        <v>11.402</v>
      </c>
      <c r="I249" s="224"/>
      <c r="J249" s="220"/>
      <c r="K249" s="220"/>
      <c r="L249" s="225"/>
      <c r="M249" s="226"/>
      <c r="N249" s="227"/>
      <c r="O249" s="227"/>
      <c r="P249" s="227"/>
      <c r="Q249" s="227"/>
      <c r="R249" s="227"/>
      <c r="S249" s="227"/>
      <c r="T249" s="228"/>
      <c r="AT249" s="229" t="s">
        <v>149</v>
      </c>
      <c r="AU249" s="229" t="s">
        <v>78</v>
      </c>
      <c r="AV249" s="13" t="s">
        <v>78</v>
      </c>
      <c r="AW249" s="13" t="s">
        <v>34</v>
      </c>
      <c r="AX249" s="13" t="s">
        <v>71</v>
      </c>
      <c r="AY249" s="229" t="s">
        <v>140</v>
      </c>
    </row>
    <row r="250" spans="2:51" s="13" customFormat="1" ht="13.5">
      <c r="B250" s="219"/>
      <c r="C250" s="220"/>
      <c r="D250" s="209" t="s">
        <v>149</v>
      </c>
      <c r="E250" s="221" t="s">
        <v>20</v>
      </c>
      <c r="F250" s="222" t="s">
        <v>1506</v>
      </c>
      <c r="G250" s="220"/>
      <c r="H250" s="223">
        <v>4.104</v>
      </c>
      <c r="I250" s="224"/>
      <c r="J250" s="220"/>
      <c r="K250" s="220"/>
      <c r="L250" s="225"/>
      <c r="M250" s="226"/>
      <c r="N250" s="227"/>
      <c r="O250" s="227"/>
      <c r="P250" s="227"/>
      <c r="Q250" s="227"/>
      <c r="R250" s="227"/>
      <c r="S250" s="227"/>
      <c r="T250" s="228"/>
      <c r="AT250" s="229" t="s">
        <v>149</v>
      </c>
      <c r="AU250" s="229" t="s">
        <v>78</v>
      </c>
      <c r="AV250" s="13" t="s">
        <v>78</v>
      </c>
      <c r="AW250" s="13" t="s">
        <v>34</v>
      </c>
      <c r="AX250" s="13" t="s">
        <v>71</v>
      </c>
      <c r="AY250" s="229" t="s">
        <v>140</v>
      </c>
    </row>
    <row r="251" spans="2:51" s="13" customFormat="1" ht="13.5">
      <c r="B251" s="219"/>
      <c r="C251" s="220"/>
      <c r="D251" s="209" t="s">
        <v>149</v>
      </c>
      <c r="E251" s="221" t="s">
        <v>20</v>
      </c>
      <c r="F251" s="222" t="s">
        <v>1483</v>
      </c>
      <c r="G251" s="220"/>
      <c r="H251" s="223">
        <v>18.278</v>
      </c>
      <c r="I251" s="224"/>
      <c r="J251" s="220"/>
      <c r="K251" s="220"/>
      <c r="L251" s="225"/>
      <c r="M251" s="226"/>
      <c r="N251" s="227"/>
      <c r="O251" s="227"/>
      <c r="P251" s="227"/>
      <c r="Q251" s="227"/>
      <c r="R251" s="227"/>
      <c r="S251" s="227"/>
      <c r="T251" s="228"/>
      <c r="AT251" s="229" t="s">
        <v>149</v>
      </c>
      <c r="AU251" s="229" t="s">
        <v>78</v>
      </c>
      <c r="AV251" s="13" t="s">
        <v>78</v>
      </c>
      <c r="AW251" s="13" t="s">
        <v>34</v>
      </c>
      <c r="AX251" s="13" t="s">
        <v>71</v>
      </c>
      <c r="AY251" s="229" t="s">
        <v>140</v>
      </c>
    </row>
    <row r="252" spans="2:51" s="13" customFormat="1" ht="13.5">
      <c r="B252" s="219"/>
      <c r="C252" s="220"/>
      <c r="D252" s="209" t="s">
        <v>149</v>
      </c>
      <c r="E252" s="221" t="s">
        <v>20</v>
      </c>
      <c r="F252" s="222" t="s">
        <v>1507</v>
      </c>
      <c r="G252" s="220"/>
      <c r="H252" s="223">
        <v>21.111</v>
      </c>
      <c r="I252" s="224"/>
      <c r="J252" s="220"/>
      <c r="K252" s="220"/>
      <c r="L252" s="225"/>
      <c r="M252" s="226"/>
      <c r="N252" s="227"/>
      <c r="O252" s="227"/>
      <c r="P252" s="227"/>
      <c r="Q252" s="227"/>
      <c r="R252" s="227"/>
      <c r="S252" s="227"/>
      <c r="T252" s="228"/>
      <c r="AT252" s="229" t="s">
        <v>149</v>
      </c>
      <c r="AU252" s="229" t="s">
        <v>78</v>
      </c>
      <c r="AV252" s="13" t="s">
        <v>78</v>
      </c>
      <c r="AW252" s="13" t="s">
        <v>34</v>
      </c>
      <c r="AX252" s="13" t="s">
        <v>71</v>
      </c>
      <c r="AY252" s="229" t="s">
        <v>140</v>
      </c>
    </row>
    <row r="253" spans="2:51" s="15" customFormat="1" ht="13.5">
      <c r="B253" s="242"/>
      <c r="C253" s="243"/>
      <c r="D253" s="209" t="s">
        <v>149</v>
      </c>
      <c r="E253" s="244" t="s">
        <v>20</v>
      </c>
      <c r="F253" s="245" t="s">
        <v>1508</v>
      </c>
      <c r="G253" s="243"/>
      <c r="H253" s="246">
        <v>54.895</v>
      </c>
      <c r="I253" s="247"/>
      <c r="J253" s="243"/>
      <c r="K253" s="243"/>
      <c r="L253" s="248"/>
      <c r="M253" s="249"/>
      <c r="N253" s="250"/>
      <c r="O253" s="250"/>
      <c r="P253" s="250"/>
      <c r="Q253" s="250"/>
      <c r="R253" s="250"/>
      <c r="S253" s="250"/>
      <c r="T253" s="251"/>
      <c r="AT253" s="252" t="s">
        <v>149</v>
      </c>
      <c r="AU253" s="252" t="s">
        <v>78</v>
      </c>
      <c r="AV253" s="15" t="s">
        <v>159</v>
      </c>
      <c r="AW253" s="15" t="s">
        <v>34</v>
      </c>
      <c r="AX253" s="15" t="s">
        <v>71</v>
      </c>
      <c r="AY253" s="252" t="s">
        <v>140</v>
      </c>
    </row>
    <row r="254" spans="2:51" s="14" customFormat="1" ht="13.5">
      <c r="B254" s="230"/>
      <c r="C254" s="231"/>
      <c r="D254" s="232" t="s">
        <v>149</v>
      </c>
      <c r="E254" s="233" t="s">
        <v>20</v>
      </c>
      <c r="F254" s="234" t="s">
        <v>152</v>
      </c>
      <c r="G254" s="231"/>
      <c r="H254" s="235">
        <v>346.035</v>
      </c>
      <c r="I254" s="236"/>
      <c r="J254" s="231"/>
      <c r="K254" s="231"/>
      <c r="L254" s="237"/>
      <c r="M254" s="238"/>
      <c r="N254" s="239"/>
      <c r="O254" s="239"/>
      <c r="P254" s="239"/>
      <c r="Q254" s="239"/>
      <c r="R254" s="239"/>
      <c r="S254" s="239"/>
      <c r="T254" s="240"/>
      <c r="AT254" s="241" t="s">
        <v>149</v>
      </c>
      <c r="AU254" s="241" t="s">
        <v>78</v>
      </c>
      <c r="AV254" s="14" t="s">
        <v>147</v>
      </c>
      <c r="AW254" s="14" t="s">
        <v>34</v>
      </c>
      <c r="AX254" s="14" t="s">
        <v>35</v>
      </c>
      <c r="AY254" s="241" t="s">
        <v>140</v>
      </c>
    </row>
    <row r="255" spans="2:65" s="1" customFormat="1" ht="44.25" customHeight="1">
      <c r="B255" s="36"/>
      <c r="C255" s="257" t="s">
        <v>328</v>
      </c>
      <c r="D255" s="257" t="s">
        <v>215</v>
      </c>
      <c r="E255" s="258" t="s">
        <v>955</v>
      </c>
      <c r="F255" s="259" t="s">
        <v>956</v>
      </c>
      <c r="G255" s="260" t="s">
        <v>145</v>
      </c>
      <c r="H255" s="261">
        <v>415.242</v>
      </c>
      <c r="I255" s="262"/>
      <c r="J255" s="263">
        <f>ROUND(I255*H255,2)</f>
        <v>0</v>
      </c>
      <c r="K255" s="259" t="s">
        <v>146</v>
      </c>
      <c r="L255" s="264"/>
      <c r="M255" s="265" t="s">
        <v>20</v>
      </c>
      <c r="N255" s="266" t="s">
        <v>42</v>
      </c>
      <c r="O255" s="37"/>
      <c r="P255" s="204">
        <f>O255*H255</f>
        <v>0</v>
      </c>
      <c r="Q255" s="204">
        <v>0.0052</v>
      </c>
      <c r="R255" s="204">
        <f>Q255*H255</f>
        <v>2.1592584</v>
      </c>
      <c r="S255" s="204">
        <v>0</v>
      </c>
      <c r="T255" s="205">
        <f>S255*H255</f>
        <v>0</v>
      </c>
      <c r="AR255" s="19" t="s">
        <v>388</v>
      </c>
      <c r="AT255" s="19" t="s">
        <v>215</v>
      </c>
      <c r="AU255" s="19" t="s">
        <v>78</v>
      </c>
      <c r="AY255" s="19" t="s">
        <v>140</v>
      </c>
      <c r="BE255" s="206">
        <f>IF(N255="základní",J255,0)</f>
        <v>0</v>
      </c>
      <c r="BF255" s="206">
        <f>IF(N255="snížená",J255,0)</f>
        <v>0</v>
      </c>
      <c r="BG255" s="206">
        <f>IF(N255="zákl. přenesená",J255,0)</f>
        <v>0</v>
      </c>
      <c r="BH255" s="206">
        <f>IF(N255="sníž. přenesená",J255,0)</f>
        <v>0</v>
      </c>
      <c r="BI255" s="206">
        <f>IF(N255="nulová",J255,0)</f>
        <v>0</v>
      </c>
      <c r="BJ255" s="19" t="s">
        <v>35</v>
      </c>
      <c r="BK255" s="206">
        <f>ROUND(I255*H255,2)</f>
        <v>0</v>
      </c>
      <c r="BL255" s="19" t="s">
        <v>241</v>
      </c>
      <c r="BM255" s="19" t="s">
        <v>1512</v>
      </c>
    </row>
    <row r="256" spans="2:51" s="13" customFormat="1" ht="13.5">
      <c r="B256" s="219"/>
      <c r="C256" s="220"/>
      <c r="D256" s="232" t="s">
        <v>149</v>
      </c>
      <c r="E256" s="220"/>
      <c r="F256" s="253" t="s">
        <v>1510</v>
      </c>
      <c r="G256" s="220"/>
      <c r="H256" s="254">
        <v>415.242</v>
      </c>
      <c r="I256" s="224"/>
      <c r="J256" s="220"/>
      <c r="K256" s="220"/>
      <c r="L256" s="225"/>
      <c r="M256" s="226"/>
      <c r="N256" s="227"/>
      <c r="O256" s="227"/>
      <c r="P256" s="227"/>
      <c r="Q256" s="227"/>
      <c r="R256" s="227"/>
      <c r="S256" s="227"/>
      <c r="T256" s="228"/>
      <c r="AT256" s="229" t="s">
        <v>149</v>
      </c>
      <c r="AU256" s="229" t="s">
        <v>78</v>
      </c>
      <c r="AV256" s="13" t="s">
        <v>78</v>
      </c>
      <c r="AW256" s="13" t="s">
        <v>4</v>
      </c>
      <c r="AX256" s="13" t="s">
        <v>35</v>
      </c>
      <c r="AY256" s="229" t="s">
        <v>140</v>
      </c>
    </row>
    <row r="257" spans="2:65" s="1" customFormat="1" ht="22.5" customHeight="1">
      <c r="B257" s="36"/>
      <c r="C257" s="195" t="s">
        <v>507</v>
      </c>
      <c r="D257" s="195" t="s">
        <v>142</v>
      </c>
      <c r="E257" s="196" t="s">
        <v>1513</v>
      </c>
      <c r="F257" s="197" t="s">
        <v>1514</v>
      </c>
      <c r="G257" s="198" t="s">
        <v>145</v>
      </c>
      <c r="H257" s="199">
        <v>1858.397</v>
      </c>
      <c r="I257" s="200"/>
      <c r="J257" s="201">
        <f>ROUND(I257*H257,2)</f>
        <v>0</v>
      </c>
      <c r="K257" s="197" t="s">
        <v>146</v>
      </c>
      <c r="L257" s="56"/>
      <c r="M257" s="202" t="s">
        <v>20</v>
      </c>
      <c r="N257" s="203" t="s">
        <v>42</v>
      </c>
      <c r="O257" s="37"/>
      <c r="P257" s="204">
        <f>O257*H257</f>
        <v>0</v>
      </c>
      <c r="Q257" s="204">
        <v>0</v>
      </c>
      <c r="R257" s="204">
        <f>Q257*H257</f>
        <v>0</v>
      </c>
      <c r="S257" s="204">
        <v>0.01</v>
      </c>
      <c r="T257" s="205">
        <f>S257*H257</f>
        <v>18.58397</v>
      </c>
      <c r="AR257" s="19" t="s">
        <v>241</v>
      </c>
      <c r="AT257" s="19" t="s">
        <v>142</v>
      </c>
      <c r="AU257" s="19" t="s">
        <v>78</v>
      </c>
      <c r="AY257" s="19" t="s">
        <v>140</v>
      </c>
      <c r="BE257" s="206">
        <f>IF(N257="základní",J257,0)</f>
        <v>0</v>
      </c>
      <c r="BF257" s="206">
        <f>IF(N257="snížená",J257,0)</f>
        <v>0</v>
      </c>
      <c r="BG257" s="206">
        <f>IF(N257="zákl. přenesená",J257,0)</f>
        <v>0</v>
      </c>
      <c r="BH257" s="206">
        <f>IF(N257="sníž. přenesená",J257,0)</f>
        <v>0</v>
      </c>
      <c r="BI257" s="206">
        <f>IF(N257="nulová",J257,0)</f>
        <v>0</v>
      </c>
      <c r="BJ257" s="19" t="s">
        <v>35</v>
      </c>
      <c r="BK257" s="206">
        <f>ROUND(I257*H257,2)</f>
        <v>0</v>
      </c>
      <c r="BL257" s="19" t="s">
        <v>241</v>
      </c>
      <c r="BM257" s="19" t="s">
        <v>1515</v>
      </c>
    </row>
    <row r="258" spans="2:51" s="12" customFormat="1" ht="13.5">
      <c r="B258" s="207"/>
      <c r="C258" s="208"/>
      <c r="D258" s="209" t="s">
        <v>149</v>
      </c>
      <c r="E258" s="210" t="s">
        <v>20</v>
      </c>
      <c r="F258" s="211" t="s">
        <v>1516</v>
      </c>
      <c r="G258" s="208"/>
      <c r="H258" s="212" t="s">
        <v>20</v>
      </c>
      <c r="I258" s="213"/>
      <c r="J258" s="208"/>
      <c r="K258" s="208"/>
      <c r="L258" s="214"/>
      <c r="M258" s="215"/>
      <c r="N258" s="216"/>
      <c r="O258" s="216"/>
      <c r="P258" s="216"/>
      <c r="Q258" s="216"/>
      <c r="R258" s="216"/>
      <c r="S258" s="216"/>
      <c r="T258" s="217"/>
      <c r="AT258" s="218" t="s">
        <v>149</v>
      </c>
      <c r="AU258" s="218" t="s">
        <v>78</v>
      </c>
      <c r="AV258" s="12" t="s">
        <v>35</v>
      </c>
      <c r="AW258" s="12" t="s">
        <v>34</v>
      </c>
      <c r="AX258" s="12" t="s">
        <v>71</v>
      </c>
      <c r="AY258" s="218" t="s">
        <v>140</v>
      </c>
    </row>
    <row r="259" spans="2:51" s="12" customFormat="1" ht="13.5">
      <c r="B259" s="207"/>
      <c r="C259" s="208"/>
      <c r="D259" s="209" t="s">
        <v>149</v>
      </c>
      <c r="E259" s="210" t="s">
        <v>20</v>
      </c>
      <c r="F259" s="211" t="s">
        <v>1425</v>
      </c>
      <c r="G259" s="208"/>
      <c r="H259" s="212" t="s">
        <v>20</v>
      </c>
      <c r="I259" s="213"/>
      <c r="J259" s="208"/>
      <c r="K259" s="208"/>
      <c r="L259" s="214"/>
      <c r="M259" s="215"/>
      <c r="N259" s="216"/>
      <c r="O259" s="216"/>
      <c r="P259" s="216"/>
      <c r="Q259" s="216"/>
      <c r="R259" s="216"/>
      <c r="S259" s="216"/>
      <c r="T259" s="217"/>
      <c r="AT259" s="218" t="s">
        <v>149</v>
      </c>
      <c r="AU259" s="218" t="s">
        <v>78</v>
      </c>
      <c r="AV259" s="12" t="s">
        <v>35</v>
      </c>
      <c r="AW259" s="12" t="s">
        <v>34</v>
      </c>
      <c r="AX259" s="12" t="s">
        <v>71</v>
      </c>
      <c r="AY259" s="218" t="s">
        <v>140</v>
      </c>
    </row>
    <row r="260" spans="2:51" s="13" customFormat="1" ht="24">
      <c r="B260" s="219"/>
      <c r="C260" s="220"/>
      <c r="D260" s="209" t="s">
        <v>149</v>
      </c>
      <c r="E260" s="221" t="s">
        <v>20</v>
      </c>
      <c r="F260" s="222" t="s">
        <v>1426</v>
      </c>
      <c r="G260" s="220"/>
      <c r="H260" s="223">
        <v>1858.397</v>
      </c>
      <c r="I260" s="224"/>
      <c r="J260" s="220"/>
      <c r="K260" s="220"/>
      <c r="L260" s="225"/>
      <c r="M260" s="226"/>
      <c r="N260" s="227"/>
      <c r="O260" s="227"/>
      <c r="P260" s="227"/>
      <c r="Q260" s="227"/>
      <c r="R260" s="227"/>
      <c r="S260" s="227"/>
      <c r="T260" s="228"/>
      <c r="AT260" s="229" t="s">
        <v>149</v>
      </c>
      <c r="AU260" s="229" t="s">
        <v>78</v>
      </c>
      <c r="AV260" s="13" t="s">
        <v>78</v>
      </c>
      <c r="AW260" s="13" t="s">
        <v>34</v>
      </c>
      <c r="AX260" s="13" t="s">
        <v>71</v>
      </c>
      <c r="AY260" s="229" t="s">
        <v>140</v>
      </c>
    </row>
    <row r="261" spans="2:51" s="14" customFormat="1" ht="13.5">
      <c r="B261" s="230"/>
      <c r="C261" s="231"/>
      <c r="D261" s="232" t="s">
        <v>149</v>
      </c>
      <c r="E261" s="233" t="s">
        <v>20</v>
      </c>
      <c r="F261" s="234" t="s">
        <v>152</v>
      </c>
      <c r="G261" s="231"/>
      <c r="H261" s="235">
        <v>1858.397</v>
      </c>
      <c r="I261" s="236"/>
      <c r="J261" s="231"/>
      <c r="K261" s="231"/>
      <c r="L261" s="237"/>
      <c r="M261" s="238"/>
      <c r="N261" s="239"/>
      <c r="O261" s="239"/>
      <c r="P261" s="239"/>
      <c r="Q261" s="239"/>
      <c r="R261" s="239"/>
      <c r="S261" s="239"/>
      <c r="T261" s="240"/>
      <c r="AT261" s="241" t="s">
        <v>149</v>
      </c>
      <c r="AU261" s="241" t="s">
        <v>78</v>
      </c>
      <c r="AV261" s="14" t="s">
        <v>147</v>
      </c>
      <c r="AW261" s="14" t="s">
        <v>34</v>
      </c>
      <c r="AX261" s="14" t="s">
        <v>35</v>
      </c>
      <c r="AY261" s="241" t="s">
        <v>140</v>
      </c>
    </row>
    <row r="262" spans="2:65" s="1" customFormat="1" ht="31.5" customHeight="1">
      <c r="B262" s="36"/>
      <c r="C262" s="195" t="s">
        <v>381</v>
      </c>
      <c r="D262" s="195" t="s">
        <v>142</v>
      </c>
      <c r="E262" s="196" t="s">
        <v>974</v>
      </c>
      <c r="F262" s="197" t="s">
        <v>975</v>
      </c>
      <c r="G262" s="198" t="s">
        <v>206</v>
      </c>
      <c r="H262" s="199">
        <v>21.739</v>
      </c>
      <c r="I262" s="200"/>
      <c r="J262" s="201">
        <f>ROUND(I262*H262,2)</f>
        <v>0</v>
      </c>
      <c r="K262" s="197" t="s">
        <v>146</v>
      </c>
      <c r="L262" s="56"/>
      <c r="M262" s="202" t="s">
        <v>20</v>
      </c>
      <c r="N262" s="203" t="s">
        <v>42</v>
      </c>
      <c r="O262" s="37"/>
      <c r="P262" s="204">
        <f>O262*H262</f>
        <v>0</v>
      </c>
      <c r="Q262" s="204">
        <v>0</v>
      </c>
      <c r="R262" s="204">
        <f>Q262*H262</f>
        <v>0</v>
      </c>
      <c r="S262" s="204">
        <v>0</v>
      </c>
      <c r="T262" s="205">
        <f>S262*H262</f>
        <v>0</v>
      </c>
      <c r="AR262" s="19" t="s">
        <v>241</v>
      </c>
      <c r="AT262" s="19" t="s">
        <v>142</v>
      </c>
      <c r="AU262" s="19" t="s">
        <v>78</v>
      </c>
      <c r="AY262" s="19" t="s">
        <v>140</v>
      </c>
      <c r="BE262" s="206">
        <f>IF(N262="základní",J262,0)</f>
        <v>0</v>
      </c>
      <c r="BF262" s="206">
        <f>IF(N262="snížená",J262,0)</f>
        <v>0</v>
      </c>
      <c r="BG262" s="206">
        <f>IF(N262="zákl. přenesená",J262,0)</f>
        <v>0</v>
      </c>
      <c r="BH262" s="206">
        <f>IF(N262="sníž. přenesená",J262,0)</f>
        <v>0</v>
      </c>
      <c r="BI262" s="206">
        <f>IF(N262="nulová",J262,0)</f>
        <v>0</v>
      </c>
      <c r="BJ262" s="19" t="s">
        <v>35</v>
      </c>
      <c r="BK262" s="206">
        <f>ROUND(I262*H262,2)</f>
        <v>0</v>
      </c>
      <c r="BL262" s="19" t="s">
        <v>241</v>
      </c>
      <c r="BM262" s="19" t="s">
        <v>1517</v>
      </c>
    </row>
    <row r="263" spans="2:65" s="1" customFormat="1" ht="31.5" customHeight="1">
      <c r="B263" s="36"/>
      <c r="C263" s="195" t="s">
        <v>388</v>
      </c>
      <c r="D263" s="195" t="s">
        <v>142</v>
      </c>
      <c r="E263" s="196" t="s">
        <v>978</v>
      </c>
      <c r="F263" s="197" t="s">
        <v>979</v>
      </c>
      <c r="G263" s="198" t="s">
        <v>206</v>
      </c>
      <c r="H263" s="199">
        <v>21.739</v>
      </c>
      <c r="I263" s="200"/>
      <c r="J263" s="201">
        <f>ROUND(I263*H263,2)</f>
        <v>0</v>
      </c>
      <c r="K263" s="197" t="s">
        <v>146</v>
      </c>
      <c r="L263" s="56"/>
      <c r="M263" s="202" t="s">
        <v>20</v>
      </c>
      <c r="N263" s="203" t="s">
        <v>42</v>
      </c>
      <c r="O263" s="37"/>
      <c r="P263" s="204">
        <f>O263*H263</f>
        <v>0</v>
      </c>
      <c r="Q263" s="204">
        <v>0</v>
      </c>
      <c r="R263" s="204">
        <f>Q263*H263</f>
        <v>0</v>
      </c>
      <c r="S263" s="204">
        <v>0</v>
      </c>
      <c r="T263" s="205">
        <f>S263*H263</f>
        <v>0</v>
      </c>
      <c r="AR263" s="19" t="s">
        <v>241</v>
      </c>
      <c r="AT263" s="19" t="s">
        <v>142</v>
      </c>
      <c r="AU263" s="19" t="s">
        <v>78</v>
      </c>
      <c r="AY263" s="19" t="s">
        <v>140</v>
      </c>
      <c r="BE263" s="206">
        <f>IF(N263="základní",J263,0)</f>
        <v>0</v>
      </c>
      <c r="BF263" s="206">
        <f>IF(N263="snížená",J263,0)</f>
        <v>0</v>
      </c>
      <c r="BG263" s="206">
        <f>IF(N263="zákl. přenesená",J263,0)</f>
        <v>0</v>
      </c>
      <c r="BH263" s="206">
        <f>IF(N263="sníž. přenesená",J263,0)</f>
        <v>0</v>
      </c>
      <c r="BI263" s="206">
        <f>IF(N263="nulová",J263,0)</f>
        <v>0</v>
      </c>
      <c r="BJ263" s="19" t="s">
        <v>35</v>
      </c>
      <c r="BK263" s="206">
        <f>ROUND(I263*H263,2)</f>
        <v>0</v>
      </c>
      <c r="BL263" s="19" t="s">
        <v>241</v>
      </c>
      <c r="BM263" s="19" t="s">
        <v>1518</v>
      </c>
    </row>
    <row r="264" spans="2:63" s="11" customFormat="1" ht="29.85" customHeight="1">
      <c r="B264" s="178"/>
      <c r="C264" s="179"/>
      <c r="D264" s="192" t="s">
        <v>70</v>
      </c>
      <c r="E264" s="193" t="s">
        <v>981</v>
      </c>
      <c r="F264" s="193" t="s">
        <v>982</v>
      </c>
      <c r="G264" s="179"/>
      <c r="H264" s="179"/>
      <c r="I264" s="182"/>
      <c r="J264" s="194">
        <f>BK264</f>
        <v>0</v>
      </c>
      <c r="K264" s="179"/>
      <c r="L264" s="184"/>
      <c r="M264" s="185"/>
      <c r="N264" s="186"/>
      <c r="O264" s="186"/>
      <c r="P264" s="187">
        <f>SUM(P265:P362)</f>
        <v>0</v>
      </c>
      <c r="Q264" s="186"/>
      <c r="R264" s="187">
        <f>SUM(R265:R362)</f>
        <v>10.61882683</v>
      </c>
      <c r="S264" s="186"/>
      <c r="T264" s="188">
        <f>SUM(T265:T362)</f>
        <v>0</v>
      </c>
      <c r="AR264" s="189" t="s">
        <v>78</v>
      </c>
      <c r="AT264" s="190" t="s">
        <v>70</v>
      </c>
      <c r="AU264" s="190" t="s">
        <v>35</v>
      </c>
      <c r="AY264" s="189" t="s">
        <v>140</v>
      </c>
      <c r="BK264" s="191">
        <f>SUM(BK265:BK362)</f>
        <v>0</v>
      </c>
    </row>
    <row r="265" spans="2:65" s="1" customFormat="1" ht="31.5" customHeight="1">
      <c r="B265" s="36"/>
      <c r="C265" s="195" t="s">
        <v>210</v>
      </c>
      <c r="D265" s="195" t="s">
        <v>142</v>
      </c>
      <c r="E265" s="196" t="s">
        <v>1519</v>
      </c>
      <c r="F265" s="197" t="s">
        <v>1520</v>
      </c>
      <c r="G265" s="198" t="s">
        <v>145</v>
      </c>
      <c r="H265" s="199">
        <v>291.14</v>
      </c>
      <c r="I265" s="200"/>
      <c r="J265" s="201">
        <f>ROUND(I265*H265,2)</f>
        <v>0</v>
      </c>
      <c r="K265" s="197" t="s">
        <v>146</v>
      </c>
      <c r="L265" s="56"/>
      <c r="M265" s="202" t="s">
        <v>20</v>
      </c>
      <c r="N265" s="203" t="s">
        <v>42</v>
      </c>
      <c r="O265" s="37"/>
      <c r="P265" s="204">
        <f>O265*H265</f>
        <v>0</v>
      </c>
      <c r="Q265" s="204">
        <v>0.003</v>
      </c>
      <c r="R265" s="204">
        <f>Q265*H265</f>
        <v>0.87342</v>
      </c>
      <c r="S265" s="204">
        <v>0</v>
      </c>
      <c r="T265" s="205">
        <f>S265*H265</f>
        <v>0</v>
      </c>
      <c r="AR265" s="19" t="s">
        <v>241</v>
      </c>
      <c r="AT265" s="19" t="s">
        <v>142</v>
      </c>
      <c r="AU265" s="19" t="s">
        <v>78</v>
      </c>
      <c r="AY265" s="19" t="s">
        <v>140</v>
      </c>
      <c r="BE265" s="206">
        <f>IF(N265="základní",J265,0)</f>
        <v>0</v>
      </c>
      <c r="BF265" s="206">
        <f>IF(N265="snížená",J265,0)</f>
        <v>0</v>
      </c>
      <c r="BG265" s="206">
        <f>IF(N265="zákl. přenesená",J265,0)</f>
        <v>0</v>
      </c>
      <c r="BH265" s="206">
        <f>IF(N265="sníž. přenesená",J265,0)</f>
        <v>0</v>
      </c>
      <c r="BI265" s="206">
        <f>IF(N265="nulová",J265,0)</f>
        <v>0</v>
      </c>
      <c r="BJ265" s="19" t="s">
        <v>35</v>
      </c>
      <c r="BK265" s="206">
        <f>ROUND(I265*H265,2)</f>
        <v>0</v>
      </c>
      <c r="BL265" s="19" t="s">
        <v>241</v>
      </c>
      <c r="BM265" s="19" t="s">
        <v>1521</v>
      </c>
    </row>
    <row r="266" spans="2:51" s="12" customFormat="1" ht="13.5">
      <c r="B266" s="207"/>
      <c r="C266" s="208"/>
      <c r="D266" s="209" t="s">
        <v>149</v>
      </c>
      <c r="E266" s="210" t="s">
        <v>20</v>
      </c>
      <c r="F266" s="211" t="s">
        <v>1480</v>
      </c>
      <c r="G266" s="208"/>
      <c r="H266" s="212" t="s">
        <v>20</v>
      </c>
      <c r="I266" s="213"/>
      <c r="J266" s="208"/>
      <c r="K266" s="208"/>
      <c r="L266" s="214"/>
      <c r="M266" s="215"/>
      <c r="N266" s="216"/>
      <c r="O266" s="216"/>
      <c r="P266" s="216"/>
      <c r="Q266" s="216"/>
      <c r="R266" s="216"/>
      <c r="S266" s="216"/>
      <c r="T266" s="217"/>
      <c r="AT266" s="218" t="s">
        <v>149</v>
      </c>
      <c r="AU266" s="218" t="s">
        <v>78</v>
      </c>
      <c r="AV266" s="12" t="s">
        <v>35</v>
      </c>
      <c r="AW266" s="12" t="s">
        <v>34</v>
      </c>
      <c r="AX266" s="12" t="s">
        <v>71</v>
      </c>
      <c r="AY266" s="218" t="s">
        <v>140</v>
      </c>
    </row>
    <row r="267" spans="2:51" s="13" customFormat="1" ht="13.5">
      <c r="B267" s="219"/>
      <c r="C267" s="220"/>
      <c r="D267" s="209" t="s">
        <v>149</v>
      </c>
      <c r="E267" s="221" t="s">
        <v>20</v>
      </c>
      <c r="F267" s="222" t="s">
        <v>1481</v>
      </c>
      <c r="G267" s="220"/>
      <c r="H267" s="223">
        <v>21.195</v>
      </c>
      <c r="I267" s="224"/>
      <c r="J267" s="220"/>
      <c r="K267" s="220"/>
      <c r="L267" s="225"/>
      <c r="M267" s="226"/>
      <c r="N267" s="227"/>
      <c r="O267" s="227"/>
      <c r="P267" s="227"/>
      <c r="Q267" s="227"/>
      <c r="R267" s="227"/>
      <c r="S267" s="227"/>
      <c r="T267" s="228"/>
      <c r="AT267" s="229" t="s">
        <v>149</v>
      </c>
      <c r="AU267" s="229" t="s">
        <v>78</v>
      </c>
      <c r="AV267" s="13" t="s">
        <v>78</v>
      </c>
      <c r="AW267" s="13" t="s">
        <v>34</v>
      </c>
      <c r="AX267" s="13" t="s">
        <v>71</v>
      </c>
      <c r="AY267" s="229" t="s">
        <v>140</v>
      </c>
    </row>
    <row r="268" spans="2:51" s="13" customFormat="1" ht="13.5">
      <c r="B268" s="219"/>
      <c r="C268" s="220"/>
      <c r="D268" s="209" t="s">
        <v>149</v>
      </c>
      <c r="E268" s="221" t="s">
        <v>20</v>
      </c>
      <c r="F268" s="222" t="s">
        <v>1482</v>
      </c>
      <c r="G268" s="220"/>
      <c r="H268" s="223">
        <v>9.441</v>
      </c>
      <c r="I268" s="224"/>
      <c r="J268" s="220"/>
      <c r="K268" s="220"/>
      <c r="L268" s="225"/>
      <c r="M268" s="226"/>
      <c r="N268" s="227"/>
      <c r="O268" s="227"/>
      <c r="P268" s="227"/>
      <c r="Q268" s="227"/>
      <c r="R268" s="227"/>
      <c r="S268" s="227"/>
      <c r="T268" s="228"/>
      <c r="AT268" s="229" t="s">
        <v>149</v>
      </c>
      <c r="AU268" s="229" t="s">
        <v>78</v>
      </c>
      <c r="AV268" s="13" t="s">
        <v>78</v>
      </c>
      <c r="AW268" s="13" t="s">
        <v>34</v>
      </c>
      <c r="AX268" s="13" t="s">
        <v>71</v>
      </c>
      <c r="AY268" s="229" t="s">
        <v>140</v>
      </c>
    </row>
    <row r="269" spans="2:51" s="13" customFormat="1" ht="13.5">
      <c r="B269" s="219"/>
      <c r="C269" s="220"/>
      <c r="D269" s="209" t="s">
        <v>149</v>
      </c>
      <c r="E269" s="221" t="s">
        <v>20</v>
      </c>
      <c r="F269" s="222" t="s">
        <v>1483</v>
      </c>
      <c r="G269" s="220"/>
      <c r="H269" s="223">
        <v>18.278</v>
      </c>
      <c r="I269" s="224"/>
      <c r="J269" s="220"/>
      <c r="K269" s="220"/>
      <c r="L269" s="225"/>
      <c r="M269" s="226"/>
      <c r="N269" s="227"/>
      <c r="O269" s="227"/>
      <c r="P269" s="227"/>
      <c r="Q269" s="227"/>
      <c r="R269" s="227"/>
      <c r="S269" s="227"/>
      <c r="T269" s="228"/>
      <c r="AT269" s="229" t="s">
        <v>149</v>
      </c>
      <c r="AU269" s="229" t="s">
        <v>78</v>
      </c>
      <c r="AV269" s="13" t="s">
        <v>78</v>
      </c>
      <c r="AW269" s="13" t="s">
        <v>34</v>
      </c>
      <c r="AX269" s="13" t="s">
        <v>71</v>
      </c>
      <c r="AY269" s="229" t="s">
        <v>140</v>
      </c>
    </row>
    <row r="270" spans="2:51" s="13" customFormat="1" ht="13.5">
      <c r="B270" s="219"/>
      <c r="C270" s="220"/>
      <c r="D270" s="209" t="s">
        <v>149</v>
      </c>
      <c r="E270" s="221" t="s">
        <v>20</v>
      </c>
      <c r="F270" s="222" t="s">
        <v>1484</v>
      </c>
      <c r="G270" s="220"/>
      <c r="H270" s="223">
        <v>39.463</v>
      </c>
      <c r="I270" s="224"/>
      <c r="J270" s="220"/>
      <c r="K270" s="220"/>
      <c r="L270" s="225"/>
      <c r="M270" s="226"/>
      <c r="N270" s="227"/>
      <c r="O270" s="227"/>
      <c r="P270" s="227"/>
      <c r="Q270" s="227"/>
      <c r="R270" s="227"/>
      <c r="S270" s="227"/>
      <c r="T270" s="228"/>
      <c r="AT270" s="229" t="s">
        <v>149</v>
      </c>
      <c r="AU270" s="229" t="s">
        <v>78</v>
      </c>
      <c r="AV270" s="13" t="s">
        <v>78</v>
      </c>
      <c r="AW270" s="13" t="s">
        <v>34</v>
      </c>
      <c r="AX270" s="13" t="s">
        <v>71</v>
      </c>
      <c r="AY270" s="229" t="s">
        <v>140</v>
      </c>
    </row>
    <row r="271" spans="2:51" s="13" customFormat="1" ht="13.5">
      <c r="B271" s="219"/>
      <c r="C271" s="220"/>
      <c r="D271" s="209" t="s">
        <v>149</v>
      </c>
      <c r="E271" s="221" t="s">
        <v>20</v>
      </c>
      <c r="F271" s="222" t="s">
        <v>1485</v>
      </c>
      <c r="G271" s="220"/>
      <c r="H271" s="223">
        <v>25.578</v>
      </c>
      <c r="I271" s="224"/>
      <c r="J271" s="220"/>
      <c r="K271" s="220"/>
      <c r="L271" s="225"/>
      <c r="M271" s="226"/>
      <c r="N271" s="227"/>
      <c r="O271" s="227"/>
      <c r="P271" s="227"/>
      <c r="Q271" s="227"/>
      <c r="R271" s="227"/>
      <c r="S271" s="227"/>
      <c r="T271" s="228"/>
      <c r="AT271" s="229" t="s">
        <v>149</v>
      </c>
      <c r="AU271" s="229" t="s">
        <v>78</v>
      </c>
      <c r="AV271" s="13" t="s">
        <v>78</v>
      </c>
      <c r="AW271" s="13" t="s">
        <v>34</v>
      </c>
      <c r="AX271" s="13" t="s">
        <v>71</v>
      </c>
      <c r="AY271" s="229" t="s">
        <v>140</v>
      </c>
    </row>
    <row r="272" spans="2:51" s="13" customFormat="1" ht="13.5">
      <c r="B272" s="219"/>
      <c r="C272" s="220"/>
      <c r="D272" s="209" t="s">
        <v>149</v>
      </c>
      <c r="E272" s="221" t="s">
        <v>20</v>
      </c>
      <c r="F272" s="222" t="s">
        <v>1486</v>
      </c>
      <c r="G272" s="220"/>
      <c r="H272" s="223">
        <v>27.89</v>
      </c>
      <c r="I272" s="224"/>
      <c r="J272" s="220"/>
      <c r="K272" s="220"/>
      <c r="L272" s="225"/>
      <c r="M272" s="226"/>
      <c r="N272" s="227"/>
      <c r="O272" s="227"/>
      <c r="P272" s="227"/>
      <c r="Q272" s="227"/>
      <c r="R272" s="227"/>
      <c r="S272" s="227"/>
      <c r="T272" s="228"/>
      <c r="AT272" s="229" t="s">
        <v>149</v>
      </c>
      <c r="AU272" s="229" t="s">
        <v>78</v>
      </c>
      <c r="AV272" s="13" t="s">
        <v>78</v>
      </c>
      <c r="AW272" s="13" t="s">
        <v>34</v>
      </c>
      <c r="AX272" s="13" t="s">
        <v>71</v>
      </c>
      <c r="AY272" s="229" t="s">
        <v>140</v>
      </c>
    </row>
    <row r="273" spans="2:51" s="13" customFormat="1" ht="13.5">
      <c r="B273" s="219"/>
      <c r="C273" s="220"/>
      <c r="D273" s="209" t="s">
        <v>149</v>
      </c>
      <c r="E273" s="221" t="s">
        <v>20</v>
      </c>
      <c r="F273" s="222" t="s">
        <v>1487</v>
      </c>
      <c r="G273" s="220"/>
      <c r="H273" s="223">
        <v>11.757</v>
      </c>
      <c r="I273" s="224"/>
      <c r="J273" s="220"/>
      <c r="K273" s="220"/>
      <c r="L273" s="225"/>
      <c r="M273" s="226"/>
      <c r="N273" s="227"/>
      <c r="O273" s="227"/>
      <c r="P273" s="227"/>
      <c r="Q273" s="227"/>
      <c r="R273" s="227"/>
      <c r="S273" s="227"/>
      <c r="T273" s="228"/>
      <c r="AT273" s="229" t="s">
        <v>149</v>
      </c>
      <c r="AU273" s="229" t="s">
        <v>78</v>
      </c>
      <c r="AV273" s="13" t="s">
        <v>78</v>
      </c>
      <c r="AW273" s="13" t="s">
        <v>34</v>
      </c>
      <c r="AX273" s="13" t="s">
        <v>71</v>
      </c>
      <c r="AY273" s="229" t="s">
        <v>140</v>
      </c>
    </row>
    <row r="274" spans="2:51" s="13" customFormat="1" ht="13.5">
      <c r="B274" s="219"/>
      <c r="C274" s="220"/>
      <c r="D274" s="209" t="s">
        <v>149</v>
      </c>
      <c r="E274" s="221" t="s">
        <v>20</v>
      </c>
      <c r="F274" s="222" t="s">
        <v>1488</v>
      </c>
      <c r="G274" s="220"/>
      <c r="H274" s="223">
        <v>11.856</v>
      </c>
      <c r="I274" s="224"/>
      <c r="J274" s="220"/>
      <c r="K274" s="220"/>
      <c r="L274" s="225"/>
      <c r="M274" s="226"/>
      <c r="N274" s="227"/>
      <c r="O274" s="227"/>
      <c r="P274" s="227"/>
      <c r="Q274" s="227"/>
      <c r="R274" s="227"/>
      <c r="S274" s="227"/>
      <c r="T274" s="228"/>
      <c r="AT274" s="229" t="s">
        <v>149</v>
      </c>
      <c r="AU274" s="229" t="s">
        <v>78</v>
      </c>
      <c r="AV274" s="13" t="s">
        <v>78</v>
      </c>
      <c r="AW274" s="13" t="s">
        <v>34</v>
      </c>
      <c r="AX274" s="13" t="s">
        <v>71</v>
      </c>
      <c r="AY274" s="229" t="s">
        <v>140</v>
      </c>
    </row>
    <row r="275" spans="2:51" s="13" customFormat="1" ht="13.5">
      <c r="B275" s="219"/>
      <c r="C275" s="220"/>
      <c r="D275" s="209" t="s">
        <v>149</v>
      </c>
      <c r="E275" s="221" t="s">
        <v>20</v>
      </c>
      <c r="F275" s="222" t="s">
        <v>1489</v>
      </c>
      <c r="G275" s="220"/>
      <c r="H275" s="223">
        <v>6.023</v>
      </c>
      <c r="I275" s="224"/>
      <c r="J275" s="220"/>
      <c r="K275" s="220"/>
      <c r="L275" s="225"/>
      <c r="M275" s="226"/>
      <c r="N275" s="227"/>
      <c r="O275" s="227"/>
      <c r="P275" s="227"/>
      <c r="Q275" s="227"/>
      <c r="R275" s="227"/>
      <c r="S275" s="227"/>
      <c r="T275" s="228"/>
      <c r="AT275" s="229" t="s">
        <v>149</v>
      </c>
      <c r="AU275" s="229" t="s">
        <v>78</v>
      </c>
      <c r="AV275" s="13" t="s">
        <v>78</v>
      </c>
      <c r="AW275" s="13" t="s">
        <v>34</v>
      </c>
      <c r="AX275" s="13" t="s">
        <v>71</v>
      </c>
      <c r="AY275" s="229" t="s">
        <v>140</v>
      </c>
    </row>
    <row r="276" spans="2:51" s="13" customFormat="1" ht="13.5">
      <c r="B276" s="219"/>
      <c r="C276" s="220"/>
      <c r="D276" s="209" t="s">
        <v>149</v>
      </c>
      <c r="E276" s="221" t="s">
        <v>20</v>
      </c>
      <c r="F276" s="222" t="s">
        <v>1490</v>
      </c>
      <c r="G276" s="220"/>
      <c r="H276" s="223">
        <v>19.266</v>
      </c>
      <c r="I276" s="224"/>
      <c r="J276" s="220"/>
      <c r="K276" s="220"/>
      <c r="L276" s="225"/>
      <c r="M276" s="226"/>
      <c r="N276" s="227"/>
      <c r="O276" s="227"/>
      <c r="P276" s="227"/>
      <c r="Q276" s="227"/>
      <c r="R276" s="227"/>
      <c r="S276" s="227"/>
      <c r="T276" s="228"/>
      <c r="AT276" s="229" t="s">
        <v>149</v>
      </c>
      <c r="AU276" s="229" t="s">
        <v>78</v>
      </c>
      <c r="AV276" s="13" t="s">
        <v>78</v>
      </c>
      <c r="AW276" s="13" t="s">
        <v>34</v>
      </c>
      <c r="AX276" s="13" t="s">
        <v>71</v>
      </c>
      <c r="AY276" s="229" t="s">
        <v>140</v>
      </c>
    </row>
    <row r="277" spans="2:51" s="15" customFormat="1" ht="13.5">
      <c r="B277" s="242"/>
      <c r="C277" s="243"/>
      <c r="D277" s="209" t="s">
        <v>149</v>
      </c>
      <c r="E277" s="244" t="s">
        <v>20</v>
      </c>
      <c r="F277" s="245" t="s">
        <v>1491</v>
      </c>
      <c r="G277" s="243"/>
      <c r="H277" s="246">
        <v>190.747</v>
      </c>
      <c r="I277" s="247"/>
      <c r="J277" s="243"/>
      <c r="K277" s="243"/>
      <c r="L277" s="248"/>
      <c r="M277" s="249"/>
      <c r="N277" s="250"/>
      <c r="O277" s="250"/>
      <c r="P277" s="250"/>
      <c r="Q277" s="250"/>
      <c r="R277" s="250"/>
      <c r="S277" s="250"/>
      <c r="T277" s="251"/>
      <c r="AT277" s="252" t="s">
        <v>149</v>
      </c>
      <c r="AU277" s="252" t="s">
        <v>78</v>
      </c>
      <c r="AV277" s="15" t="s">
        <v>159</v>
      </c>
      <c r="AW277" s="15" t="s">
        <v>34</v>
      </c>
      <c r="AX277" s="15" t="s">
        <v>71</v>
      </c>
      <c r="AY277" s="252" t="s">
        <v>140</v>
      </c>
    </row>
    <row r="278" spans="2:51" s="12" customFormat="1" ht="13.5">
      <c r="B278" s="207"/>
      <c r="C278" s="208"/>
      <c r="D278" s="209" t="s">
        <v>149</v>
      </c>
      <c r="E278" s="210" t="s">
        <v>20</v>
      </c>
      <c r="F278" s="211" t="s">
        <v>1492</v>
      </c>
      <c r="G278" s="208"/>
      <c r="H278" s="212" t="s">
        <v>20</v>
      </c>
      <c r="I278" s="213"/>
      <c r="J278" s="208"/>
      <c r="K278" s="208"/>
      <c r="L278" s="214"/>
      <c r="M278" s="215"/>
      <c r="N278" s="216"/>
      <c r="O278" s="216"/>
      <c r="P278" s="216"/>
      <c r="Q278" s="216"/>
      <c r="R278" s="216"/>
      <c r="S278" s="216"/>
      <c r="T278" s="217"/>
      <c r="AT278" s="218" t="s">
        <v>149</v>
      </c>
      <c r="AU278" s="218" t="s">
        <v>78</v>
      </c>
      <c r="AV278" s="12" t="s">
        <v>35</v>
      </c>
      <c r="AW278" s="12" t="s">
        <v>34</v>
      </c>
      <c r="AX278" s="12" t="s">
        <v>71</v>
      </c>
      <c r="AY278" s="218" t="s">
        <v>140</v>
      </c>
    </row>
    <row r="279" spans="2:51" s="13" customFormat="1" ht="13.5">
      <c r="B279" s="219"/>
      <c r="C279" s="220"/>
      <c r="D279" s="209" t="s">
        <v>149</v>
      </c>
      <c r="E279" s="221" t="s">
        <v>20</v>
      </c>
      <c r="F279" s="222" t="s">
        <v>1493</v>
      </c>
      <c r="G279" s="220"/>
      <c r="H279" s="223">
        <v>11.155</v>
      </c>
      <c r="I279" s="224"/>
      <c r="J279" s="220"/>
      <c r="K279" s="220"/>
      <c r="L279" s="225"/>
      <c r="M279" s="226"/>
      <c r="N279" s="227"/>
      <c r="O279" s="227"/>
      <c r="P279" s="227"/>
      <c r="Q279" s="227"/>
      <c r="R279" s="227"/>
      <c r="S279" s="227"/>
      <c r="T279" s="228"/>
      <c r="AT279" s="229" t="s">
        <v>149</v>
      </c>
      <c r="AU279" s="229" t="s">
        <v>78</v>
      </c>
      <c r="AV279" s="13" t="s">
        <v>78</v>
      </c>
      <c r="AW279" s="13" t="s">
        <v>34</v>
      </c>
      <c r="AX279" s="13" t="s">
        <v>71</v>
      </c>
      <c r="AY279" s="229" t="s">
        <v>140</v>
      </c>
    </row>
    <row r="280" spans="2:51" s="13" customFormat="1" ht="13.5">
      <c r="B280" s="219"/>
      <c r="C280" s="220"/>
      <c r="D280" s="209" t="s">
        <v>149</v>
      </c>
      <c r="E280" s="221" t="s">
        <v>20</v>
      </c>
      <c r="F280" s="222" t="s">
        <v>1494</v>
      </c>
      <c r="G280" s="220"/>
      <c r="H280" s="223">
        <v>4.969</v>
      </c>
      <c r="I280" s="224"/>
      <c r="J280" s="220"/>
      <c r="K280" s="220"/>
      <c r="L280" s="225"/>
      <c r="M280" s="226"/>
      <c r="N280" s="227"/>
      <c r="O280" s="227"/>
      <c r="P280" s="227"/>
      <c r="Q280" s="227"/>
      <c r="R280" s="227"/>
      <c r="S280" s="227"/>
      <c r="T280" s="228"/>
      <c r="AT280" s="229" t="s">
        <v>149</v>
      </c>
      <c r="AU280" s="229" t="s">
        <v>78</v>
      </c>
      <c r="AV280" s="13" t="s">
        <v>78</v>
      </c>
      <c r="AW280" s="13" t="s">
        <v>34</v>
      </c>
      <c r="AX280" s="13" t="s">
        <v>71</v>
      </c>
      <c r="AY280" s="229" t="s">
        <v>140</v>
      </c>
    </row>
    <row r="281" spans="2:51" s="13" customFormat="1" ht="13.5">
      <c r="B281" s="219"/>
      <c r="C281" s="220"/>
      <c r="D281" s="209" t="s">
        <v>149</v>
      </c>
      <c r="E281" s="221" t="s">
        <v>20</v>
      </c>
      <c r="F281" s="222" t="s">
        <v>1495</v>
      </c>
      <c r="G281" s="220"/>
      <c r="H281" s="223">
        <v>9.62</v>
      </c>
      <c r="I281" s="224"/>
      <c r="J281" s="220"/>
      <c r="K281" s="220"/>
      <c r="L281" s="225"/>
      <c r="M281" s="226"/>
      <c r="N281" s="227"/>
      <c r="O281" s="227"/>
      <c r="P281" s="227"/>
      <c r="Q281" s="227"/>
      <c r="R281" s="227"/>
      <c r="S281" s="227"/>
      <c r="T281" s="228"/>
      <c r="AT281" s="229" t="s">
        <v>149</v>
      </c>
      <c r="AU281" s="229" t="s">
        <v>78</v>
      </c>
      <c r="AV281" s="13" t="s">
        <v>78</v>
      </c>
      <c r="AW281" s="13" t="s">
        <v>34</v>
      </c>
      <c r="AX281" s="13" t="s">
        <v>71</v>
      </c>
      <c r="AY281" s="229" t="s">
        <v>140</v>
      </c>
    </row>
    <row r="282" spans="2:51" s="13" customFormat="1" ht="13.5">
      <c r="B282" s="219"/>
      <c r="C282" s="220"/>
      <c r="D282" s="209" t="s">
        <v>149</v>
      </c>
      <c r="E282" s="221" t="s">
        <v>20</v>
      </c>
      <c r="F282" s="222" t="s">
        <v>1496</v>
      </c>
      <c r="G282" s="220"/>
      <c r="H282" s="223">
        <v>20.77</v>
      </c>
      <c r="I282" s="224"/>
      <c r="J282" s="220"/>
      <c r="K282" s="220"/>
      <c r="L282" s="225"/>
      <c r="M282" s="226"/>
      <c r="N282" s="227"/>
      <c r="O282" s="227"/>
      <c r="P282" s="227"/>
      <c r="Q282" s="227"/>
      <c r="R282" s="227"/>
      <c r="S282" s="227"/>
      <c r="T282" s="228"/>
      <c r="AT282" s="229" t="s">
        <v>149</v>
      </c>
      <c r="AU282" s="229" t="s">
        <v>78</v>
      </c>
      <c r="AV282" s="13" t="s">
        <v>78</v>
      </c>
      <c r="AW282" s="13" t="s">
        <v>34</v>
      </c>
      <c r="AX282" s="13" t="s">
        <v>71</v>
      </c>
      <c r="AY282" s="229" t="s">
        <v>140</v>
      </c>
    </row>
    <row r="283" spans="2:51" s="13" customFormat="1" ht="13.5">
      <c r="B283" s="219"/>
      <c r="C283" s="220"/>
      <c r="D283" s="209" t="s">
        <v>149</v>
      </c>
      <c r="E283" s="221" t="s">
        <v>20</v>
      </c>
      <c r="F283" s="222" t="s">
        <v>1497</v>
      </c>
      <c r="G283" s="220"/>
      <c r="H283" s="223">
        <v>13.462</v>
      </c>
      <c r="I283" s="224"/>
      <c r="J283" s="220"/>
      <c r="K283" s="220"/>
      <c r="L283" s="225"/>
      <c r="M283" s="226"/>
      <c r="N283" s="227"/>
      <c r="O283" s="227"/>
      <c r="P283" s="227"/>
      <c r="Q283" s="227"/>
      <c r="R283" s="227"/>
      <c r="S283" s="227"/>
      <c r="T283" s="228"/>
      <c r="AT283" s="229" t="s">
        <v>149</v>
      </c>
      <c r="AU283" s="229" t="s">
        <v>78</v>
      </c>
      <c r="AV283" s="13" t="s">
        <v>78</v>
      </c>
      <c r="AW283" s="13" t="s">
        <v>34</v>
      </c>
      <c r="AX283" s="13" t="s">
        <v>71</v>
      </c>
      <c r="AY283" s="229" t="s">
        <v>140</v>
      </c>
    </row>
    <row r="284" spans="2:51" s="13" customFormat="1" ht="13.5">
      <c r="B284" s="219"/>
      <c r="C284" s="220"/>
      <c r="D284" s="209" t="s">
        <v>149</v>
      </c>
      <c r="E284" s="221" t="s">
        <v>20</v>
      </c>
      <c r="F284" s="222" t="s">
        <v>1498</v>
      </c>
      <c r="G284" s="220"/>
      <c r="H284" s="223">
        <v>14.679</v>
      </c>
      <c r="I284" s="224"/>
      <c r="J284" s="220"/>
      <c r="K284" s="220"/>
      <c r="L284" s="225"/>
      <c r="M284" s="226"/>
      <c r="N284" s="227"/>
      <c r="O284" s="227"/>
      <c r="P284" s="227"/>
      <c r="Q284" s="227"/>
      <c r="R284" s="227"/>
      <c r="S284" s="227"/>
      <c r="T284" s="228"/>
      <c r="AT284" s="229" t="s">
        <v>149</v>
      </c>
      <c r="AU284" s="229" t="s">
        <v>78</v>
      </c>
      <c r="AV284" s="13" t="s">
        <v>78</v>
      </c>
      <c r="AW284" s="13" t="s">
        <v>34</v>
      </c>
      <c r="AX284" s="13" t="s">
        <v>71</v>
      </c>
      <c r="AY284" s="229" t="s">
        <v>140</v>
      </c>
    </row>
    <row r="285" spans="2:51" s="13" customFormat="1" ht="13.5">
      <c r="B285" s="219"/>
      <c r="C285" s="220"/>
      <c r="D285" s="209" t="s">
        <v>149</v>
      </c>
      <c r="E285" s="221" t="s">
        <v>20</v>
      </c>
      <c r="F285" s="222" t="s">
        <v>1499</v>
      </c>
      <c r="G285" s="220"/>
      <c r="H285" s="223">
        <v>6.188</v>
      </c>
      <c r="I285" s="224"/>
      <c r="J285" s="220"/>
      <c r="K285" s="220"/>
      <c r="L285" s="225"/>
      <c r="M285" s="226"/>
      <c r="N285" s="227"/>
      <c r="O285" s="227"/>
      <c r="P285" s="227"/>
      <c r="Q285" s="227"/>
      <c r="R285" s="227"/>
      <c r="S285" s="227"/>
      <c r="T285" s="228"/>
      <c r="AT285" s="229" t="s">
        <v>149</v>
      </c>
      <c r="AU285" s="229" t="s">
        <v>78</v>
      </c>
      <c r="AV285" s="13" t="s">
        <v>78</v>
      </c>
      <c r="AW285" s="13" t="s">
        <v>34</v>
      </c>
      <c r="AX285" s="13" t="s">
        <v>71</v>
      </c>
      <c r="AY285" s="229" t="s">
        <v>140</v>
      </c>
    </row>
    <row r="286" spans="2:51" s="13" customFormat="1" ht="13.5">
      <c r="B286" s="219"/>
      <c r="C286" s="220"/>
      <c r="D286" s="209" t="s">
        <v>149</v>
      </c>
      <c r="E286" s="221" t="s">
        <v>20</v>
      </c>
      <c r="F286" s="222" t="s">
        <v>1500</v>
      </c>
      <c r="G286" s="220"/>
      <c r="H286" s="223">
        <v>6.24</v>
      </c>
      <c r="I286" s="224"/>
      <c r="J286" s="220"/>
      <c r="K286" s="220"/>
      <c r="L286" s="225"/>
      <c r="M286" s="226"/>
      <c r="N286" s="227"/>
      <c r="O286" s="227"/>
      <c r="P286" s="227"/>
      <c r="Q286" s="227"/>
      <c r="R286" s="227"/>
      <c r="S286" s="227"/>
      <c r="T286" s="228"/>
      <c r="AT286" s="229" t="s">
        <v>149</v>
      </c>
      <c r="AU286" s="229" t="s">
        <v>78</v>
      </c>
      <c r="AV286" s="13" t="s">
        <v>78</v>
      </c>
      <c r="AW286" s="13" t="s">
        <v>34</v>
      </c>
      <c r="AX286" s="13" t="s">
        <v>71</v>
      </c>
      <c r="AY286" s="229" t="s">
        <v>140</v>
      </c>
    </row>
    <row r="287" spans="2:51" s="13" customFormat="1" ht="13.5">
      <c r="B287" s="219"/>
      <c r="C287" s="220"/>
      <c r="D287" s="209" t="s">
        <v>149</v>
      </c>
      <c r="E287" s="221" t="s">
        <v>20</v>
      </c>
      <c r="F287" s="222" t="s">
        <v>1501</v>
      </c>
      <c r="G287" s="220"/>
      <c r="H287" s="223">
        <v>3.17</v>
      </c>
      <c r="I287" s="224"/>
      <c r="J287" s="220"/>
      <c r="K287" s="220"/>
      <c r="L287" s="225"/>
      <c r="M287" s="226"/>
      <c r="N287" s="227"/>
      <c r="O287" s="227"/>
      <c r="P287" s="227"/>
      <c r="Q287" s="227"/>
      <c r="R287" s="227"/>
      <c r="S287" s="227"/>
      <c r="T287" s="228"/>
      <c r="AT287" s="229" t="s">
        <v>149</v>
      </c>
      <c r="AU287" s="229" t="s">
        <v>78</v>
      </c>
      <c r="AV287" s="13" t="s">
        <v>78</v>
      </c>
      <c r="AW287" s="13" t="s">
        <v>34</v>
      </c>
      <c r="AX287" s="13" t="s">
        <v>71</v>
      </c>
      <c r="AY287" s="229" t="s">
        <v>140</v>
      </c>
    </row>
    <row r="288" spans="2:51" s="13" customFormat="1" ht="13.5">
      <c r="B288" s="219"/>
      <c r="C288" s="220"/>
      <c r="D288" s="209" t="s">
        <v>149</v>
      </c>
      <c r="E288" s="221" t="s">
        <v>20</v>
      </c>
      <c r="F288" s="222" t="s">
        <v>1502</v>
      </c>
      <c r="G288" s="220"/>
      <c r="H288" s="223">
        <v>10.14</v>
      </c>
      <c r="I288" s="224"/>
      <c r="J288" s="220"/>
      <c r="K288" s="220"/>
      <c r="L288" s="225"/>
      <c r="M288" s="226"/>
      <c r="N288" s="227"/>
      <c r="O288" s="227"/>
      <c r="P288" s="227"/>
      <c r="Q288" s="227"/>
      <c r="R288" s="227"/>
      <c r="S288" s="227"/>
      <c r="T288" s="228"/>
      <c r="AT288" s="229" t="s">
        <v>149</v>
      </c>
      <c r="AU288" s="229" t="s">
        <v>78</v>
      </c>
      <c r="AV288" s="13" t="s">
        <v>78</v>
      </c>
      <c r="AW288" s="13" t="s">
        <v>34</v>
      </c>
      <c r="AX288" s="13" t="s">
        <v>71</v>
      </c>
      <c r="AY288" s="229" t="s">
        <v>140</v>
      </c>
    </row>
    <row r="289" spans="2:51" s="15" customFormat="1" ht="13.5">
      <c r="B289" s="242"/>
      <c r="C289" s="243"/>
      <c r="D289" s="209" t="s">
        <v>149</v>
      </c>
      <c r="E289" s="244" t="s">
        <v>20</v>
      </c>
      <c r="F289" s="245" t="s">
        <v>1503</v>
      </c>
      <c r="G289" s="243"/>
      <c r="H289" s="246">
        <v>100.393</v>
      </c>
      <c r="I289" s="247"/>
      <c r="J289" s="243"/>
      <c r="K289" s="243"/>
      <c r="L289" s="248"/>
      <c r="M289" s="249"/>
      <c r="N289" s="250"/>
      <c r="O289" s="250"/>
      <c r="P289" s="250"/>
      <c r="Q289" s="250"/>
      <c r="R289" s="250"/>
      <c r="S289" s="250"/>
      <c r="T289" s="251"/>
      <c r="AT289" s="252" t="s">
        <v>149</v>
      </c>
      <c r="AU289" s="252" t="s">
        <v>78</v>
      </c>
      <c r="AV289" s="15" t="s">
        <v>159</v>
      </c>
      <c r="AW289" s="15" t="s">
        <v>34</v>
      </c>
      <c r="AX289" s="15" t="s">
        <v>71</v>
      </c>
      <c r="AY289" s="252" t="s">
        <v>140</v>
      </c>
    </row>
    <row r="290" spans="2:51" s="14" customFormat="1" ht="13.5">
      <c r="B290" s="230"/>
      <c r="C290" s="231"/>
      <c r="D290" s="232" t="s">
        <v>149</v>
      </c>
      <c r="E290" s="233" t="s">
        <v>20</v>
      </c>
      <c r="F290" s="234" t="s">
        <v>152</v>
      </c>
      <c r="G290" s="231"/>
      <c r="H290" s="235">
        <v>291.14</v>
      </c>
      <c r="I290" s="236"/>
      <c r="J290" s="231"/>
      <c r="K290" s="231"/>
      <c r="L290" s="237"/>
      <c r="M290" s="238"/>
      <c r="N290" s="239"/>
      <c r="O290" s="239"/>
      <c r="P290" s="239"/>
      <c r="Q290" s="239"/>
      <c r="R290" s="239"/>
      <c r="S290" s="239"/>
      <c r="T290" s="240"/>
      <c r="AT290" s="241" t="s">
        <v>149</v>
      </c>
      <c r="AU290" s="241" t="s">
        <v>78</v>
      </c>
      <c r="AV290" s="14" t="s">
        <v>147</v>
      </c>
      <c r="AW290" s="14" t="s">
        <v>34</v>
      </c>
      <c r="AX290" s="14" t="s">
        <v>35</v>
      </c>
      <c r="AY290" s="241" t="s">
        <v>140</v>
      </c>
    </row>
    <row r="291" spans="2:65" s="1" customFormat="1" ht="44.25" customHeight="1">
      <c r="B291" s="36"/>
      <c r="C291" s="257" t="s">
        <v>214</v>
      </c>
      <c r="D291" s="257" t="s">
        <v>215</v>
      </c>
      <c r="E291" s="258" t="s">
        <v>1522</v>
      </c>
      <c r="F291" s="259" t="s">
        <v>1523</v>
      </c>
      <c r="G291" s="260" t="s">
        <v>145</v>
      </c>
      <c r="H291" s="261">
        <v>296.963</v>
      </c>
      <c r="I291" s="262"/>
      <c r="J291" s="263">
        <f>ROUND(I291*H291,2)</f>
        <v>0</v>
      </c>
      <c r="K291" s="259" t="s">
        <v>146</v>
      </c>
      <c r="L291" s="264"/>
      <c r="M291" s="265" t="s">
        <v>20</v>
      </c>
      <c r="N291" s="266" t="s">
        <v>42</v>
      </c>
      <c r="O291" s="37"/>
      <c r="P291" s="204">
        <f>O291*H291</f>
        <v>0</v>
      </c>
      <c r="Q291" s="204">
        <v>0.0015</v>
      </c>
      <c r="R291" s="204">
        <f>Q291*H291</f>
        <v>0.4454445</v>
      </c>
      <c r="S291" s="204">
        <v>0</v>
      </c>
      <c r="T291" s="205">
        <f>S291*H291</f>
        <v>0</v>
      </c>
      <c r="AR291" s="19" t="s">
        <v>388</v>
      </c>
      <c r="AT291" s="19" t="s">
        <v>215</v>
      </c>
      <c r="AU291" s="19" t="s">
        <v>78</v>
      </c>
      <c r="AY291" s="19" t="s">
        <v>140</v>
      </c>
      <c r="BE291" s="206">
        <f>IF(N291="základní",J291,0)</f>
        <v>0</v>
      </c>
      <c r="BF291" s="206">
        <f>IF(N291="snížená",J291,0)</f>
        <v>0</v>
      </c>
      <c r="BG291" s="206">
        <f>IF(N291="zákl. přenesená",J291,0)</f>
        <v>0</v>
      </c>
      <c r="BH291" s="206">
        <f>IF(N291="sníž. přenesená",J291,0)</f>
        <v>0</v>
      </c>
      <c r="BI291" s="206">
        <f>IF(N291="nulová",J291,0)</f>
        <v>0</v>
      </c>
      <c r="BJ291" s="19" t="s">
        <v>35</v>
      </c>
      <c r="BK291" s="206">
        <f>ROUND(I291*H291,2)</f>
        <v>0</v>
      </c>
      <c r="BL291" s="19" t="s">
        <v>241</v>
      </c>
      <c r="BM291" s="19" t="s">
        <v>1524</v>
      </c>
    </row>
    <row r="292" spans="2:51" s="13" customFormat="1" ht="13.5">
      <c r="B292" s="219"/>
      <c r="C292" s="220"/>
      <c r="D292" s="232" t="s">
        <v>149</v>
      </c>
      <c r="E292" s="220"/>
      <c r="F292" s="253" t="s">
        <v>1525</v>
      </c>
      <c r="G292" s="220"/>
      <c r="H292" s="254">
        <v>296.963</v>
      </c>
      <c r="I292" s="224"/>
      <c r="J292" s="220"/>
      <c r="K292" s="220"/>
      <c r="L292" s="225"/>
      <c r="M292" s="226"/>
      <c r="N292" s="227"/>
      <c r="O292" s="227"/>
      <c r="P292" s="227"/>
      <c r="Q292" s="227"/>
      <c r="R292" s="227"/>
      <c r="S292" s="227"/>
      <c r="T292" s="228"/>
      <c r="AT292" s="229" t="s">
        <v>149</v>
      </c>
      <c r="AU292" s="229" t="s">
        <v>78</v>
      </c>
      <c r="AV292" s="13" t="s">
        <v>78</v>
      </c>
      <c r="AW292" s="13" t="s">
        <v>4</v>
      </c>
      <c r="AX292" s="13" t="s">
        <v>35</v>
      </c>
      <c r="AY292" s="229" t="s">
        <v>140</v>
      </c>
    </row>
    <row r="293" spans="2:65" s="1" customFormat="1" ht="44.25" customHeight="1">
      <c r="B293" s="36"/>
      <c r="C293" s="195" t="s">
        <v>222</v>
      </c>
      <c r="D293" s="195" t="s">
        <v>142</v>
      </c>
      <c r="E293" s="196" t="s">
        <v>1526</v>
      </c>
      <c r="F293" s="197" t="s">
        <v>1527</v>
      </c>
      <c r="G293" s="198" t="s">
        <v>145</v>
      </c>
      <c r="H293" s="199">
        <v>896.13</v>
      </c>
      <c r="I293" s="200"/>
      <c r="J293" s="201">
        <f>ROUND(I293*H293,2)</f>
        <v>0</v>
      </c>
      <c r="K293" s="197" t="s">
        <v>146</v>
      </c>
      <c r="L293" s="56"/>
      <c r="M293" s="202" t="s">
        <v>20</v>
      </c>
      <c r="N293" s="203" t="s">
        <v>42</v>
      </c>
      <c r="O293" s="37"/>
      <c r="P293" s="204">
        <f>O293*H293</f>
        <v>0</v>
      </c>
      <c r="Q293" s="204">
        <v>0.00014</v>
      </c>
      <c r="R293" s="204">
        <f>Q293*H293</f>
        <v>0.1254582</v>
      </c>
      <c r="S293" s="204">
        <v>0</v>
      </c>
      <c r="T293" s="205">
        <f>S293*H293</f>
        <v>0</v>
      </c>
      <c r="AR293" s="19" t="s">
        <v>241</v>
      </c>
      <c r="AT293" s="19" t="s">
        <v>142</v>
      </c>
      <c r="AU293" s="19" t="s">
        <v>78</v>
      </c>
      <c r="AY293" s="19" t="s">
        <v>140</v>
      </c>
      <c r="BE293" s="206">
        <f>IF(N293="základní",J293,0)</f>
        <v>0</v>
      </c>
      <c r="BF293" s="206">
        <f>IF(N293="snížená",J293,0)</f>
        <v>0</v>
      </c>
      <c r="BG293" s="206">
        <f>IF(N293="zákl. přenesená",J293,0)</f>
        <v>0</v>
      </c>
      <c r="BH293" s="206">
        <f>IF(N293="sníž. přenesená",J293,0)</f>
        <v>0</v>
      </c>
      <c r="BI293" s="206">
        <f>IF(N293="nulová",J293,0)</f>
        <v>0</v>
      </c>
      <c r="BJ293" s="19" t="s">
        <v>35</v>
      </c>
      <c r="BK293" s="206">
        <f>ROUND(I293*H293,2)</f>
        <v>0</v>
      </c>
      <c r="BL293" s="19" t="s">
        <v>241</v>
      </c>
      <c r="BM293" s="19" t="s">
        <v>1528</v>
      </c>
    </row>
    <row r="294" spans="2:51" s="12" customFormat="1" ht="13.5">
      <c r="B294" s="207"/>
      <c r="C294" s="208"/>
      <c r="D294" s="209" t="s">
        <v>149</v>
      </c>
      <c r="E294" s="210" t="s">
        <v>20</v>
      </c>
      <c r="F294" s="211" t="s">
        <v>1425</v>
      </c>
      <c r="G294" s="208"/>
      <c r="H294" s="212" t="s">
        <v>20</v>
      </c>
      <c r="I294" s="213"/>
      <c r="J294" s="208"/>
      <c r="K294" s="208"/>
      <c r="L294" s="214"/>
      <c r="M294" s="215"/>
      <c r="N294" s="216"/>
      <c r="O294" s="216"/>
      <c r="P294" s="216"/>
      <c r="Q294" s="216"/>
      <c r="R294" s="216"/>
      <c r="S294" s="216"/>
      <c r="T294" s="217"/>
      <c r="AT294" s="218" t="s">
        <v>149</v>
      </c>
      <c r="AU294" s="218" t="s">
        <v>78</v>
      </c>
      <c r="AV294" s="12" t="s">
        <v>35</v>
      </c>
      <c r="AW294" s="12" t="s">
        <v>34</v>
      </c>
      <c r="AX294" s="12" t="s">
        <v>71</v>
      </c>
      <c r="AY294" s="218" t="s">
        <v>140</v>
      </c>
    </row>
    <row r="295" spans="2:51" s="13" customFormat="1" ht="24">
      <c r="B295" s="219"/>
      <c r="C295" s="220"/>
      <c r="D295" s="209" t="s">
        <v>149</v>
      </c>
      <c r="E295" s="221" t="s">
        <v>20</v>
      </c>
      <c r="F295" s="222" t="s">
        <v>1426</v>
      </c>
      <c r="G295" s="220"/>
      <c r="H295" s="223">
        <v>1858.397</v>
      </c>
      <c r="I295" s="224"/>
      <c r="J295" s="220"/>
      <c r="K295" s="220"/>
      <c r="L295" s="225"/>
      <c r="M295" s="226"/>
      <c r="N295" s="227"/>
      <c r="O295" s="227"/>
      <c r="P295" s="227"/>
      <c r="Q295" s="227"/>
      <c r="R295" s="227"/>
      <c r="S295" s="227"/>
      <c r="T295" s="228"/>
      <c r="AT295" s="229" t="s">
        <v>149</v>
      </c>
      <c r="AU295" s="229" t="s">
        <v>78</v>
      </c>
      <c r="AV295" s="13" t="s">
        <v>78</v>
      </c>
      <c r="AW295" s="13" t="s">
        <v>34</v>
      </c>
      <c r="AX295" s="13" t="s">
        <v>71</v>
      </c>
      <c r="AY295" s="229" t="s">
        <v>140</v>
      </c>
    </row>
    <row r="296" spans="2:51" s="13" customFormat="1" ht="13.5">
      <c r="B296" s="219"/>
      <c r="C296" s="220"/>
      <c r="D296" s="209" t="s">
        <v>149</v>
      </c>
      <c r="E296" s="221" t="s">
        <v>20</v>
      </c>
      <c r="F296" s="222" t="s">
        <v>1529</v>
      </c>
      <c r="G296" s="220"/>
      <c r="H296" s="223">
        <v>-424.022</v>
      </c>
      <c r="I296" s="224"/>
      <c r="J296" s="220"/>
      <c r="K296" s="220"/>
      <c r="L296" s="225"/>
      <c r="M296" s="226"/>
      <c r="N296" s="227"/>
      <c r="O296" s="227"/>
      <c r="P296" s="227"/>
      <c r="Q296" s="227"/>
      <c r="R296" s="227"/>
      <c r="S296" s="227"/>
      <c r="T296" s="228"/>
      <c r="AT296" s="229" t="s">
        <v>149</v>
      </c>
      <c r="AU296" s="229" t="s">
        <v>78</v>
      </c>
      <c r="AV296" s="13" t="s">
        <v>78</v>
      </c>
      <c r="AW296" s="13" t="s">
        <v>34</v>
      </c>
      <c r="AX296" s="13" t="s">
        <v>71</v>
      </c>
      <c r="AY296" s="229" t="s">
        <v>140</v>
      </c>
    </row>
    <row r="297" spans="2:51" s="13" customFormat="1" ht="13.5">
      <c r="B297" s="219"/>
      <c r="C297" s="220"/>
      <c r="D297" s="209" t="s">
        <v>149</v>
      </c>
      <c r="E297" s="221" t="s">
        <v>20</v>
      </c>
      <c r="F297" s="222" t="s">
        <v>1530</v>
      </c>
      <c r="G297" s="220"/>
      <c r="H297" s="223">
        <v>-415.245</v>
      </c>
      <c r="I297" s="224"/>
      <c r="J297" s="220"/>
      <c r="K297" s="220"/>
      <c r="L297" s="225"/>
      <c r="M297" s="226"/>
      <c r="N297" s="227"/>
      <c r="O297" s="227"/>
      <c r="P297" s="227"/>
      <c r="Q297" s="227"/>
      <c r="R297" s="227"/>
      <c r="S297" s="227"/>
      <c r="T297" s="228"/>
      <c r="AT297" s="229" t="s">
        <v>149</v>
      </c>
      <c r="AU297" s="229" t="s">
        <v>78</v>
      </c>
      <c r="AV297" s="13" t="s">
        <v>78</v>
      </c>
      <c r="AW297" s="13" t="s">
        <v>34</v>
      </c>
      <c r="AX297" s="13" t="s">
        <v>71</v>
      </c>
      <c r="AY297" s="229" t="s">
        <v>140</v>
      </c>
    </row>
    <row r="298" spans="2:51" s="13" customFormat="1" ht="13.5">
      <c r="B298" s="219"/>
      <c r="C298" s="220"/>
      <c r="D298" s="209" t="s">
        <v>149</v>
      </c>
      <c r="E298" s="221" t="s">
        <v>20</v>
      </c>
      <c r="F298" s="222" t="s">
        <v>1474</v>
      </c>
      <c r="G298" s="220"/>
      <c r="H298" s="223">
        <v>-123</v>
      </c>
      <c r="I298" s="224"/>
      <c r="J298" s="220"/>
      <c r="K298" s="220"/>
      <c r="L298" s="225"/>
      <c r="M298" s="226"/>
      <c r="N298" s="227"/>
      <c r="O298" s="227"/>
      <c r="P298" s="227"/>
      <c r="Q298" s="227"/>
      <c r="R298" s="227"/>
      <c r="S298" s="227"/>
      <c r="T298" s="228"/>
      <c r="AT298" s="229" t="s">
        <v>149</v>
      </c>
      <c r="AU298" s="229" t="s">
        <v>78</v>
      </c>
      <c r="AV298" s="13" t="s">
        <v>78</v>
      </c>
      <c r="AW298" s="13" t="s">
        <v>34</v>
      </c>
      <c r="AX298" s="13" t="s">
        <v>71</v>
      </c>
      <c r="AY298" s="229" t="s">
        <v>140</v>
      </c>
    </row>
    <row r="299" spans="2:51" s="14" customFormat="1" ht="13.5">
      <c r="B299" s="230"/>
      <c r="C299" s="231"/>
      <c r="D299" s="232" t="s">
        <v>149</v>
      </c>
      <c r="E299" s="233" t="s">
        <v>20</v>
      </c>
      <c r="F299" s="234" t="s">
        <v>152</v>
      </c>
      <c r="G299" s="231"/>
      <c r="H299" s="235">
        <v>896.13</v>
      </c>
      <c r="I299" s="236"/>
      <c r="J299" s="231"/>
      <c r="K299" s="231"/>
      <c r="L299" s="237"/>
      <c r="M299" s="238"/>
      <c r="N299" s="239"/>
      <c r="O299" s="239"/>
      <c r="P299" s="239"/>
      <c r="Q299" s="239"/>
      <c r="R299" s="239"/>
      <c r="S299" s="239"/>
      <c r="T299" s="240"/>
      <c r="AT299" s="241" t="s">
        <v>149</v>
      </c>
      <c r="AU299" s="241" t="s">
        <v>78</v>
      </c>
      <c r="AV299" s="14" t="s">
        <v>147</v>
      </c>
      <c r="AW299" s="14" t="s">
        <v>34</v>
      </c>
      <c r="AX299" s="14" t="s">
        <v>35</v>
      </c>
      <c r="AY299" s="241" t="s">
        <v>140</v>
      </c>
    </row>
    <row r="300" spans="2:65" s="1" customFormat="1" ht="44.25" customHeight="1">
      <c r="B300" s="36"/>
      <c r="C300" s="195" t="s">
        <v>228</v>
      </c>
      <c r="D300" s="195" t="s">
        <v>142</v>
      </c>
      <c r="E300" s="196" t="s">
        <v>984</v>
      </c>
      <c r="F300" s="197" t="s">
        <v>985</v>
      </c>
      <c r="G300" s="198" t="s">
        <v>145</v>
      </c>
      <c r="H300" s="199">
        <v>424.022</v>
      </c>
      <c r="I300" s="200"/>
      <c r="J300" s="201">
        <f>ROUND(I300*H300,2)</f>
        <v>0</v>
      </c>
      <c r="K300" s="197" t="s">
        <v>146</v>
      </c>
      <c r="L300" s="56"/>
      <c r="M300" s="202" t="s">
        <v>20</v>
      </c>
      <c r="N300" s="203" t="s">
        <v>42</v>
      </c>
      <c r="O300" s="37"/>
      <c r="P300" s="204">
        <f>O300*H300</f>
        <v>0</v>
      </c>
      <c r="Q300" s="204">
        <v>0.00027</v>
      </c>
      <c r="R300" s="204">
        <f>Q300*H300</f>
        <v>0.11448594</v>
      </c>
      <c r="S300" s="204">
        <v>0</v>
      </c>
      <c r="T300" s="205">
        <f>S300*H300</f>
        <v>0</v>
      </c>
      <c r="AR300" s="19" t="s">
        <v>241</v>
      </c>
      <c r="AT300" s="19" t="s">
        <v>142</v>
      </c>
      <c r="AU300" s="19" t="s">
        <v>78</v>
      </c>
      <c r="AY300" s="19" t="s">
        <v>140</v>
      </c>
      <c r="BE300" s="206">
        <f>IF(N300="základní",J300,0)</f>
        <v>0</v>
      </c>
      <c r="BF300" s="206">
        <f>IF(N300="snížená",J300,0)</f>
        <v>0</v>
      </c>
      <c r="BG300" s="206">
        <f>IF(N300="zákl. přenesená",J300,0)</f>
        <v>0</v>
      </c>
      <c r="BH300" s="206">
        <f>IF(N300="sníž. přenesená",J300,0)</f>
        <v>0</v>
      </c>
      <c r="BI300" s="206">
        <f>IF(N300="nulová",J300,0)</f>
        <v>0</v>
      </c>
      <c r="BJ300" s="19" t="s">
        <v>35</v>
      </c>
      <c r="BK300" s="206">
        <f>ROUND(I300*H300,2)</f>
        <v>0</v>
      </c>
      <c r="BL300" s="19" t="s">
        <v>241</v>
      </c>
      <c r="BM300" s="19" t="s">
        <v>1531</v>
      </c>
    </row>
    <row r="301" spans="2:51" s="12" customFormat="1" ht="13.5">
      <c r="B301" s="207"/>
      <c r="C301" s="208"/>
      <c r="D301" s="209" t="s">
        <v>149</v>
      </c>
      <c r="E301" s="210" t="s">
        <v>20</v>
      </c>
      <c r="F301" s="211" t="s">
        <v>1532</v>
      </c>
      <c r="G301" s="208"/>
      <c r="H301" s="212" t="s">
        <v>20</v>
      </c>
      <c r="I301" s="213"/>
      <c r="J301" s="208"/>
      <c r="K301" s="208"/>
      <c r="L301" s="214"/>
      <c r="M301" s="215"/>
      <c r="N301" s="216"/>
      <c r="O301" s="216"/>
      <c r="P301" s="216"/>
      <c r="Q301" s="216"/>
      <c r="R301" s="216"/>
      <c r="S301" s="216"/>
      <c r="T301" s="217"/>
      <c r="AT301" s="218" t="s">
        <v>149</v>
      </c>
      <c r="AU301" s="218" t="s">
        <v>78</v>
      </c>
      <c r="AV301" s="12" t="s">
        <v>35</v>
      </c>
      <c r="AW301" s="12" t="s">
        <v>34</v>
      </c>
      <c r="AX301" s="12" t="s">
        <v>71</v>
      </c>
      <c r="AY301" s="218" t="s">
        <v>140</v>
      </c>
    </row>
    <row r="302" spans="2:51" s="13" customFormat="1" ht="13.5">
      <c r="B302" s="219"/>
      <c r="C302" s="220"/>
      <c r="D302" s="209" t="s">
        <v>149</v>
      </c>
      <c r="E302" s="221" t="s">
        <v>20</v>
      </c>
      <c r="F302" s="222" t="s">
        <v>1533</v>
      </c>
      <c r="G302" s="220"/>
      <c r="H302" s="223">
        <v>6.435</v>
      </c>
      <c r="I302" s="224"/>
      <c r="J302" s="220"/>
      <c r="K302" s="220"/>
      <c r="L302" s="225"/>
      <c r="M302" s="226"/>
      <c r="N302" s="227"/>
      <c r="O302" s="227"/>
      <c r="P302" s="227"/>
      <c r="Q302" s="227"/>
      <c r="R302" s="227"/>
      <c r="S302" s="227"/>
      <c r="T302" s="228"/>
      <c r="AT302" s="229" t="s">
        <v>149</v>
      </c>
      <c r="AU302" s="229" t="s">
        <v>78</v>
      </c>
      <c r="AV302" s="13" t="s">
        <v>78</v>
      </c>
      <c r="AW302" s="13" t="s">
        <v>34</v>
      </c>
      <c r="AX302" s="13" t="s">
        <v>71</v>
      </c>
      <c r="AY302" s="229" t="s">
        <v>140</v>
      </c>
    </row>
    <row r="303" spans="2:51" s="13" customFormat="1" ht="13.5">
      <c r="B303" s="219"/>
      <c r="C303" s="220"/>
      <c r="D303" s="209" t="s">
        <v>149</v>
      </c>
      <c r="E303" s="221" t="s">
        <v>20</v>
      </c>
      <c r="F303" s="222" t="s">
        <v>1534</v>
      </c>
      <c r="G303" s="220"/>
      <c r="H303" s="223">
        <v>45.24</v>
      </c>
      <c r="I303" s="224"/>
      <c r="J303" s="220"/>
      <c r="K303" s="220"/>
      <c r="L303" s="225"/>
      <c r="M303" s="226"/>
      <c r="N303" s="227"/>
      <c r="O303" s="227"/>
      <c r="P303" s="227"/>
      <c r="Q303" s="227"/>
      <c r="R303" s="227"/>
      <c r="S303" s="227"/>
      <c r="T303" s="228"/>
      <c r="AT303" s="229" t="s">
        <v>149</v>
      </c>
      <c r="AU303" s="229" t="s">
        <v>78</v>
      </c>
      <c r="AV303" s="13" t="s">
        <v>78</v>
      </c>
      <c r="AW303" s="13" t="s">
        <v>34</v>
      </c>
      <c r="AX303" s="13" t="s">
        <v>71</v>
      </c>
      <c r="AY303" s="229" t="s">
        <v>140</v>
      </c>
    </row>
    <row r="304" spans="2:51" s="13" customFormat="1" ht="13.5">
      <c r="B304" s="219"/>
      <c r="C304" s="220"/>
      <c r="D304" s="209" t="s">
        <v>149</v>
      </c>
      <c r="E304" s="221" t="s">
        <v>20</v>
      </c>
      <c r="F304" s="222" t="s">
        <v>1535</v>
      </c>
      <c r="G304" s="220"/>
      <c r="H304" s="223">
        <v>40.825</v>
      </c>
      <c r="I304" s="224"/>
      <c r="J304" s="220"/>
      <c r="K304" s="220"/>
      <c r="L304" s="225"/>
      <c r="M304" s="226"/>
      <c r="N304" s="227"/>
      <c r="O304" s="227"/>
      <c r="P304" s="227"/>
      <c r="Q304" s="227"/>
      <c r="R304" s="227"/>
      <c r="S304" s="227"/>
      <c r="T304" s="228"/>
      <c r="AT304" s="229" t="s">
        <v>149</v>
      </c>
      <c r="AU304" s="229" t="s">
        <v>78</v>
      </c>
      <c r="AV304" s="13" t="s">
        <v>78</v>
      </c>
      <c r="AW304" s="13" t="s">
        <v>34</v>
      </c>
      <c r="AX304" s="13" t="s">
        <v>71</v>
      </c>
      <c r="AY304" s="229" t="s">
        <v>140</v>
      </c>
    </row>
    <row r="305" spans="2:51" s="13" customFormat="1" ht="13.5">
      <c r="B305" s="219"/>
      <c r="C305" s="220"/>
      <c r="D305" s="209" t="s">
        <v>149</v>
      </c>
      <c r="E305" s="221" t="s">
        <v>20</v>
      </c>
      <c r="F305" s="222" t="s">
        <v>1536</v>
      </c>
      <c r="G305" s="220"/>
      <c r="H305" s="223">
        <v>67.5</v>
      </c>
      <c r="I305" s="224"/>
      <c r="J305" s="220"/>
      <c r="K305" s="220"/>
      <c r="L305" s="225"/>
      <c r="M305" s="226"/>
      <c r="N305" s="227"/>
      <c r="O305" s="227"/>
      <c r="P305" s="227"/>
      <c r="Q305" s="227"/>
      <c r="R305" s="227"/>
      <c r="S305" s="227"/>
      <c r="T305" s="228"/>
      <c r="AT305" s="229" t="s">
        <v>149</v>
      </c>
      <c r="AU305" s="229" t="s">
        <v>78</v>
      </c>
      <c r="AV305" s="13" t="s">
        <v>78</v>
      </c>
      <c r="AW305" s="13" t="s">
        <v>34</v>
      </c>
      <c r="AX305" s="13" t="s">
        <v>71</v>
      </c>
      <c r="AY305" s="229" t="s">
        <v>140</v>
      </c>
    </row>
    <row r="306" spans="2:51" s="13" customFormat="1" ht="13.5">
      <c r="B306" s="219"/>
      <c r="C306" s="220"/>
      <c r="D306" s="209" t="s">
        <v>149</v>
      </c>
      <c r="E306" s="221" t="s">
        <v>20</v>
      </c>
      <c r="F306" s="222" t="s">
        <v>1537</v>
      </c>
      <c r="G306" s="220"/>
      <c r="H306" s="223">
        <v>37.26</v>
      </c>
      <c r="I306" s="224"/>
      <c r="J306" s="220"/>
      <c r="K306" s="220"/>
      <c r="L306" s="225"/>
      <c r="M306" s="226"/>
      <c r="N306" s="227"/>
      <c r="O306" s="227"/>
      <c r="P306" s="227"/>
      <c r="Q306" s="227"/>
      <c r="R306" s="227"/>
      <c r="S306" s="227"/>
      <c r="T306" s="228"/>
      <c r="AT306" s="229" t="s">
        <v>149</v>
      </c>
      <c r="AU306" s="229" t="s">
        <v>78</v>
      </c>
      <c r="AV306" s="13" t="s">
        <v>78</v>
      </c>
      <c r="AW306" s="13" t="s">
        <v>34</v>
      </c>
      <c r="AX306" s="13" t="s">
        <v>71</v>
      </c>
      <c r="AY306" s="229" t="s">
        <v>140</v>
      </c>
    </row>
    <row r="307" spans="2:51" s="13" customFormat="1" ht="13.5">
      <c r="B307" s="219"/>
      <c r="C307" s="220"/>
      <c r="D307" s="209" t="s">
        <v>149</v>
      </c>
      <c r="E307" s="221" t="s">
        <v>20</v>
      </c>
      <c r="F307" s="222" t="s">
        <v>1538</v>
      </c>
      <c r="G307" s="220"/>
      <c r="H307" s="223">
        <v>20.915</v>
      </c>
      <c r="I307" s="224"/>
      <c r="J307" s="220"/>
      <c r="K307" s="220"/>
      <c r="L307" s="225"/>
      <c r="M307" s="226"/>
      <c r="N307" s="227"/>
      <c r="O307" s="227"/>
      <c r="P307" s="227"/>
      <c r="Q307" s="227"/>
      <c r="R307" s="227"/>
      <c r="S307" s="227"/>
      <c r="T307" s="228"/>
      <c r="AT307" s="229" t="s">
        <v>149</v>
      </c>
      <c r="AU307" s="229" t="s">
        <v>78</v>
      </c>
      <c r="AV307" s="13" t="s">
        <v>78</v>
      </c>
      <c r="AW307" s="13" t="s">
        <v>34</v>
      </c>
      <c r="AX307" s="13" t="s">
        <v>71</v>
      </c>
      <c r="AY307" s="229" t="s">
        <v>140</v>
      </c>
    </row>
    <row r="308" spans="2:51" s="13" customFormat="1" ht="13.5">
      <c r="B308" s="219"/>
      <c r="C308" s="220"/>
      <c r="D308" s="209" t="s">
        <v>149</v>
      </c>
      <c r="E308" s="221" t="s">
        <v>20</v>
      </c>
      <c r="F308" s="222" t="s">
        <v>1539</v>
      </c>
      <c r="G308" s="220"/>
      <c r="H308" s="223">
        <v>34.96</v>
      </c>
      <c r="I308" s="224"/>
      <c r="J308" s="220"/>
      <c r="K308" s="220"/>
      <c r="L308" s="225"/>
      <c r="M308" s="226"/>
      <c r="N308" s="227"/>
      <c r="O308" s="227"/>
      <c r="P308" s="227"/>
      <c r="Q308" s="227"/>
      <c r="R308" s="227"/>
      <c r="S308" s="227"/>
      <c r="T308" s="228"/>
      <c r="AT308" s="229" t="s">
        <v>149</v>
      </c>
      <c r="AU308" s="229" t="s">
        <v>78</v>
      </c>
      <c r="AV308" s="13" t="s">
        <v>78</v>
      </c>
      <c r="AW308" s="13" t="s">
        <v>34</v>
      </c>
      <c r="AX308" s="13" t="s">
        <v>71</v>
      </c>
      <c r="AY308" s="229" t="s">
        <v>140</v>
      </c>
    </row>
    <row r="309" spans="2:51" s="13" customFormat="1" ht="13.5">
      <c r="B309" s="219"/>
      <c r="C309" s="220"/>
      <c r="D309" s="209" t="s">
        <v>149</v>
      </c>
      <c r="E309" s="221" t="s">
        <v>20</v>
      </c>
      <c r="F309" s="222" t="s">
        <v>1540</v>
      </c>
      <c r="G309" s="220"/>
      <c r="H309" s="223">
        <v>35.4</v>
      </c>
      <c r="I309" s="224"/>
      <c r="J309" s="220"/>
      <c r="K309" s="220"/>
      <c r="L309" s="225"/>
      <c r="M309" s="226"/>
      <c r="N309" s="227"/>
      <c r="O309" s="227"/>
      <c r="P309" s="227"/>
      <c r="Q309" s="227"/>
      <c r="R309" s="227"/>
      <c r="S309" s="227"/>
      <c r="T309" s="228"/>
      <c r="AT309" s="229" t="s">
        <v>149</v>
      </c>
      <c r="AU309" s="229" t="s">
        <v>78</v>
      </c>
      <c r="AV309" s="13" t="s">
        <v>78</v>
      </c>
      <c r="AW309" s="13" t="s">
        <v>34</v>
      </c>
      <c r="AX309" s="13" t="s">
        <v>71</v>
      </c>
      <c r="AY309" s="229" t="s">
        <v>140</v>
      </c>
    </row>
    <row r="310" spans="2:51" s="13" customFormat="1" ht="13.5">
      <c r="B310" s="219"/>
      <c r="C310" s="220"/>
      <c r="D310" s="209" t="s">
        <v>149</v>
      </c>
      <c r="E310" s="221" t="s">
        <v>20</v>
      </c>
      <c r="F310" s="222" t="s">
        <v>1541</v>
      </c>
      <c r="G310" s="220"/>
      <c r="H310" s="223">
        <v>58.957</v>
      </c>
      <c r="I310" s="224"/>
      <c r="J310" s="220"/>
      <c r="K310" s="220"/>
      <c r="L310" s="225"/>
      <c r="M310" s="226"/>
      <c r="N310" s="227"/>
      <c r="O310" s="227"/>
      <c r="P310" s="227"/>
      <c r="Q310" s="227"/>
      <c r="R310" s="227"/>
      <c r="S310" s="227"/>
      <c r="T310" s="228"/>
      <c r="AT310" s="229" t="s">
        <v>149</v>
      </c>
      <c r="AU310" s="229" t="s">
        <v>78</v>
      </c>
      <c r="AV310" s="13" t="s">
        <v>78</v>
      </c>
      <c r="AW310" s="13" t="s">
        <v>34</v>
      </c>
      <c r="AX310" s="13" t="s">
        <v>71</v>
      </c>
      <c r="AY310" s="229" t="s">
        <v>140</v>
      </c>
    </row>
    <row r="311" spans="2:51" s="13" customFormat="1" ht="13.5">
      <c r="B311" s="219"/>
      <c r="C311" s="220"/>
      <c r="D311" s="209" t="s">
        <v>149</v>
      </c>
      <c r="E311" s="221" t="s">
        <v>20</v>
      </c>
      <c r="F311" s="222" t="s">
        <v>1542</v>
      </c>
      <c r="G311" s="220"/>
      <c r="H311" s="223">
        <v>22.03</v>
      </c>
      <c r="I311" s="224"/>
      <c r="J311" s="220"/>
      <c r="K311" s="220"/>
      <c r="L311" s="225"/>
      <c r="M311" s="226"/>
      <c r="N311" s="227"/>
      <c r="O311" s="227"/>
      <c r="P311" s="227"/>
      <c r="Q311" s="227"/>
      <c r="R311" s="227"/>
      <c r="S311" s="227"/>
      <c r="T311" s="228"/>
      <c r="AT311" s="229" t="s">
        <v>149</v>
      </c>
      <c r="AU311" s="229" t="s">
        <v>78</v>
      </c>
      <c r="AV311" s="13" t="s">
        <v>78</v>
      </c>
      <c r="AW311" s="13" t="s">
        <v>34</v>
      </c>
      <c r="AX311" s="13" t="s">
        <v>71</v>
      </c>
      <c r="AY311" s="229" t="s">
        <v>140</v>
      </c>
    </row>
    <row r="312" spans="2:51" s="13" customFormat="1" ht="13.5">
      <c r="B312" s="219"/>
      <c r="C312" s="220"/>
      <c r="D312" s="209" t="s">
        <v>149</v>
      </c>
      <c r="E312" s="221" t="s">
        <v>20</v>
      </c>
      <c r="F312" s="222" t="s">
        <v>1543</v>
      </c>
      <c r="G312" s="220"/>
      <c r="H312" s="223">
        <v>18.68</v>
      </c>
      <c r="I312" s="224"/>
      <c r="J312" s="220"/>
      <c r="K312" s="220"/>
      <c r="L312" s="225"/>
      <c r="M312" s="226"/>
      <c r="N312" s="227"/>
      <c r="O312" s="227"/>
      <c r="P312" s="227"/>
      <c r="Q312" s="227"/>
      <c r="R312" s="227"/>
      <c r="S312" s="227"/>
      <c r="T312" s="228"/>
      <c r="AT312" s="229" t="s">
        <v>149</v>
      </c>
      <c r="AU312" s="229" t="s">
        <v>78</v>
      </c>
      <c r="AV312" s="13" t="s">
        <v>78</v>
      </c>
      <c r="AW312" s="13" t="s">
        <v>34</v>
      </c>
      <c r="AX312" s="13" t="s">
        <v>71</v>
      </c>
      <c r="AY312" s="229" t="s">
        <v>140</v>
      </c>
    </row>
    <row r="313" spans="2:51" s="13" customFormat="1" ht="13.5">
      <c r="B313" s="219"/>
      <c r="C313" s="220"/>
      <c r="D313" s="209" t="s">
        <v>149</v>
      </c>
      <c r="E313" s="221" t="s">
        <v>20</v>
      </c>
      <c r="F313" s="222" t="s">
        <v>1544</v>
      </c>
      <c r="G313" s="220"/>
      <c r="H313" s="223">
        <v>3.14</v>
      </c>
      <c r="I313" s="224"/>
      <c r="J313" s="220"/>
      <c r="K313" s="220"/>
      <c r="L313" s="225"/>
      <c r="M313" s="226"/>
      <c r="N313" s="227"/>
      <c r="O313" s="227"/>
      <c r="P313" s="227"/>
      <c r="Q313" s="227"/>
      <c r="R313" s="227"/>
      <c r="S313" s="227"/>
      <c r="T313" s="228"/>
      <c r="AT313" s="229" t="s">
        <v>149</v>
      </c>
      <c r="AU313" s="229" t="s">
        <v>78</v>
      </c>
      <c r="AV313" s="13" t="s">
        <v>78</v>
      </c>
      <c r="AW313" s="13" t="s">
        <v>34</v>
      </c>
      <c r="AX313" s="13" t="s">
        <v>71</v>
      </c>
      <c r="AY313" s="229" t="s">
        <v>140</v>
      </c>
    </row>
    <row r="314" spans="2:51" s="13" customFormat="1" ht="13.5">
      <c r="B314" s="219"/>
      <c r="C314" s="220"/>
      <c r="D314" s="209" t="s">
        <v>149</v>
      </c>
      <c r="E314" s="221" t="s">
        <v>20</v>
      </c>
      <c r="F314" s="222" t="s">
        <v>1545</v>
      </c>
      <c r="G314" s="220"/>
      <c r="H314" s="223">
        <v>32.68</v>
      </c>
      <c r="I314" s="224"/>
      <c r="J314" s="220"/>
      <c r="K314" s="220"/>
      <c r="L314" s="225"/>
      <c r="M314" s="226"/>
      <c r="N314" s="227"/>
      <c r="O314" s="227"/>
      <c r="P314" s="227"/>
      <c r="Q314" s="227"/>
      <c r="R314" s="227"/>
      <c r="S314" s="227"/>
      <c r="T314" s="228"/>
      <c r="AT314" s="229" t="s">
        <v>149</v>
      </c>
      <c r="AU314" s="229" t="s">
        <v>78</v>
      </c>
      <c r="AV314" s="13" t="s">
        <v>78</v>
      </c>
      <c r="AW314" s="13" t="s">
        <v>34</v>
      </c>
      <c r="AX314" s="13" t="s">
        <v>71</v>
      </c>
      <c r="AY314" s="229" t="s">
        <v>140</v>
      </c>
    </row>
    <row r="315" spans="2:51" s="14" customFormat="1" ht="13.5">
      <c r="B315" s="230"/>
      <c r="C315" s="231"/>
      <c r="D315" s="232" t="s">
        <v>149</v>
      </c>
      <c r="E315" s="233" t="s">
        <v>20</v>
      </c>
      <c r="F315" s="234" t="s">
        <v>152</v>
      </c>
      <c r="G315" s="231"/>
      <c r="H315" s="235">
        <v>424.022</v>
      </c>
      <c r="I315" s="236"/>
      <c r="J315" s="231"/>
      <c r="K315" s="231"/>
      <c r="L315" s="237"/>
      <c r="M315" s="238"/>
      <c r="N315" s="239"/>
      <c r="O315" s="239"/>
      <c r="P315" s="239"/>
      <c r="Q315" s="239"/>
      <c r="R315" s="239"/>
      <c r="S315" s="239"/>
      <c r="T315" s="240"/>
      <c r="AT315" s="241" t="s">
        <v>149</v>
      </c>
      <c r="AU315" s="241" t="s">
        <v>78</v>
      </c>
      <c r="AV315" s="14" t="s">
        <v>147</v>
      </c>
      <c r="AW315" s="14" t="s">
        <v>34</v>
      </c>
      <c r="AX315" s="14" t="s">
        <v>35</v>
      </c>
      <c r="AY315" s="241" t="s">
        <v>140</v>
      </c>
    </row>
    <row r="316" spans="2:65" s="1" customFormat="1" ht="44.25" customHeight="1">
      <c r="B316" s="36"/>
      <c r="C316" s="195" t="s">
        <v>8</v>
      </c>
      <c r="D316" s="195" t="s">
        <v>142</v>
      </c>
      <c r="E316" s="196" t="s">
        <v>1546</v>
      </c>
      <c r="F316" s="197" t="s">
        <v>1547</v>
      </c>
      <c r="G316" s="198" t="s">
        <v>145</v>
      </c>
      <c r="H316" s="199">
        <v>415.245</v>
      </c>
      <c r="I316" s="200"/>
      <c r="J316" s="201">
        <f>ROUND(I316*H316,2)</f>
        <v>0</v>
      </c>
      <c r="K316" s="197" t="s">
        <v>146</v>
      </c>
      <c r="L316" s="56"/>
      <c r="M316" s="202" t="s">
        <v>20</v>
      </c>
      <c r="N316" s="203" t="s">
        <v>42</v>
      </c>
      <c r="O316" s="37"/>
      <c r="P316" s="204">
        <f>O316*H316</f>
        <v>0</v>
      </c>
      <c r="Q316" s="204">
        <v>0.00041</v>
      </c>
      <c r="R316" s="204">
        <f>Q316*H316</f>
        <v>0.17025045</v>
      </c>
      <c r="S316" s="204">
        <v>0</v>
      </c>
      <c r="T316" s="205">
        <f>S316*H316</f>
        <v>0</v>
      </c>
      <c r="AR316" s="19" t="s">
        <v>241</v>
      </c>
      <c r="AT316" s="19" t="s">
        <v>142</v>
      </c>
      <c r="AU316" s="19" t="s">
        <v>78</v>
      </c>
      <c r="AY316" s="19" t="s">
        <v>140</v>
      </c>
      <c r="BE316" s="206">
        <f>IF(N316="základní",J316,0)</f>
        <v>0</v>
      </c>
      <c r="BF316" s="206">
        <f>IF(N316="snížená",J316,0)</f>
        <v>0</v>
      </c>
      <c r="BG316" s="206">
        <f>IF(N316="zákl. přenesená",J316,0)</f>
        <v>0</v>
      </c>
      <c r="BH316" s="206">
        <f>IF(N316="sníž. přenesená",J316,0)</f>
        <v>0</v>
      </c>
      <c r="BI316" s="206">
        <f>IF(N316="nulová",J316,0)</f>
        <v>0</v>
      </c>
      <c r="BJ316" s="19" t="s">
        <v>35</v>
      </c>
      <c r="BK316" s="206">
        <f>ROUND(I316*H316,2)</f>
        <v>0</v>
      </c>
      <c r="BL316" s="19" t="s">
        <v>241</v>
      </c>
      <c r="BM316" s="19" t="s">
        <v>1548</v>
      </c>
    </row>
    <row r="317" spans="2:51" s="12" customFormat="1" ht="13.5">
      <c r="B317" s="207"/>
      <c r="C317" s="208"/>
      <c r="D317" s="209" t="s">
        <v>149</v>
      </c>
      <c r="E317" s="210" t="s">
        <v>20</v>
      </c>
      <c r="F317" s="211" t="s">
        <v>1532</v>
      </c>
      <c r="G317" s="208"/>
      <c r="H317" s="212" t="s">
        <v>20</v>
      </c>
      <c r="I317" s="213"/>
      <c r="J317" s="208"/>
      <c r="K317" s="208"/>
      <c r="L317" s="214"/>
      <c r="M317" s="215"/>
      <c r="N317" s="216"/>
      <c r="O317" s="216"/>
      <c r="P317" s="216"/>
      <c r="Q317" s="216"/>
      <c r="R317" s="216"/>
      <c r="S317" s="216"/>
      <c r="T317" s="217"/>
      <c r="AT317" s="218" t="s">
        <v>149</v>
      </c>
      <c r="AU317" s="218" t="s">
        <v>78</v>
      </c>
      <c r="AV317" s="12" t="s">
        <v>35</v>
      </c>
      <c r="AW317" s="12" t="s">
        <v>34</v>
      </c>
      <c r="AX317" s="12" t="s">
        <v>71</v>
      </c>
      <c r="AY317" s="218" t="s">
        <v>140</v>
      </c>
    </row>
    <row r="318" spans="2:51" s="13" customFormat="1" ht="13.5">
      <c r="B318" s="219"/>
      <c r="C318" s="220"/>
      <c r="D318" s="209" t="s">
        <v>149</v>
      </c>
      <c r="E318" s="221" t="s">
        <v>20</v>
      </c>
      <c r="F318" s="222" t="s">
        <v>1549</v>
      </c>
      <c r="G318" s="220"/>
      <c r="H318" s="223">
        <v>28.125</v>
      </c>
      <c r="I318" s="224"/>
      <c r="J318" s="220"/>
      <c r="K318" s="220"/>
      <c r="L318" s="225"/>
      <c r="M318" s="226"/>
      <c r="N318" s="227"/>
      <c r="O318" s="227"/>
      <c r="P318" s="227"/>
      <c r="Q318" s="227"/>
      <c r="R318" s="227"/>
      <c r="S318" s="227"/>
      <c r="T318" s="228"/>
      <c r="AT318" s="229" t="s">
        <v>149</v>
      </c>
      <c r="AU318" s="229" t="s">
        <v>78</v>
      </c>
      <c r="AV318" s="13" t="s">
        <v>78</v>
      </c>
      <c r="AW318" s="13" t="s">
        <v>34</v>
      </c>
      <c r="AX318" s="13" t="s">
        <v>71</v>
      </c>
      <c r="AY318" s="229" t="s">
        <v>140</v>
      </c>
    </row>
    <row r="319" spans="2:51" s="13" customFormat="1" ht="13.5">
      <c r="B319" s="219"/>
      <c r="C319" s="220"/>
      <c r="D319" s="209" t="s">
        <v>149</v>
      </c>
      <c r="E319" s="221" t="s">
        <v>20</v>
      </c>
      <c r="F319" s="222" t="s">
        <v>1550</v>
      </c>
      <c r="G319" s="220"/>
      <c r="H319" s="223">
        <v>72</v>
      </c>
      <c r="I319" s="224"/>
      <c r="J319" s="220"/>
      <c r="K319" s="220"/>
      <c r="L319" s="225"/>
      <c r="M319" s="226"/>
      <c r="N319" s="227"/>
      <c r="O319" s="227"/>
      <c r="P319" s="227"/>
      <c r="Q319" s="227"/>
      <c r="R319" s="227"/>
      <c r="S319" s="227"/>
      <c r="T319" s="228"/>
      <c r="AT319" s="229" t="s">
        <v>149</v>
      </c>
      <c r="AU319" s="229" t="s">
        <v>78</v>
      </c>
      <c r="AV319" s="13" t="s">
        <v>78</v>
      </c>
      <c r="AW319" s="13" t="s">
        <v>34</v>
      </c>
      <c r="AX319" s="13" t="s">
        <v>71</v>
      </c>
      <c r="AY319" s="229" t="s">
        <v>140</v>
      </c>
    </row>
    <row r="320" spans="2:51" s="13" customFormat="1" ht="13.5">
      <c r="B320" s="219"/>
      <c r="C320" s="220"/>
      <c r="D320" s="209" t="s">
        <v>149</v>
      </c>
      <c r="E320" s="221" t="s">
        <v>20</v>
      </c>
      <c r="F320" s="222" t="s">
        <v>1551</v>
      </c>
      <c r="G320" s="220"/>
      <c r="H320" s="223">
        <v>31.88</v>
      </c>
      <c r="I320" s="224"/>
      <c r="J320" s="220"/>
      <c r="K320" s="220"/>
      <c r="L320" s="225"/>
      <c r="M320" s="226"/>
      <c r="N320" s="227"/>
      <c r="O320" s="227"/>
      <c r="P320" s="227"/>
      <c r="Q320" s="227"/>
      <c r="R320" s="227"/>
      <c r="S320" s="227"/>
      <c r="T320" s="228"/>
      <c r="AT320" s="229" t="s">
        <v>149</v>
      </c>
      <c r="AU320" s="229" t="s">
        <v>78</v>
      </c>
      <c r="AV320" s="13" t="s">
        <v>78</v>
      </c>
      <c r="AW320" s="13" t="s">
        <v>34</v>
      </c>
      <c r="AX320" s="13" t="s">
        <v>71</v>
      </c>
      <c r="AY320" s="229" t="s">
        <v>140</v>
      </c>
    </row>
    <row r="321" spans="2:51" s="13" customFormat="1" ht="13.5">
      <c r="B321" s="219"/>
      <c r="C321" s="220"/>
      <c r="D321" s="209" t="s">
        <v>149</v>
      </c>
      <c r="E321" s="221" t="s">
        <v>20</v>
      </c>
      <c r="F321" s="222" t="s">
        <v>1552</v>
      </c>
      <c r="G321" s="220"/>
      <c r="H321" s="223">
        <v>57.6</v>
      </c>
      <c r="I321" s="224"/>
      <c r="J321" s="220"/>
      <c r="K321" s="220"/>
      <c r="L321" s="225"/>
      <c r="M321" s="226"/>
      <c r="N321" s="227"/>
      <c r="O321" s="227"/>
      <c r="P321" s="227"/>
      <c r="Q321" s="227"/>
      <c r="R321" s="227"/>
      <c r="S321" s="227"/>
      <c r="T321" s="228"/>
      <c r="AT321" s="229" t="s">
        <v>149</v>
      </c>
      <c r="AU321" s="229" t="s">
        <v>78</v>
      </c>
      <c r="AV321" s="13" t="s">
        <v>78</v>
      </c>
      <c r="AW321" s="13" t="s">
        <v>34</v>
      </c>
      <c r="AX321" s="13" t="s">
        <v>71</v>
      </c>
      <c r="AY321" s="229" t="s">
        <v>140</v>
      </c>
    </row>
    <row r="322" spans="2:51" s="13" customFormat="1" ht="13.5">
      <c r="B322" s="219"/>
      <c r="C322" s="220"/>
      <c r="D322" s="209" t="s">
        <v>149</v>
      </c>
      <c r="E322" s="221" t="s">
        <v>20</v>
      </c>
      <c r="F322" s="222" t="s">
        <v>1553</v>
      </c>
      <c r="G322" s="220"/>
      <c r="H322" s="223">
        <v>28.8</v>
      </c>
      <c r="I322" s="224"/>
      <c r="J322" s="220"/>
      <c r="K322" s="220"/>
      <c r="L322" s="225"/>
      <c r="M322" s="226"/>
      <c r="N322" s="227"/>
      <c r="O322" s="227"/>
      <c r="P322" s="227"/>
      <c r="Q322" s="227"/>
      <c r="R322" s="227"/>
      <c r="S322" s="227"/>
      <c r="T322" s="228"/>
      <c r="AT322" s="229" t="s">
        <v>149</v>
      </c>
      <c r="AU322" s="229" t="s">
        <v>78</v>
      </c>
      <c r="AV322" s="13" t="s">
        <v>78</v>
      </c>
      <c r="AW322" s="13" t="s">
        <v>34</v>
      </c>
      <c r="AX322" s="13" t="s">
        <v>71</v>
      </c>
      <c r="AY322" s="229" t="s">
        <v>140</v>
      </c>
    </row>
    <row r="323" spans="2:51" s="13" customFormat="1" ht="13.5">
      <c r="B323" s="219"/>
      <c r="C323" s="220"/>
      <c r="D323" s="209" t="s">
        <v>149</v>
      </c>
      <c r="E323" s="221" t="s">
        <v>20</v>
      </c>
      <c r="F323" s="222" t="s">
        <v>1554</v>
      </c>
      <c r="G323" s="220"/>
      <c r="H323" s="223">
        <v>21.26</v>
      </c>
      <c r="I323" s="224"/>
      <c r="J323" s="220"/>
      <c r="K323" s="220"/>
      <c r="L323" s="225"/>
      <c r="M323" s="226"/>
      <c r="N323" s="227"/>
      <c r="O323" s="227"/>
      <c r="P323" s="227"/>
      <c r="Q323" s="227"/>
      <c r="R323" s="227"/>
      <c r="S323" s="227"/>
      <c r="T323" s="228"/>
      <c r="AT323" s="229" t="s">
        <v>149</v>
      </c>
      <c r="AU323" s="229" t="s">
        <v>78</v>
      </c>
      <c r="AV323" s="13" t="s">
        <v>78</v>
      </c>
      <c r="AW323" s="13" t="s">
        <v>34</v>
      </c>
      <c r="AX323" s="13" t="s">
        <v>71</v>
      </c>
      <c r="AY323" s="229" t="s">
        <v>140</v>
      </c>
    </row>
    <row r="324" spans="2:51" s="13" customFormat="1" ht="13.5">
      <c r="B324" s="219"/>
      <c r="C324" s="220"/>
      <c r="D324" s="209" t="s">
        <v>149</v>
      </c>
      <c r="E324" s="221" t="s">
        <v>20</v>
      </c>
      <c r="F324" s="222" t="s">
        <v>1555</v>
      </c>
      <c r="G324" s="220"/>
      <c r="H324" s="223">
        <v>26.5</v>
      </c>
      <c r="I324" s="224"/>
      <c r="J324" s="220"/>
      <c r="K324" s="220"/>
      <c r="L324" s="225"/>
      <c r="M324" s="226"/>
      <c r="N324" s="227"/>
      <c r="O324" s="227"/>
      <c r="P324" s="227"/>
      <c r="Q324" s="227"/>
      <c r="R324" s="227"/>
      <c r="S324" s="227"/>
      <c r="T324" s="228"/>
      <c r="AT324" s="229" t="s">
        <v>149</v>
      </c>
      <c r="AU324" s="229" t="s">
        <v>78</v>
      </c>
      <c r="AV324" s="13" t="s">
        <v>78</v>
      </c>
      <c r="AW324" s="13" t="s">
        <v>34</v>
      </c>
      <c r="AX324" s="13" t="s">
        <v>71</v>
      </c>
      <c r="AY324" s="229" t="s">
        <v>140</v>
      </c>
    </row>
    <row r="325" spans="2:51" s="13" customFormat="1" ht="13.5">
      <c r="B325" s="219"/>
      <c r="C325" s="220"/>
      <c r="D325" s="209" t="s">
        <v>149</v>
      </c>
      <c r="E325" s="221" t="s">
        <v>20</v>
      </c>
      <c r="F325" s="222" t="s">
        <v>1556</v>
      </c>
      <c r="G325" s="220"/>
      <c r="H325" s="223">
        <v>26.72</v>
      </c>
      <c r="I325" s="224"/>
      <c r="J325" s="220"/>
      <c r="K325" s="220"/>
      <c r="L325" s="225"/>
      <c r="M325" s="226"/>
      <c r="N325" s="227"/>
      <c r="O325" s="227"/>
      <c r="P325" s="227"/>
      <c r="Q325" s="227"/>
      <c r="R325" s="227"/>
      <c r="S325" s="227"/>
      <c r="T325" s="228"/>
      <c r="AT325" s="229" t="s">
        <v>149</v>
      </c>
      <c r="AU325" s="229" t="s">
        <v>78</v>
      </c>
      <c r="AV325" s="13" t="s">
        <v>78</v>
      </c>
      <c r="AW325" s="13" t="s">
        <v>34</v>
      </c>
      <c r="AX325" s="13" t="s">
        <v>71</v>
      </c>
      <c r="AY325" s="229" t="s">
        <v>140</v>
      </c>
    </row>
    <row r="326" spans="2:51" s="13" customFormat="1" ht="13.5">
      <c r="B326" s="219"/>
      <c r="C326" s="220"/>
      <c r="D326" s="209" t="s">
        <v>149</v>
      </c>
      <c r="E326" s="221" t="s">
        <v>20</v>
      </c>
      <c r="F326" s="222" t="s">
        <v>1553</v>
      </c>
      <c r="G326" s="220"/>
      <c r="H326" s="223">
        <v>28.8</v>
      </c>
      <c r="I326" s="224"/>
      <c r="J326" s="220"/>
      <c r="K326" s="220"/>
      <c r="L326" s="225"/>
      <c r="M326" s="226"/>
      <c r="N326" s="227"/>
      <c r="O326" s="227"/>
      <c r="P326" s="227"/>
      <c r="Q326" s="227"/>
      <c r="R326" s="227"/>
      <c r="S326" s="227"/>
      <c r="T326" s="228"/>
      <c r="AT326" s="229" t="s">
        <v>149</v>
      </c>
      <c r="AU326" s="229" t="s">
        <v>78</v>
      </c>
      <c r="AV326" s="13" t="s">
        <v>78</v>
      </c>
      <c r="AW326" s="13" t="s">
        <v>34</v>
      </c>
      <c r="AX326" s="13" t="s">
        <v>71</v>
      </c>
      <c r="AY326" s="229" t="s">
        <v>140</v>
      </c>
    </row>
    <row r="327" spans="2:51" s="13" customFormat="1" ht="13.5">
      <c r="B327" s="219"/>
      <c r="C327" s="220"/>
      <c r="D327" s="209" t="s">
        <v>149</v>
      </c>
      <c r="E327" s="221" t="s">
        <v>20</v>
      </c>
      <c r="F327" s="222" t="s">
        <v>1557</v>
      </c>
      <c r="G327" s="220"/>
      <c r="H327" s="223">
        <v>22.1</v>
      </c>
      <c r="I327" s="224"/>
      <c r="J327" s="220"/>
      <c r="K327" s="220"/>
      <c r="L327" s="225"/>
      <c r="M327" s="226"/>
      <c r="N327" s="227"/>
      <c r="O327" s="227"/>
      <c r="P327" s="227"/>
      <c r="Q327" s="227"/>
      <c r="R327" s="227"/>
      <c r="S327" s="227"/>
      <c r="T327" s="228"/>
      <c r="AT327" s="229" t="s">
        <v>149</v>
      </c>
      <c r="AU327" s="229" t="s">
        <v>78</v>
      </c>
      <c r="AV327" s="13" t="s">
        <v>78</v>
      </c>
      <c r="AW327" s="13" t="s">
        <v>34</v>
      </c>
      <c r="AX327" s="13" t="s">
        <v>71</v>
      </c>
      <c r="AY327" s="229" t="s">
        <v>140</v>
      </c>
    </row>
    <row r="328" spans="2:51" s="13" customFormat="1" ht="13.5">
      <c r="B328" s="219"/>
      <c r="C328" s="220"/>
      <c r="D328" s="209" t="s">
        <v>149</v>
      </c>
      <c r="E328" s="221" t="s">
        <v>20</v>
      </c>
      <c r="F328" s="222" t="s">
        <v>1558</v>
      </c>
      <c r="G328" s="220"/>
      <c r="H328" s="223">
        <v>36.56</v>
      </c>
      <c r="I328" s="224"/>
      <c r="J328" s="220"/>
      <c r="K328" s="220"/>
      <c r="L328" s="225"/>
      <c r="M328" s="226"/>
      <c r="N328" s="227"/>
      <c r="O328" s="227"/>
      <c r="P328" s="227"/>
      <c r="Q328" s="227"/>
      <c r="R328" s="227"/>
      <c r="S328" s="227"/>
      <c r="T328" s="228"/>
      <c r="AT328" s="229" t="s">
        <v>149</v>
      </c>
      <c r="AU328" s="229" t="s">
        <v>78</v>
      </c>
      <c r="AV328" s="13" t="s">
        <v>78</v>
      </c>
      <c r="AW328" s="13" t="s">
        <v>34</v>
      </c>
      <c r="AX328" s="13" t="s">
        <v>71</v>
      </c>
      <c r="AY328" s="229" t="s">
        <v>140</v>
      </c>
    </row>
    <row r="329" spans="2:51" s="13" customFormat="1" ht="13.5">
      <c r="B329" s="219"/>
      <c r="C329" s="220"/>
      <c r="D329" s="209" t="s">
        <v>149</v>
      </c>
      <c r="E329" s="221" t="s">
        <v>20</v>
      </c>
      <c r="F329" s="222" t="s">
        <v>1559</v>
      </c>
      <c r="G329" s="220"/>
      <c r="H329" s="223">
        <v>3.2</v>
      </c>
      <c r="I329" s="224"/>
      <c r="J329" s="220"/>
      <c r="K329" s="220"/>
      <c r="L329" s="225"/>
      <c r="M329" s="226"/>
      <c r="N329" s="227"/>
      <c r="O329" s="227"/>
      <c r="P329" s="227"/>
      <c r="Q329" s="227"/>
      <c r="R329" s="227"/>
      <c r="S329" s="227"/>
      <c r="T329" s="228"/>
      <c r="AT329" s="229" t="s">
        <v>149</v>
      </c>
      <c r="AU329" s="229" t="s">
        <v>78</v>
      </c>
      <c r="AV329" s="13" t="s">
        <v>78</v>
      </c>
      <c r="AW329" s="13" t="s">
        <v>34</v>
      </c>
      <c r="AX329" s="13" t="s">
        <v>71</v>
      </c>
      <c r="AY329" s="229" t="s">
        <v>140</v>
      </c>
    </row>
    <row r="330" spans="2:51" s="13" customFormat="1" ht="13.5">
      <c r="B330" s="219"/>
      <c r="C330" s="220"/>
      <c r="D330" s="209" t="s">
        <v>149</v>
      </c>
      <c r="E330" s="221" t="s">
        <v>20</v>
      </c>
      <c r="F330" s="222" t="s">
        <v>1560</v>
      </c>
      <c r="G330" s="220"/>
      <c r="H330" s="223">
        <v>31.7</v>
      </c>
      <c r="I330" s="224"/>
      <c r="J330" s="220"/>
      <c r="K330" s="220"/>
      <c r="L330" s="225"/>
      <c r="M330" s="226"/>
      <c r="N330" s="227"/>
      <c r="O330" s="227"/>
      <c r="P330" s="227"/>
      <c r="Q330" s="227"/>
      <c r="R330" s="227"/>
      <c r="S330" s="227"/>
      <c r="T330" s="228"/>
      <c r="AT330" s="229" t="s">
        <v>149</v>
      </c>
      <c r="AU330" s="229" t="s">
        <v>78</v>
      </c>
      <c r="AV330" s="13" t="s">
        <v>78</v>
      </c>
      <c r="AW330" s="13" t="s">
        <v>34</v>
      </c>
      <c r="AX330" s="13" t="s">
        <v>71</v>
      </c>
      <c r="AY330" s="229" t="s">
        <v>140</v>
      </c>
    </row>
    <row r="331" spans="2:51" s="14" customFormat="1" ht="13.5">
      <c r="B331" s="230"/>
      <c r="C331" s="231"/>
      <c r="D331" s="232" t="s">
        <v>149</v>
      </c>
      <c r="E331" s="233" t="s">
        <v>20</v>
      </c>
      <c r="F331" s="234" t="s">
        <v>152</v>
      </c>
      <c r="G331" s="231"/>
      <c r="H331" s="235">
        <v>415.245</v>
      </c>
      <c r="I331" s="236"/>
      <c r="J331" s="231"/>
      <c r="K331" s="231"/>
      <c r="L331" s="237"/>
      <c r="M331" s="238"/>
      <c r="N331" s="239"/>
      <c r="O331" s="239"/>
      <c r="P331" s="239"/>
      <c r="Q331" s="239"/>
      <c r="R331" s="239"/>
      <c r="S331" s="239"/>
      <c r="T331" s="240"/>
      <c r="AT331" s="241" t="s">
        <v>149</v>
      </c>
      <c r="AU331" s="241" t="s">
        <v>78</v>
      </c>
      <c r="AV331" s="14" t="s">
        <v>147</v>
      </c>
      <c r="AW331" s="14" t="s">
        <v>34</v>
      </c>
      <c r="AX331" s="14" t="s">
        <v>35</v>
      </c>
      <c r="AY331" s="241" t="s">
        <v>140</v>
      </c>
    </row>
    <row r="332" spans="2:65" s="1" customFormat="1" ht="57" customHeight="1">
      <c r="B332" s="36"/>
      <c r="C332" s="257" t="s">
        <v>7</v>
      </c>
      <c r="D332" s="257" t="s">
        <v>215</v>
      </c>
      <c r="E332" s="258" t="s">
        <v>988</v>
      </c>
      <c r="F332" s="259" t="s">
        <v>1561</v>
      </c>
      <c r="G332" s="260" t="s">
        <v>163</v>
      </c>
      <c r="H332" s="261">
        <v>345.17</v>
      </c>
      <c r="I332" s="262"/>
      <c r="J332" s="263">
        <f>ROUND(I332*H332,2)</f>
        <v>0</v>
      </c>
      <c r="K332" s="259" t="s">
        <v>146</v>
      </c>
      <c r="L332" s="264"/>
      <c r="M332" s="265" t="s">
        <v>20</v>
      </c>
      <c r="N332" s="266" t="s">
        <v>42</v>
      </c>
      <c r="O332" s="37"/>
      <c r="P332" s="204">
        <f>O332*H332</f>
        <v>0</v>
      </c>
      <c r="Q332" s="204">
        <v>0.025</v>
      </c>
      <c r="R332" s="204">
        <f>Q332*H332</f>
        <v>8.62925</v>
      </c>
      <c r="S332" s="204">
        <v>0</v>
      </c>
      <c r="T332" s="205">
        <f>S332*H332</f>
        <v>0</v>
      </c>
      <c r="AR332" s="19" t="s">
        <v>388</v>
      </c>
      <c r="AT332" s="19" t="s">
        <v>215</v>
      </c>
      <c r="AU332" s="19" t="s">
        <v>78</v>
      </c>
      <c r="AY332" s="19" t="s">
        <v>140</v>
      </c>
      <c r="BE332" s="206">
        <f>IF(N332="základní",J332,0)</f>
        <v>0</v>
      </c>
      <c r="BF332" s="206">
        <f>IF(N332="snížená",J332,0)</f>
        <v>0</v>
      </c>
      <c r="BG332" s="206">
        <f>IF(N332="zákl. přenesená",J332,0)</f>
        <v>0</v>
      </c>
      <c r="BH332" s="206">
        <f>IF(N332="sníž. přenesená",J332,0)</f>
        <v>0</v>
      </c>
      <c r="BI332" s="206">
        <f>IF(N332="nulová",J332,0)</f>
        <v>0</v>
      </c>
      <c r="BJ332" s="19" t="s">
        <v>35</v>
      </c>
      <c r="BK332" s="206">
        <f>ROUND(I332*H332,2)</f>
        <v>0</v>
      </c>
      <c r="BL332" s="19" t="s">
        <v>241</v>
      </c>
      <c r="BM332" s="19" t="s">
        <v>1562</v>
      </c>
    </row>
    <row r="333" spans="2:47" s="1" customFormat="1" ht="24">
      <c r="B333" s="36"/>
      <c r="C333" s="58"/>
      <c r="D333" s="209" t="s">
        <v>307</v>
      </c>
      <c r="E333" s="58"/>
      <c r="F333" s="256" t="s">
        <v>991</v>
      </c>
      <c r="G333" s="58"/>
      <c r="H333" s="58"/>
      <c r="I333" s="163"/>
      <c r="J333" s="58"/>
      <c r="K333" s="58"/>
      <c r="L333" s="56"/>
      <c r="M333" s="73"/>
      <c r="N333" s="37"/>
      <c r="O333" s="37"/>
      <c r="P333" s="37"/>
      <c r="Q333" s="37"/>
      <c r="R333" s="37"/>
      <c r="S333" s="37"/>
      <c r="T333" s="74"/>
      <c r="AT333" s="19" t="s">
        <v>307</v>
      </c>
      <c r="AU333" s="19" t="s">
        <v>78</v>
      </c>
    </row>
    <row r="334" spans="2:51" s="12" customFormat="1" ht="13.5">
      <c r="B334" s="207"/>
      <c r="C334" s="208"/>
      <c r="D334" s="209" t="s">
        <v>149</v>
      </c>
      <c r="E334" s="210" t="s">
        <v>20</v>
      </c>
      <c r="F334" s="211" t="s">
        <v>1563</v>
      </c>
      <c r="G334" s="208"/>
      <c r="H334" s="212" t="s">
        <v>20</v>
      </c>
      <c r="I334" s="213"/>
      <c r="J334" s="208"/>
      <c r="K334" s="208"/>
      <c r="L334" s="214"/>
      <c r="M334" s="215"/>
      <c r="N334" s="216"/>
      <c r="O334" s="216"/>
      <c r="P334" s="216"/>
      <c r="Q334" s="216"/>
      <c r="R334" s="216"/>
      <c r="S334" s="216"/>
      <c r="T334" s="217"/>
      <c r="AT334" s="218" t="s">
        <v>149</v>
      </c>
      <c r="AU334" s="218" t="s">
        <v>78</v>
      </c>
      <c r="AV334" s="12" t="s">
        <v>35</v>
      </c>
      <c r="AW334" s="12" t="s">
        <v>34</v>
      </c>
      <c r="AX334" s="12" t="s">
        <v>71</v>
      </c>
      <c r="AY334" s="218" t="s">
        <v>140</v>
      </c>
    </row>
    <row r="335" spans="2:51" s="13" customFormat="1" ht="13.5">
      <c r="B335" s="219"/>
      <c r="C335" s="220"/>
      <c r="D335" s="209" t="s">
        <v>149</v>
      </c>
      <c r="E335" s="221" t="s">
        <v>20</v>
      </c>
      <c r="F335" s="222" t="s">
        <v>1564</v>
      </c>
      <c r="G335" s="220"/>
      <c r="H335" s="223">
        <v>338.402</v>
      </c>
      <c r="I335" s="224"/>
      <c r="J335" s="220"/>
      <c r="K335" s="220"/>
      <c r="L335" s="225"/>
      <c r="M335" s="226"/>
      <c r="N335" s="227"/>
      <c r="O335" s="227"/>
      <c r="P335" s="227"/>
      <c r="Q335" s="227"/>
      <c r="R335" s="227"/>
      <c r="S335" s="227"/>
      <c r="T335" s="228"/>
      <c r="AT335" s="229" t="s">
        <v>149</v>
      </c>
      <c r="AU335" s="229" t="s">
        <v>78</v>
      </c>
      <c r="AV335" s="13" t="s">
        <v>78</v>
      </c>
      <c r="AW335" s="13" t="s">
        <v>34</v>
      </c>
      <c r="AX335" s="13" t="s">
        <v>71</v>
      </c>
      <c r="AY335" s="229" t="s">
        <v>140</v>
      </c>
    </row>
    <row r="336" spans="2:51" s="14" customFormat="1" ht="13.5">
      <c r="B336" s="230"/>
      <c r="C336" s="231"/>
      <c r="D336" s="209" t="s">
        <v>149</v>
      </c>
      <c r="E336" s="267" t="s">
        <v>20</v>
      </c>
      <c r="F336" s="268" t="s">
        <v>152</v>
      </c>
      <c r="G336" s="231"/>
      <c r="H336" s="269">
        <v>338.402</v>
      </c>
      <c r="I336" s="236"/>
      <c r="J336" s="231"/>
      <c r="K336" s="231"/>
      <c r="L336" s="237"/>
      <c r="M336" s="238"/>
      <c r="N336" s="239"/>
      <c r="O336" s="239"/>
      <c r="P336" s="239"/>
      <c r="Q336" s="239"/>
      <c r="R336" s="239"/>
      <c r="S336" s="239"/>
      <c r="T336" s="240"/>
      <c r="AT336" s="241" t="s">
        <v>149</v>
      </c>
      <c r="AU336" s="241" t="s">
        <v>78</v>
      </c>
      <c r="AV336" s="14" t="s">
        <v>147</v>
      </c>
      <c r="AW336" s="14" t="s">
        <v>34</v>
      </c>
      <c r="AX336" s="14" t="s">
        <v>35</v>
      </c>
      <c r="AY336" s="241" t="s">
        <v>140</v>
      </c>
    </row>
    <row r="337" spans="2:51" s="13" customFormat="1" ht="13.5">
      <c r="B337" s="219"/>
      <c r="C337" s="220"/>
      <c r="D337" s="232" t="s">
        <v>149</v>
      </c>
      <c r="E337" s="220"/>
      <c r="F337" s="253" t="s">
        <v>1565</v>
      </c>
      <c r="G337" s="220"/>
      <c r="H337" s="254">
        <v>345.17</v>
      </c>
      <c r="I337" s="224"/>
      <c r="J337" s="220"/>
      <c r="K337" s="220"/>
      <c r="L337" s="225"/>
      <c r="M337" s="226"/>
      <c r="N337" s="227"/>
      <c r="O337" s="227"/>
      <c r="P337" s="227"/>
      <c r="Q337" s="227"/>
      <c r="R337" s="227"/>
      <c r="S337" s="227"/>
      <c r="T337" s="228"/>
      <c r="AT337" s="229" t="s">
        <v>149</v>
      </c>
      <c r="AU337" s="229" t="s">
        <v>78</v>
      </c>
      <c r="AV337" s="13" t="s">
        <v>78</v>
      </c>
      <c r="AW337" s="13" t="s">
        <v>4</v>
      </c>
      <c r="AX337" s="13" t="s">
        <v>35</v>
      </c>
      <c r="AY337" s="229" t="s">
        <v>140</v>
      </c>
    </row>
    <row r="338" spans="2:65" s="1" customFormat="1" ht="22.5" customHeight="1">
      <c r="B338" s="36"/>
      <c r="C338" s="195" t="s">
        <v>449</v>
      </c>
      <c r="D338" s="195" t="s">
        <v>142</v>
      </c>
      <c r="E338" s="196" t="s">
        <v>1566</v>
      </c>
      <c r="F338" s="197" t="s">
        <v>1567</v>
      </c>
      <c r="G338" s="198" t="s">
        <v>225</v>
      </c>
      <c r="H338" s="199">
        <v>672.13</v>
      </c>
      <c r="I338" s="200"/>
      <c r="J338" s="201">
        <f>ROUND(I338*H338,2)</f>
        <v>0</v>
      </c>
      <c r="K338" s="197" t="s">
        <v>146</v>
      </c>
      <c r="L338" s="56"/>
      <c r="M338" s="202" t="s">
        <v>20</v>
      </c>
      <c r="N338" s="203" t="s">
        <v>42</v>
      </c>
      <c r="O338" s="37"/>
      <c r="P338" s="204">
        <f>O338*H338</f>
        <v>0</v>
      </c>
      <c r="Q338" s="204">
        <v>0</v>
      </c>
      <c r="R338" s="204">
        <f>Q338*H338</f>
        <v>0</v>
      </c>
      <c r="S338" s="204">
        <v>0</v>
      </c>
      <c r="T338" s="205">
        <f>S338*H338</f>
        <v>0</v>
      </c>
      <c r="AR338" s="19" t="s">
        <v>241</v>
      </c>
      <c r="AT338" s="19" t="s">
        <v>142</v>
      </c>
      <c r="AU338" s="19" t="s">
        <v>78</v>
      </c>
      <c r="AY338" s="19" t="s">
        <v>140</v>
      </c>
      <c r="BE338" s="206">
        <f>IF(N338="základní",J338,0)</f>
        <v>0</v>
      </c>
      <c r="BF338" s="206">
        <f>IF(N338="snížená",J338,0)</f>
        <v>0</v>
      </c>
      <c r="BG338" s="206">
        <f>IF(N338="zákl. přenesená",J338,0)</f>
        <v>0</v>
      </c>
      <c r="BH338" s="206">
        <f>IF(N338="sníž. přenesená",J338,0)</f>
        <v>0</v>
      </c>
      <c r="BI338" s="206">
        <f>IF(N338="nulová",J338,0)</f>
        <v>0</v>
      </c>
      <c r="BJ338" s="19" t="s">
        <v>35</v>
      </c>
      <c r="BK338" s="206">
        <f>ROUND(I338*H338,2)</f>
        <v>0</v>
      </c>
      <c r="BL338" s="19" t="s">
        <v>241</v>
      </c>
      <c r="BM338" s="19" t="s">
        <v>1568</v>
      </c>
    </row>
    <row r="339" spans="2:51" s="12" customFormat="1" ht="13.5">
      <c r="B339" s="207"/>
      <c r="C339" s="208"/>
      <c r="D339" s="209" t="s">
        <v>149</v>
      </c>
      <c r="E339" s="210" t="s">
        <v>20</v>
      </c>
      <c r="F339" s="211" t="s">
        <v>1569</v>
      </c>
      <c r="G339" s="208"/>
      <c r="H339" s="212" t="s">
        <v>20</v>
      </c>
      <c r="I339" s="213"/>
      <c r="J339" s="208"/>
      <c r="K339" s="208"/>
      <c r="L339" s="214"/>
      <c r="M339" s="215"/>
      <c r="N339" s="216"/>
      <c r="O339" s="216"/>
      <c r="P339" s="216"/>
      <c r="Q339" s="216"/>
      <c r="R339" s="216"/>
      <c r="S339" s="216"/>
      <c r="T339" s="217"/>
      <c r="AT339" s="218" t="s">
        <v>149</v>
      </c>
      <c r="AU339" s="218" t="s">
        <v>78</v>
      </c>
      <c r="AV339" s="12" t="s">
        <v>35</v>
      </c>
      <c r="AW339" s="12" t="s">
        <v>34</v>
      </c>
      <c r="AX339" s="12" t="s">
        <v>71</v>
      </c>
      <c r="AY339" s="218" t="s">
        <v>140</v>
      </c>
    </row>
    <row r="340" spans="2:51" s="13" customFormat="1" ht="13.5">
      <c r="B340" s="219"/>
      <c r="C340" s="220"/>
      <c r="D340" s="209" t="s">
        <v>149</v>
      </c>
      <c r="E340" s="221" t="s">
        <v>20</v>
      </c>
      <c r="F340" s="222" t="s">
        <v>1570</v>
      </c>
      <c r="G340" s="220"/>
      <c r="H340" s="223">
        <v>55.775</v>
      </c>
      <c r="I340" s="224"/>
      <c r="J340" s="220"/>
      <c r="K340" s="220"/>
      <c r="L340" s="225"/>
      <c r="M340" s="226"/>
      <c r="N340" s="227"/>
      <c r="O340" s="227"/>
      <c r="P340" s="227"/>
      <c r="Q340" s="227"/>
      <c r="R340" s="227"/>
      <c r="S340" s="227"/>
      <c r="T340" s="228"/>
      <c r="AT340" s="229" t="s">
        <v>149</v>
      </c>
      <c r="AU340" s="229" t="s">
        <v>78</v>
      </c>
      <c r="AV340" s="13" t="s">
        <v>78</v>
      </c>
      <c r="AW340" s="13" t="s">
        <v>34</v>
      </c>
      <c r="AX340" s="13" t="s">
        <v>71</v>
      </c>
      <c r="AY340" s="229" t="s">
        <v>140</v>
      </c>
    </row>
    <row r="341" spans="2:51" s="13" customFormat="1" ht="13.5">
      <c r="B341" s="219"/>
      <c r="C341" s="220"/>
      <c r="D341" s="209" t="s">
        <v>149</v>
      </c>
      <c r="E341" s="221" t="s">
        <v>20</v>
      </c>
      <c r="F341" s="222" t="s">
        <v>1571</v>
      </c>
      <c r="G341" s="220"/>
      <c r="H341" s="223">
        <v>24.845</v>
      </c>
      <c r="I341" s="224"/>
      <c r="J341" s="220"/>
      <c r="K341" s="220"/>
      <c r="L341" s="225"/>
      <c r="M341" s="226"/>
      <c r="N341" s="227"/>
      <c r="O341" s="227"/>
      <c r="P341" s="227"/>
      <c r="Q341" s="227"/>
      <c r="R341" s="227"/>
      <c r="S341" s="227"/>
      <c r="T341" s="228"/>
      <c r="AT341" s="229" t="s">
        <v>149</v>
      </c>
      <c r="AU341" s="229" t="s">
        <v>78</v>
      </c>
      <c r="AV341" s="13" t="s">
        <v>78</v>
      </c>
      <c r="AW341" s="13" t="s">
        <v>34</v>
      </c>
      <c r="AX341" s="13" t="s">
        <v>71</v>
      </c>
      <c r="AY341" s="229" t="s">
        <v>140</v>
      </c>
    </row>
    <row r="342" spans="2:51" s="13" customFormat="1" ht="13.5">
      <c r="B342" s="219"/>
      <c r="C342" s="220"/>
      <c r="D342" s="209" t="s">
        <v>149</v>
      </c>
      <c r="E342" s="221" t="s">
        <v>20</v>
      </c>
      <c r="F342" s="222" t="s">
        <v>1572</v>
      </c>
      <c r="G342" s="220"/>
      <c r="H342" s="223">
        <v>48.1</v>
      </c>
      <c r="I342" s="224"/>
      <c r="J342" s="220"/>
      <c r="K342" s="220"/>
      <c r="L342" s="225"/>
      <c r="M342" s="226"/>
      <c r="N342" s="227"/>
      <c r="O342" s="227"/>
      <c r="P342" s="227"/>
      <c r="Q342" s="227"/>
      <c r="R342" s="227"/>
      <c r="S342" s="227"/>
      <c r="T342" s="228"/>
      <c r="AT342" s="229" t="s">
        <v>149</v>
      </c>
      <c r="AU342" s="229" t="s">
        <v>78</v>
      </c>
      <c r="AV342" s="13" t="s">
        <v>78</v>
      </c>
      <c r="AW342" s="13" t="s">
        <v>34</v>
      </c>
      <c r="AX342" s="13" t="s">
        <v>71</v>
      </c>
      <c r="AY342" s="229" t="s">
        <v>140</v>
      </c>
    </row>
    <row r="343" spans="2:51" s="13" customFormat="1" ht="13.5">
      <c r="B343" s="219"/>
      <c r="C343" s="220"/>
      <c r="D343" s="209" t="s">
        <v>149</v>
      </c>
      <c r="E343" s="221" t="s">
        <v>20</v>
      </c>
      <c r="F343" s="222" t="s">
        <v>1573</v>
      </c>
      <c r="G343" s="220"/>
      <c r="H343" s="223">
        <v>103.85</v>
      </c>
      <c r="I343" s="224"/>
      <c r="J343" s="220"/>
      <c r="K343" s="220"/>
      <c r="L343" s="225"/>
      <c r="M343" s="226"/>
      <c r="N343" s="227"/>
      <c r="O343" s="227"/>
      <c r="P343" s="227"/>
      <c r="Q343" s="227"/>
      <c r="R343" s="227"/>
      <c r="S343" s="227"/>
      <c r="T343" s="228"/>
      <c r="AT343" s="229" t="s">
        <v>149</v>
      </c>
      <c r="AU343" s="229" t="s">
        <v>78</v>
      </c>
      <c r="AV343" s="13" t="s">
        <v>78</v>
      </c>
      <c r="AW343" s="13" t="s">
        <v>34</v>
      </c>
      <c r="AX343" s="13" t="s">
        <v>71</v>
      </c>
      <c r="AY343" s="229" t="s">
        <v>140</v>
      </c>
    </row>
    <row r="344" spans="2:51" s="13" customFormat="1" ht="13.5">
      <c r="B344" s="219"/>
      <c r="C344" s="220"/>
      <c r="D344" s="209" t="s">
        <v>149</v>
      </c>
      <c r="E344" s="221" t="s">
        <v>20</v>
      </c>
      <c r="F344" s="222" t="s">
        <v>1574</v>
      </c>
      <c r="G344" s="220"/>
      <c r="H344" s="223">
        <v>67.31</v>
      </c>
      <c r="I344" s="224"/>
      <c r="J344" s="220"/>
      <c r="K344" s="220"/>
      <c r="L344" s="225"/>
      <c r="M344" s="226"/>
      <c r="N344" s="227"/>
      <c r="O344" s="227"/>
      <c r="P344" s="227"/>
      <c r="Q344" s="227"/>
      <c r="R344" s="227"/>
      <c r="S344" s="227"/>
      <c r="T344" s="228"/>
      <c r="AT344" s="229" t="s">
        <v>149</v>
      </c>
      <c r="AU344" s="229" t="s">
        <v>78</v>
      </c>
      <c r="AV344" s="13" t="s">
        <v>78</v>
      </c>
      <c r="AW344" s="13" t="s">
        <v>34</v>
      </c>
      <c r="AX344" s="13" t="s">
        <v>71</v>
      </c>
      <c r="AY344" s="229" t="s">
        <v>140</v>
      </c>
    </row>
    <row r="345" spans="2:51" s="13" customFormat="1" ht="13.5">
      <c r="B345" s="219"/>
      <c r="C345" s="220"/>
      <c r="D345" s="209" t="s">
        <v>149</v>
      </c>
      <c r="E345" s="221" t="s">
        <v>20</v>
      </c>
      <c r="F345" s="222" t="s">
        <v>1575</v>
      </c>
      <c r="G345" s="220"/>
      <c r="H345" s="223">
        <v>73.395</v>
      </c>
      <c r="I345" s="224"/>
      <c r="J345" s="220"/>
      <c r="K345" s="220"/>
      <c r="L345" s="225"/>
      <c r="M345" s="226"/>
      <c r="N345" s="227"/>
      <c r="O345" s="227"/>
      <c r="P345" s="227"/>
      <c r="Q345" s="227"/>
      <c r="R345" s="227"/>
      <c r="S345" s="227"/>
      <c r="T345" s="228"/>
      <c r="AT345" s="229" t="s">
        <v>149</v>
      </c>
      <c r="AU345" s="229" t="s">
        <v>78</v>
      </c>
      <c r="AV345" s="13" t="s">
        <v>78</v>
      </c>
      <c r="AW345" s="13" t="s">
        <v>34</v>
      </c>
      <c r="AX345" s="13" t="s">
        <v>71</v>
      </c>
      <c r="AY345" s="229" t="s">
        <v>140</v>
      </c>
    </row>
    <row r="346" spans="2:51" s="13" customFormat="1" ht="13.5">
      <c r="B346" s="219"/>
      <c r="C346" s="220"/>
      <c r="D346" s="209" t="s">
        <v>149</v>
      </c>
      <c r="E346" s="221" t="s">
        <v>20</v>
      </c>
      <c r="F346" s="222" t="s">
        <v>1576</v>
      </c>
      <c r="G346" s="220"/>
      <c r="H346" s="223">
        <v>30.94</v>
      </c>
      <c r="I346" s="224"/>
      <c r="J346" s="220"/>
      <c r="K346" s="220"/>
      <c r="L346" s="225"/>
      <c r="M346" s="226"/>
      <c r="N346" s="227"/>
      <c r="O346" s="227"/>
      <c r="P346" s="227"/>
      <c r="Q346" s="227"/>
      <c r="R346" s="227"/>
      <c r="S346" s="227"/>
      <c r="T346" s="228"/>
      <c r="AT346" s="229" t="s">
        <v>149</v>
      </c>
      <c r="AU346" s="229" t="s">
        <v>78</v>
      </c>
      <c r="AV346" s="13" t="s">
        <v>78</v>
      </c>
      <c r="AW346" s="13" t="s">
        <v>34</v>
      </c>
      <c r="AX346" s="13" t="s">
        <v>71</v>
      </c>
      <c r="AY346" s="229" t="s">
        <v>140</v>
      </c>
    </row>
    <row r="347" spans="2:51" s="13" customFormat="1" ht="13.5">
      <c r="B347" s="219"/>
      <c r="C347" s="220"/>
      <c r="D347" s="209" t="s">
        <v>149</v>
      </c>
      <c r="E347" s="221" t="s">
        <v>20</v>
      </c>
      <c r="F347" s="222" t="s">
        <v>1577</v>
      </c>
      <c r="G347" s="220"/>
      <c r="H347" s="223">
        <v>31.2</v>
      </c>
      <c r="I347" s="224"/>
      <c r="J347" s="220"/>
      <c r="K347" s="220"/>
      <c r="L347" s="225"/>
      <c r="M347" s="226"/>
      <c r="N347" s="227"/>
      <c r="O347" s="227"/>
      <c r="P347" s="227"/>
      <c r="Q347" s="227"/>
      <c r="R347" s="227"/>
      <c r="S347" s="227"/>
      <c r="T347" s="228"/>
      <c r="AT347" s="229" t="s">
        <v>149</v>
      </c>
      <c r="AU347" s="229" t="s">
        <v>78</v>
      </c>
      <c r="AV347" s="13" t="s">
        <v>78</v>
      </c>
      <c r="AW347" s="13" t="s">
        <v>34</v>
      </c>
      <c r="AX347" s="13" t="s">
        <v>71</v>
      </c>
      <c r="AY347" s="229" t="s">
        <v>140</v>
      </c>
    </row>
    <row r="348" spans="2:51" s="13" customFormat="1" ht="13.5">
      <c r="B348" s="219"/>
      <c r="C348" s="220"/>
      <c r="D348" s="209" t="s">
        <v>149</v>
      </c>
      <c r="E348" s="221" t="s">
        <v>20</v>
      </c>
      <c r="F348" s="222" t="s">
        <v>1578</v>
      </c>
      <c r="G348" s="220"/>
      <c r="H348" s="223">
        <v>15.85</v>
      </c>
      <c r="I348" s="224"/>
      <c r="J348" s="220"/>
      <c r="K348" s="220"/>
      <c r="L348" s="225"/>
      <c r="M348" s="226"/>
      <c r="N348" s="227"/>
      <c r="O348" s="227"/>
      <c r="P348" s="227"/>
      <c r="Q348" s="227"/>
      <c r="R348" s="227"/>
      <c r="S348" s="227"/>
      <c r="T348" s="228"/>
      <c r="AT348" s="229" t="s">
        <v>149</v>
      </c>
      <c r="AU348" s="229" t="s">
        <v>78</v>
      </c>
      <c r="AV348" s="13" t="s">
        <v>78</v>
      </c>
      <c r="AW348" s="13" t="s">
        <v>34</v>
      </c>
      <c r="AX348" s="13" t="s">
        <v>71</v>
      </c>
      <c r="AY348" s="229" t="s">
        <v>140</v>
      </c>
    </row>
    <row r="349" spans="2:51" s="13" customFormat="1" ht="13.5">
      <c r="B349" s="219"/>
      <c r="C349" s="220"/>
      <c r="D349" s="209" t="s">
        <v>149</v>
      </c>
      <c r="E349" s="221" t="s">
        <v>20</v>
      </c>
      <c r="F349" s="222" t="s">
        <v>1579</v>
      </c>
      <c r="G349" s="220"/>
      <c r="H349" s="223">
        <v>50.7</v>
      </c>
      <c r="I349" s="224"/>
      <c r="J349" s="220"/>
      <c r="K349" s="220"/>
      <c r="L349" s="225"/>
      <c r="M349" s="226"/>
      <c r="N349" s="227"/>
      <c r="O349" s="227"/>
      <c r="P349" s="227"/>
      <c r="Q349" s="227"/>
      <c r="R349" s="227"/>
      <c r="S349" s="227"/>
      <c r="T349" s="228"/>
      <c r="AT349" s="229" t="s">
        <v>149</v>
      </c>
      <c r="AU349" s="229" t="s">
        <v>78</v>
      </c>
      <c r="AV349" s="13" t="s">
        <v>78</v>
      </c>
      <c r="AW349" s="13" t="s">
        <v>34</v>
      </c>
      <c r="AX349" s="13" t="s">
        <v>71</v>
      </c>
      <c r="AY349" s="229" t="s">
        <v>140</v>
      </c>
    </row>
    <row r="350" spans="2:51" s="15" customFormat="1" ht="13.5">
      <c r="B350" s="242"/>
      <c r="C350" s="243"/>
      <c r="D350" s="209" t="s">
        <v>149</v>
      </c>
      <c r="E350" s="244" t="s">
        <v>20</v>
      </c>
      <c r="F350" s="245" t="s">
        <v>1580</v>
      </c>
      <c r="G350" s="243"/>
      <c r="H350" s="246">
        <v>501.965</v>
      </c>
      <c r="I350" s="247"/>
      <c r="J350" s="243"/>
      <c r="K350" s="243"/>
      <c r="L350" s="248"/>
      <c r="M350" s="249"/>
      <c r="N350" s="250"/>
      <c r="O350" s="250"/>
      <c r="P350" s="250"/>
      <c r="Q350" s="250"/>
      <c r="R350" s="250"/>
      <c r="S350" s="250"/>
      <c r="T350" s="251"/>
      <c r="AT350" s="252" t="s">
        <v>149</v>
      </c>
      <c r="AU350" s="252" t="s">
        <v>78</v>
      </c>
      <c r="AV350" s="15" t="s">
        <v>159</v>
      </c>
      <c r="AW350" s="15" t="s">
        <v>34</v>
      </c>
      <c r="AX350" s="15" t="s">
        <v>71</v>
      </c>
      <c r="AY350" s="252" t="s">
        <v>140</v>
      </c>
    </row>
    <row r="351" spans="2:51" s="12" customFormat="1" ht="13.5">
      <c r="B351" s="207"/>
      <c r="C351" s="208"/>
      <c r="D351" s="209" t="s">
        <v>149</v>
      </c>
      <c r="E351" s="210" t="s">
        <v>20</v>
      </c>
      <c r="F351" s="211" t="s">
        <v>1504</v>
      </c>
      <c r="G351" s="208"/>
      <c r="H351" s="212" t="s">
        <v>20</v>
      </c>
      <c r="I351" s="213"/>
      <c r="J351" s="208"/>
      <c r="K351" s="208"/>
      <c r="L351" s="214"/>
      <c r="M351" s="215"/>
      <c r="N351" s="216"/>
      <c r="O351" s="216"/>
      <c r="P351" s="216"/>
      <c r="Q351" s="216"/>
      <c r="R351" s="216"/>
      <c r="S351" s="216"/>
      <c r="T351" s="217"/>
      <c r="AT351" s="218" t="s">
        <v>149</v>
      </c>
      <c r="AU351" s="218" t="s">
        <v>78</v>
      </c>
      <c r="AV351" s="12" t="s">
        <v>35</v>
      </c>
      <c r="AW351" s="12" t="s">
        <v>34</v>
      </c>
      <c r="AX351" s="12" t="s">
        <v>71</v>
      </c>
      <c r="AY351" s="218" t="s">
        <v>140</v>
      </c>
    </row>
    <row r="352" spans="2:51" s="13" customFormat="1" ht="13.5">
      <c r="B352" s="219"/>
      <c r="C352" s="220"/>
      <c r="D352" s="209" t="s">
        <v>149</v>
      </c>
      <c r="E352" s="221" t="s">
        <v>20</v>
      </c>
      <c r="F352" s="222" t="s">
        <v>1581</v>
      </c>
      <c r="G352" s="220"/>
      <c r="H352" s="223">
        <v>30.005</v>
      </c>
      <c r="I352" s="224"/>
      <c r="J352" s="220"/>
      <c r="K352" s="220"/>
      <c r="L352" s="225"/>
      <c r="M352" s="226"/>
      <c r="N352" s="227"/>
      <c r="O352" s="227"/>
      <c r="P352" s="227"/>
      <c r="Q352" s="227"/>
      <c r="R352" s="227"/>
      <c r="S352" s="227"/>
      <c r="T352" s="228"/>
      <c r="AT352" s="229" t="s">
        <v>149</v>
      </c>
      <c r="AU352" s="229" t="s">
        <v>78</v>
      </c>
      <c r="AV352" s="13" t="s">
        <v>78</v>
      </c>
      <c r="AW352" s="13" t="s">
        <v>34</v>
      </c>
      <c r="AX352" s="13" t="s">
        <v>71</v>
      </c>
      <c r="AY352" s="229" t="s">
        <v>140</v>
      </c>
    </row>
    <row r="353" spans="2:51" s="13" customFormat="1" ht="13.5">
      <c r="B353" s="219"/>
      <c r="C353" s="220"/>
      <c r="D353" s="209" t="s">
        <v>149</v>
      </c>
      <c r="E353" s="221" t="s">
        <v>20</v>
      </c>
      <c r="F353" s="222" t="s">
        <v>1582</v>
      </c>
      <c r="G353" s="220"/>
      <c r="H353" s="223">
        <v>10.8</v>
      </c>
      <c r="I353" s="224"/>
      <c r="J353" s="220"/>
      <c r="K353" s="220"/>
      <c r="L353" s="225"/>
      <c r="M353" s="226"/>
      <c r="N353" s="227"/>
      <c r="O353" s="227"/>
      <c r="P353" s="227"/>
      <c r="Q353" s="227"/>
      <c r="R353" s="227"/>
      <c r="S353" s="227"/>
      <c r="T353" s="228"/>
      <c r="AT353" s="229" t="s">
        <v>149</v>
      </c>
      <c r="AU353" s="229" t="s">
        <v>78</v>
      </c>
      <c r="AV353" s="13" t="s">
        <v>78</v>
      </c>
      <c r="AW353" s="13" t="s">
        <v>34</v>
      </c>
      <c r="AX353" s="13" t="s">
        <v>71</v>
      </c>
      <c r="AY353" s="229" t="s">
        <v>140</v>
      </c>
    </row>
    <row r="354" spans="2:51" s="13" customFormat="1" ht="13.5">
      <c r="B354" s="219"/>
      <c r="C354" s="220"/>
      <c r="D354" s="209" t="s">
        <v>149</v>
      </c>
      <c r="E354" s="221" t="s">
        <v>20</v>
      </c>
      <c r="F354" s="222" t="s">
        <v>1572</v>
      </c>
      <c r="G354" s="220"/>
      <c r="H354" s="223">
        <v>48.1</v>
      </c>
      <c r="I354" s="224"/>
      <c r="J354" s="220"/>
      <c r="K354" s="220"/>
      <c r="L354" s="225"/>
      <c r="M354" s="226"/>
      <c r="N354" s="227"/>
      <c r="O354" s="227"/>
      <c r="P354" s="227"/>
      <c r="Q354" s="227"/>
      <c r="R354" s="227"/>
      <c r="S354" s="227"/>
      <c r="T354" s="228"/>
      <c r="AT354" s="229" t="s">
        <v>149</v>
      </c>
      <c r="AU354" s="229" t="s">
        <v>78</v>
      </c>
      <c r="AV354" s="13" t="s">
        <v>78</v>
      </c>
      <c r="AW354" s="13" t="s">
        <v>34</v>
      </c>
      <c r="AX354" s="13" t="s">
        <v>71</v>
      </c>
      <c r="AY354" s="229" t="s">
        <v>140</v>
      </c>
    </row>
    <row r="355" spans="2:51" s="13" customFormat="1" ht="13.5">
      <c r="B355" s="219"/>
      <c r="C355" s="220"/>
      <c r="D355" s="209" t="s">
        <v>149</v>
      </c>
      <c r="E355" s="221" t="s">
        <v>20</v>
      </c>
      <c r="F355" s="222" t="s">
        <v>1583</v>
      </c>
      <c r="G355" s="220"/>
      <c r="H355" s="223">
        <v>55.555</v>
      </c>
      <c r="I355" s="224"/>
      <c r="J355" s="220"/>
      <c r="K355" s="220"/>
      <c r="L355" s="225"/>
      <c r="M355" s="226"/>
      <c r="N355" s="227"/>
      <c r="O355" s="227"/>
      <c r="P355" s="227"/>
      <c r="Q355" s="227"/>
      <c r="R355" s="227"/>
      <c r="S355" s="227"/>
      <c r="T355" s="228"/>
      <c r="AT355" s="229" t="s">
        <v>149</v>
      </c>
      <c r="AU355" s="229" t="s">
        <v>78</v>
      </c>
      <c r="AV355" s="13" t="s">
        <v>78</v>
      </c>
      <c r="AW355" s="13" t="s">
        <v>34</v>
      </c>
      <c r="AX355" s="13" t="s">
        <v>71</v>
      </c>
      <c r="AY355" s="229" t="s">
        <v>140</v>
      </c>
    </row>
    <row r="356" spans="2:51" s="13" customFormat="1" ht="13.5">
      <c r="B356" s="219"/>
      <c r="C356" s="220"/>
      <c r="D356" s="209" t="s">
        <v>149</v>
      </c>
      <c r="E356" s="221" t="s">
        <v>20</v>
      </c>
      <c r="F356" s="222" t="s">
        <v>1584</v>
      </c>
      <c r="G356" s="220"/>
      <c r="H356" s="223">
        <v>25.705</v>
      </c>
      <c r="I356" s="224"/>
      <c r="J356" s="220"/>
      <c r="K356" s="220"/>
      <c r="L356" s="225"/>
      <c r="M356" s="226"/>
      <c r="N356" s="227"/>
      <c r="O356" s="227"/>
      <c r="P356" s="227"/>
      <c r="Q356" s="227"/>
      <c r="R356" s="227"/>
      <c r="S356" s="227"/>
      <c r="T356" s="228"/>
      <c r="AT356" s="229" t="s">
        <v>149</v>
      </c>
      <c r="AU356" s="229" t="s">
        <v>78</v>
      </c>
      <c r="AV356" s="13" t="s">
        <v>78</v>
      </c>
      <c r="AW356" s="13" t="s">
        <v>34</v>
      </c>
      <c r="AX356" s="13" t="s">
        <v>71</v>
      </c>
      <c r="AY356" s="229" t="s">
        <v>140</v>
      </c>
    </row>
    <row r="357" spans="2:51" s="15" customFormat="1" ht="13.5">
      <c r="B357" s="242"/>
      <c r="C357" s="243"/>
      <c r="D357" s="209" t="s">
        <v>149</v>
      </c>
      <c r="E357" s="244" t="s">
        <v>20</v>
      </c>
      <c r="F357" s="245" t="s">
        <v>1585</v>
      </c>
      <c r="G357" s="243"/>
      <c r="H357" s="246">
        <v>170.165</v>
      </c>
      <c r="I357" s="247"/>
      <c r="J357" s="243"/>
      <c r="K357" s="243"/>
      <c r="L357" s="248"/>
      <c r="M357" s="249"/>
      <c r="N357" s="250"/>
      <c r="O357" s="250"/>
      <c r="P357" s="250"/>
      <c r="Q357" s="250"/>
      <c r="R357" s="250"/>
      <c r="S357" s="250"/>
      <c r="T357" s="251"/>
      <c r="AT357" s="252" t="s">
        <v>149</v>
      </c>
      <c r="AU357" s="252" t="s">
        <v>78</v>
      </c>
      <c r="AV357" s="15" t="s">
        <v>159</v>
      </c>
      <c r="AW357" s="15" t="s">
        <v>34</v>
      </c>
      <c r="AX357" s="15" t="s">
        <v>71</v>
      </c>
      <c r="AY357" s="252" t="s">
        <v>140</v>
      </c>
    </row>
    <row r="358" spans="2:51" s="14" customFormat="1" ht="13.5">
      <c r="B358" s="230"/>
      <c r="C358" s="231"/>
      <c r="D358" s="232" t="s">
        <v>149</v>
      </c>
      <c r="E358" s="233" t="s">
        <v>20</v>
      </c>
      <c r="F358" s="234" t="s">
        <v>152</v>
      </c>
      <c r="G358" s="231"/>
      <c r="H358" s="235">
        <v>672.13</v>
      </c>
      <c r="I358" s="236"/>
      <c r="J358" s="231"/>
      <c r="K358" s="231"/>
      <c r="L358" s="237"/>
      <c r="M358" s="238"/>
      <c r="N358" s="239"/>
      <c r="O358" s="239"/>
      <c r="P358" s="239"/>
      <c r="Q358" s="239"/>
      <c r="R358" s="239"/>
      <c r="S358" s="239"/>
      <c r="T358" s="240"/>
      <c r="AT358" s="241" t="s">
        <v>149</v>
      </c>
      <c r="AU358" s="241" t="s">
        <v>78</v>
      </c>
      <c r="AV358" s="14" t="s">
        <v>147</v>
      </c>
      <c r="AW358" s="14" t="s">
        <v>34</v>
      </c>
      <c r="AX358" s="14" t="s">
        <v>35</v>
      </c>
      <c r="AY358" s="241" t="s">
        <v>140</v>
      </c>
    </row>
    <row r="359" spans="2:65" s="1" customFormat="1" ht="57" customHeight="1">
      <c r="B359" s="36"/>
      <c r="C359" s="257" t="s">
        <v>467</v>
      </c>
      <c r="D359" s="257" t="s">
        <v>215</v>
      </c>
      <c r="E359" s="258" t="s">
        <v>1586</v>
      </c>
      <c r="F359" s="259" t="s">
        <v>1587</v>
      </c>
      <c r="G359" s="260" t="s">
        <v>650</v>
      </c>
      <c r="H359" s="261">
        <v>685.573</v>
      </c>
      <c r="I359" s="262"/>
      <c r="J359" s="263">
        <f>ROUND(I359*H359,2)</f>
        <v>0</v>
      </c>
      <c r="K359" s="259" t="s">
        <v>20</v>
      </c>
      <c r="L359" s="264"/>
      <c r="M359" s="265" t="s">
        <v>20</v>
      </c>
      <c r="N359" s="266" t="s">
        <v>42</v>
      </c>
      <c r="O359" s="37"/>
      <c r="P359" s="204">
        <f>O359*H359</f>
        <v>0</v>
      </c>
      <c r="Q359" s="204">
        <v>0.00038</v>
      </c>
      <c r="R359" s="204">
        <f>Q359*H359</f>
        <v>0.26051774</v>
      </c>
      <c r="S359" s="204">
        <v>0</v>
      </c>
      <c r="T359" s="205">
        <f>S359*H359</f>
        <v>0</v>
      </c>
      <c r="AR359" s="19" t="s">
        <v>388</v>
      </c>
      <c r="AT359" s="19" t="s">
        <v>215</v>
      </c>
      <c r="AU359" s="19" t="s">
        <v>78</v>
      </c>
      <c r="AY359" s="19" t="s">
        <v>140</v>
      </c>
      <c r="BE359" s="206">
        <f>IF(N359="základní",J359,0)</f>
        <v>0</v>
      </c>
      <c r="BF359" s="206">
        <f>IF(N359="snížená",J359,0)</f>
        <v>0</v>
      </c>
      <c r="BG359" s="206">
        <f>IF(N359="zákl. přenesená",J359,0)</f>
        <v>0</v>
      </c>
      <c r="BH359" s="206">
        <f>IF(N359="sníž. přenesená",J359,0)</f>
        <v>0</v>
      </c>
      <c r="BI359" s="206">
        <f>IF(N359="nulová",J359,0)</f>
        <v>0</v>
      </c>
      <c r="BJ359" s="19" t="s">
        <v>35</v>
      </c>
      <c r="BK359" s="206">
        <f>ROUND(I359*H359,2)</f>
        <v>0</v>
      </c>
      <c r="BL359" s="19" t="s">
        <v>241</v>
      </c>
      <c r="BM359" s="19" t="s">
        <v>1588</v>
      </c>
    </row>
    <row r="360" spans="2:51" s="13" customFormat="1" ht="13.5">
      <c r="B360" s="219"/>
      <c r="C360" s="220"/>
      <c r="D360" s="232" t="s">
        <v>149</v>
      </c>
      <c r="E360" s="220"/>
      <c r="F360" s="253" t="s">
        <v>1589</v>
      </c>
      <c r="G360" s="220"/>
      <c r="H360" s="254">
        <v>685.573</v>
      </c>
      <c r="I360" s="224"/>
      <c r="J360" s="220"/>
      <c r="K360" s="220"/>
      <c r="L360" s="225"/>
      <c r="M360" s="226"/>
      <c r="N360" s="227"/>
      <c r="O360" s="227"/>
      <c r="P360" s="227"/>
      <c r="Q360" s="227"/>
      <c r="R360" s="227"/>
      <c r="S360" s="227"/>
      <c r="T360" s="228"/>
      <c r="AT360" s="229" t="s">
        <v>149</v>
      </c>
      <c r="AU360" s="229" t="s">
        <v>78</v>
      </c>
      <c r="AV360" s="13" t="s">
        <v>78</v>
      </c>
      <c r="AW360" s="13" t="s">
        <v>4</v>
      </c>
      <c r="AX360" s="13" t="s">
        <v>35</v>
      </c>
      <c r="AY360" s="229" t="s">
        <v>140</v>
      </c>
    </row>
    <row r="361" spans="2:65" s="1" customFormat="1" ht="31.5" customHeight="1">
      <c r="B361" s="36"/>
      <c r="C361" s="195" t="s">
        <v>259</v>
      </c>
      <c r="D361" s="195" t="s">
        <v>142</v>
      </c>
      <c r="E361" s="196" t="s">
        <v>995</v>
      </c>
      <c r="F361" s="197" t="s">
        <v>996</v>
      </c>
      <c r="G361" s="198" t="s">
        <v>206</v>
      </c>
      <c r="H361" s="199">
        <v>10.619</v>
      </c>
      <c r="I361" s="200"/>
      <c r="J361" s="201">
        <f>ROUND(I361*H361,2)</f>
        <v>0</v>
      </c>
      <c r="K361" s="197" t="s">
        <v>146</v>
      </c>
      <c r="L361" s="56"/>
      <c r="M361" s="202" t="s">
        <v>20</v>
      </c>
      <c r="N361" s="203" t="s">
        <v>42</v>
      </c>
      <c r="O361" s="37"/>
      <c r="P361" s="204">
        <f>O361*H361</f>
        <v>0</v>
      </c>
      <c r="Q361" s="204">
        <v>0</v>
      </c>
      <c r="R361" s="204">
        <f>Q361*H361</f>
        <v>0</v>
      </c>
      <c r="S361" s="204">
        <v>0</v>
      </c>
      <c r="T361" s="205">
        <f>S361*H361</f>
        <v>0</v>
      </c>
      <c r="AR361" s="19" t="s">
        <v>241</v>
      </c>
      <c r="AT361" s="19" t="s">
        <v>142</v>
      </c>
      <c r="AU361" s="19" t="s">
        <v>78</v>
      </c>
      <c r="AY361" s="19" t="s">
        <v>140</v>
      </c>
      <c r="BE361" s="206">
        <f>IF(N361="základní",J361,0)</f>
        <v>0</v>
      </c>
      <c r="BF361" s="206">
        <f>IF(N361="snížená",J361,0)</f>
        <v>0</v>
      </c>
      <c r="BG361" s="206">
        <f>IF(N361="zákl. přenesená",J361,0)</f>
        <v>0</v>
      </c>
      <c r="BH361" s="206">
        <f>IF(N361="sníž. přenesená",J361,0)</f>
        <v>0</v>
      </c>
      <c r="BI361" s="206">
        <f>IF(N361="nulová",J361,0)</f>
        <v>0</v>
      </c>
      <c r="BJ361" s="19" t="s">
        <v>35</v>
      </c>
      <c r="BK361" s="206">
        <f>ROUND(I361*H361,2)</f>
        <v>0</v>
      </c>
      <c r="BL361" s="19" t="s">
        <v>241</v>
      </c>
      <c r="BM361" s="19" t="s">
        <v>1590</v>
      </c>
    </row>
    <row r="362" spans="2:65" s="1" customFormat="1" ht="44.25" customHeight="1">
      <c r="B362" s="36"/>
      <c r="C362" s="195" t="s">
        <v>265</v>
      </c>
      <c r="D362" s="195" t="s">
        <v>142</v>
      </c>
      <c r="E362" s="196" t="s">
        <v>999</v>
      </c>
      <c r="F362" s="197" t="s">
        <v>1000</v>
      </c>
      <c r="G362" s="198" t="s">
        <v>206</v>
      </c>
      <c r="H362" s="199">
        <v>10.619</v>
      </c>
      <c r="I362" s="200"/>
      <c r="J362" s="201">
        <f>ROUND(I362*H362,2)</f>
        <v>0</v>
      </c>
      <c r="K362" s="197" t="s">
        <v>146</v>
      </c>
      <c r="L362" s="56"/>
      <c r="M362" s="202" t="s">
        <v>20</v>
      </c>
      <c r="N362" s="203" t="s">
        <v>42</v>
      </c>
      <c r="O362" s="37"/>
      <c r="P362" s="204">
        <f>O362*H362</f>
        <v>0</v>
      </c>
      <c r="Q362" s="204">
        <v>0</v>
      </c>
      <c r="R362" s="204">
        <f>Q362*H362</f>
        <v>0</v>
      </c>
      <c r="S362" s="204">
        <v>0</v>
      </c>
      <c r="T362" s="205">
        <f>S362*H362</f>
        <v>0</v>
      </c>
      <c r="AR362" s="19" t="s">
        <v>241</v>
      </c>
      <c r="AT362" s="19" t="s">
        <v>142</v>
      </c>
      <c r="AU362" s="19" t="s">
        <v>78</v>
      </c>
      <c r="AY362" s="19" t="s">
        <v>140</v>
      </c>
      <c r="BE362" s="206">
        <f>IF(N362="základní",J362,0)</f>
        <v>0</v>
      </c>
      <c r="BF362" s="206">
        <f>IF(N362="snížená",J362,0)</f>
        <v>0</v>
      </c>
      <c r="BG362" s="206">
        <f>IF(N362="zákl. přenesená",J362,0)</f>
        <v>0</v>
      </c>
      <c r="BH362" s="206">
        <f>IF(N362="sníž. přenesená",J362,0)</f>
        <v>0</v>
      </c>
      <c r="BI362" s="206">
        <f>IF(N362="nulová",J362,0)</f>
        <v>0</v>
      </c>
      <c r="BJ362" s="19" t="s">
        <v>35</v>
      </c>
      <c r="BK362" s="206">
        <f>ROUND(I362*H362,2)</f>
        <v>0</v>
      </c>
      <c r="BL362" s="19" t="s">
        <v>241</v>
      </c>
      <c r="BM362" s="19" t="s">
        <v>1591</v>
      </c>
    </row>
    <row r="363" spans="2:63" s="11" customFormat="1" ht="29.85" customHeight="1">
      <c r="B363" s="178"/>
      <c r="C363" s="179"/>
      <c r="D363" s="192" t="s">
        <v>70</v>
      </c>
      <c r="E363" s="193" t="s">
        <v>1592</v>
      </c>
      <c r="F363" s="193" t="s">
        <v>1593</v>
      </c>
      <c r="G363" s="179"/>
      <c r="H363" s="179"/>
      <c r="I363" s="182"/>
      <c r="J363" s="194">
        <f>BK363</f>
        <v>0</v>
      </c>
      <c r="K363" s="179"/>
      <c r="L363" s="184"/>
      <c r="M363" s="185"/>
      <c r="N363" s="186"/>
      <c r="O363" s="186"/>
      <c r="P363" s="187">
        <f>SUM(P364:P382)</f>
        <v>0</v>
      </c>
      <c r="Q363" s="186"/>
      <c r="R363" s="187">
        <f>SUM(R364:R382)</f>
        <v>0.1501288</v>
      </c>
      <c r="S363" s="186"/>
      <c r="T363" s="188">
        <f>SUM(T364:T382)</f>
        <v>0.709948</v>
      </c>
      <c r="AR363" s="189" t="s">
        <v>78</v>
      </c>
      <c r="AT363" s="190" t="s">
        <v>70</v>
      </c>
      <c r="AU363" s="190" t="s">
        <v>35</v>
      </c>
      <c r="AY363" s="189" t="s">
        <v>140</v>
      </c>
      <c r="BK363" s="191">
        <f>SUM(BK364:BK382)</f>
        <v>0</v>
      </c>
    </row>
    <row r="364" spans="2:65" s="1" customFormat="1" ht="22.5" customHeight="1">
      <c r="B364" s="36"/>
      <c r="C364" s="195" t="s">
        <v>657</v>
      </c>
      <c r="D364" s="195" t="s">
        <v>142</v>
      </c>
      <c r="E364" s="196" t="s">
        <v>1594</v>
      </c>
      <c r="F364" s="197" t="s">
        <v>1595</v>
      </c>
      <c r="G364" s="198" t="s">
        <v>225</v>
      </c>
      <c r="H364" s="199">
        <v>11.12</v>
      </c>
      <c r="I364" s="200"/>
      <c r="J364" s="201">
        <f>ROUND(I364*H364,2)</f>
        <v>0</v>
      </c>
      <c r="K364" s="197" t="s">
        <v>146</v>
      </c>
      <c r="L364" s="56"/>
      <c r="M364" s="202" t="s">
        <v>20</v>
      </c>
      <c r="N364" s="203" t="s">
        <v>42</v>
      </c>
      <c r="O364" s="37"/>
      <c r="P364" s="204">
        <f>O364*H364</f>
        <v>0</v>
      </c>
      <c r="Q364" s="204">
        <v>0</v>
      </c>
      <c r="R364" s="204">
        <f>Q364*H364</f>
        <v>0</v>
      </c>
      <c r="S364" s="204">
        <v>0.03065</v>
      </c>
      <c r="T364" s="205">
        <f>S364*H364</f>
        <v>0.34082799999999996</v>
      </c>
      <c r="AR364" s="19" t="s">
        <v>241</v>
      </c>
      <c r="AT364" s="19" t="s">
        <v>142</v>
      </c>
      <c r="AU364" s="19" t="s">
        <v>78</v>
      </c>
      <c r="AY364" s="19" t="s">
        <v>140</v>
      </c>
      <c r="BE364" s="206">
        <f>IF(N364="základní",J364,0)</f>
        <v>0</v>
      </c>
      <c r="BF364" s="206">
        <f>IF(N364="snížená",J364,0)</f>
        <v>0</v>
      </c>
      <c r="BG364" s="206">
        <f>IF(N364="zákl. přenesená",J364,0)</f>
        <v>0</v>
      </c>
      <c r="BH364" s="206">
        <f>IF(N364="sníž. přenesená",J364,0)</f>
        <v>0</v>
      </c>
      <c r="BI364" s="206">
        <f>IF(N364="nulová",J364,0)</f>
        <v>0</v>
      </c>
      <c r="BJ364" s="19" t="s">
        <v>35</v>
      </c>
      <c r="BK364" s="206">
        <f>ROUND(I364*H364,2)</f>
        <v>0</v>
      </c>
      <c r="BL364" s="19" t="s">
        <v>241</v>
      </c>
      <c r="BM364" s="19" t="s">
        <v>1596</v>
      </c>
    </row>
    <row r="365" spans="2:51" s="12" customFormat="1" ht="24">
      <c r="B365" s="207"/>
      <c r="C365" s="208"/>
      <c r="D365" s="209" t="s">
        <v>149</v>
      </c>
      <c r="E365" s="210" t="s">
        <v>20</v>
      </c>
      <c r="F365" s="211" t="s">
        <v>1597</v>
      </c>
      <c r="G365" s="208"/>
      <c r="H365" s="212" t="s">
        <v>20</v>
      </c>
      <c r="I365" s="213"/>
      <c r="J365" s="208"/>
      <c r="K365" s="208"/>
      <c r="L365" s="214"/>
      <c r="M365" s="215"/>
      <c r="N365" s="216"/>
      <c r="O365" s="216"/>
      <c r="P365" s="216"/>
      <c r="Q365" s="216"/>
      <c r="R365" s="216"/>
      <c r="S365" s="216"/>
      <c r="T365" s="217"/>
      <c r="AT365" s="218" t="s">
        <v>149</v>
      </c>
      <c r="AU365" s="218" t="s">
        <v>78</v>
      </c>
      <c r="AV365" s="12" t="s">
        <v>35</v>
      </c>
      <c r="AW365" s="12" t="s">
        <v>34</v>
      </c>
      <c r="AX365" s="12" t="s">
        <v>71</v>
      </c>
      <c r="AY365" s="218" t="s">
        <v>140</v>
      </c>
    </row>
    <row r="366" spans="2:51" s="13" customFormat="1" ht="13.5">
      <c r="B366" s="219"/>
      <c r="C366" s="220"/>
      <c r="D366" s="232" t="s">
        <v>149</v>
      </c>
      <c r="E366" s="255" t="s">
        <v>20</v>
      </c>
      <c r="F366" s="253" t="s">
        <v>1598</v>
      </c>
      <c r="G366" s="220"/>
      <c r="H366" s="254">
        <v>11.12</v>
      </c>
      <c r="I366" s="224"/>
      <c r="J366" s="220"/>
      <c r="K366" s="220"/>
      <c r="L366" s="225"/>
      <c r="M366" s="226"/>
      <c r="N366" s="227"/>
      <c r="O366" s="227"/>
      <c r="P366" s="227"/>
      <c r="Q366" s="227"/>
      <c r="R366" s="227"/>
      <c r="S366" s="227"/>
      <c r="T366" s="228"/>
      <c r="AT366" s="229" t="s">
        <v>149</v>
      </c>
      <c r="AU366" s="229" t="s">
        <v>78</v>
      </c>
      <c r="AV366" s="13" t="s">
        <v>78</v>
      </c>
      <c r="AW366" s="13" t="s">
        <v>34</v>
      </c>
      <c r="AX366" s="13" t="s">
        <v>35</v>
      </c>
      <c r="AY366" s="229" t="s">
        <v>140</v>
      </c>
    </row>
    <row r="367" spans="2:65" s="1" customFormat="1" ht="22.5" customHeight="1">
      <c r="B367" s="36"/>
      <c r="C367" s="195" t="s">
        <v>661</v>
      </c>
      <c r="D367" s="195" t="s">
        <v>142</v>
      </c>
      <c r="E367" s="196" t="s">
        <v>1599</v>
      </c>
      <c r="F367" s="197" t="s">
        <v>1600</v>
      </c>
      <c r="G367" s="198" t="s">
        <v>650</v>
      </c>
      <c r="H367" s="199">
        <v>16</v>
      </c>
      <c r="I367" s="200"/>
      <c r="J367" s="201">
        <f>ROUND(I367*H367,2)</f>
        <v>0</v>
      </c>
      <c r="K367" s="197" t="s">
        <v>146</v>
      </c>
      <c r="L367" s="56"/>
      <c r="M367" s="202" t="s">
        <v>20</v>
      </c>
      <c r="N367" s="203" t="s">
        <v>42</v>
      </c>
      <c r="O367" s="37"/>
      <c r="P367" s="204">
        <f>O367*H367</f>
        <v>0</v>
      </c>
      <c r="Q367" s="204">
        <v>0.00248</v>
      </c>
      <c r="R367" s="204">
        <f>Q367*H367</f>
        <v>0.03968</v>
      </c>
      <c r="S367" s="204">
        <v>0</v>
      </c>
      <c r="T367" s="205">
        <f>S367*H367</f>
        <v>0</v>
      </c>
      <c r="AR367" s="19" t="s">
        <v>241</v>
      </c>
      <c r="AT367" s="19" t="s">
        <v>142</v>
      </c>
      <c r="AU367" s="19" t="s">
        <v>78</v>
      </c>
      <c r="AY367" s="19" t="s">
        <v>140</v>
      </c>
      <c r="BE367" s="206">
        <f>IF(N367="základní",J367,0)</f>
        <v>0</v>
      </c>
      <c r="BF367" s="206">
        <f>IF(N367="snížená",J367,0)</f>
        <v>0</v>
      </c>
      <c r="BG367" s="206">
        <f>IF(N367="zákl. přenesená",J367,0)</f>
        <v>0</v>
      </c>
      <c r="BH367" s="206">
        <f>IF(N367="sníž. přenesená",J367,0)</f>
        <v>0</v>
      </c>
      <c r="BI367" s="206">
        <f>IF(N367="nulová",J367,0)</f>
        <v>0</v>
      </c>
      <c r="BJ367" s="19" t="s">
        <v>35</v>
      </c>
      <c r="BK367" s="206">
        <f>ROUND(I367*H367,2)</f>
        <v>0</v>
      </c>
      <c r="BL367" s="19" t="s">
        <v>241</v>
      </c>
      <c r="BM367" s="19" t="s">
        <v>1601</v>
      </c>
    </row>
    <row r="368" spans="2:51" s="12" customFormat="1" ht="24">
      <c r="B368" s="207"/>
      <c r="C368" s="208"/>
      <c r="D368" s="209" t="s">
        <v>149</v>
      </c>
      <c r="E368" s="210" t="s">
        <v>20</v>
      </c>
      <c r="F368" s="211" t="s">
        <v>1597</v>
      </c>
      <c r="G368" s="208"/>
      <c r="H368" s="212" t="s">
        <v>20</v>
      </c>
      <c r="I368" s="213"/>
      <c r="J368" s="208"/>
      <c r="K368" s="208"/>
      <c r="L368" s="214"/>
      <c r="M368" s="215"/>
      <c r="N368" s="216"/>
      <c r="O368" s="216"/>
      <c r="P368" s="216"/>
      <c r="Q368" s="216"/>
      <c r="R368" s="216"/>
      <c r="S368" s="216"/>
      <c r="T368" s="217"/>
      <c r="AT368" s="218" t="s">
        <v>149</v>
      </c>
      <c r="AU368" s="218" t="s">
        <v>78</v>
      </c>
      <c r="AV368" s="12" t="s">
        <v>35</v>
      </c>
      <c r="AW368" s="12" t="s">
        <v>34</v>
      </c>
      <c r="AX368" s="12" t="s">
        <v>71</v>
      </c>
      <c r="AY368" s="218" t="s">
        <v>140</v>
      </c>
    </row>
    <row r="369" spans="2:51" s="13" customFormat="1" ht="13.5">
      <c r="B369" s="219"/>
      <c r="C369" s="220"/>
      <c r="D369" s="209" t="s">
        <v>149</v>
      </c>
      <c r="E369" s="221" t="s">
        <v>20</v>
      </c>
      <c r="F369" s="222" t="s">
        <v>1602</v>
      </c>
      <c r="G369" s="220"/>
      <c r="H369" s="223">
        <v>16</v>
      </c>
      <c r="I369" s="224"/>
      <c r="J369" s="220"/>
      <c r="K369" s="220"/>
      <c r="L369" s="225"/>
      <c r="M369" s="226"/>
      <c r="N369" s="227"/>
      <c r="O369" s="227"/>
      <c r="P369" s="227"/>
      <c r="Q369" s="227"/>
      <c r="R369" s="227"/>
      <c r="S369" s="227"/>
      <c r="T369" s="228"/>
      <c r="AT369" s="229" t="s">
        <v>149</v>
      </c>
      <c r="AU369" s="229" t="s">
        <v>78</v>
      </c>
      <c r="AV369" s="13" t="s">
        <v>78</v>
      </c>
      <c r="AW369" s="13" t="s">
        <v>34</v>
      </c>
      <c r="AX369" s="13" t="s">
        <v>71</v>
      </c>
      <c r="AY369" s="229" t="s">
        <v>140</v>
      </c>
    </row>
    <row r="370" spans="2:51" s="14" customFormat="1" ht="13.5">
      <c r="B370" s="230"/>
      <c r="C370" s="231"/>
      <c r="D370" s="232" t="s">
        <v>149</v>
      </c>
      <c r="E370" s="233" t="s">
        <v>20</v>
      </c>
      <c r="F370" s="234" t="s">
        <v>152</v>
      </c>
      <c r="G370" s="231"/>
      <c r="H370" s="235">
        <v>16</v>
      </c>
      <c r="I370" s="236"/>
      <c r="J370" s="231"/>
      <c r="K370" s="231"/>
      <c r="L370" s="237"/>
      <c r="M370" s="238"/>
      <c r="N370" s="239"/>
      <c r="O370" s="239"/>
      <c r="P370" s="239"/>
      <c r="Q370" s="239"/>
      <c r="R370" s="239"/>
      <c r="S370" s="239"/>
      <c r="T370" s="240"/>
      <c r="AT370" s="241" t="s">
        <v>149</v>
      </c>
      <c r="AU370" s="241" t="s">
        <v>78</v>
      </c>
      <c r="AV370" s="14" t="s">
        <v>147</v>
      </c>
      <c r="AW370" s="14" t="s">
        <v>34</v>
      </c>
      <c r="AX370" s="14" t="s">
        <v>35</v>
      </c>
      <c r="AY370" s="241" t="s">
        <v>140</v>
      </c>
    </row>
    <row r="371" spans="2:65" s="1" customFormat="1" ht="22.5" customHeight="1">
      <c r="B371" s="36"/>
      <c r="C371" s="195" t="s">
        <v>687</v>
      </c>
      <c r="D371" s="195" t="s">
        <v>142</v>
      </c>
      <c r="E371" s="196" t="s">
        <v>1603</v>
      </c>
      <c r="F371" s="197" t="s">
        <v>1604</v>
      </c>
      <c r="G371" s="198" t="s">
        <v>225</v>
      </c>
      <c r="H371" s="199">
        <v>11.12</v>
      </c>
      <c r="I371" s="200"/>
      <c r="J371" s="201">
        <f>ROUND(I371*H371,2)</f>
        <v>0</v>
      </c>
      <c r="K371" s="197" t="s">
        <v>146</v>
      </c>
      <c r="L371" s="56"/>
      <c r="M371" s="202" t="s">
        <v>20</v>
      </c>
      <c r="N371" s="203" t="s">
        <v>42</v>
      </c>
      <c r="O371" s="37"/>
      <c r="P371" s="204">
        <f>O371*H371</f>
        <v>0</v>
      </c>
      <c r="Q371" s="204">
        <v>0.00224</v>
      </c>
      <c r="R371" s="204">
        <f>Q371*H371</f>
        <v>0.024908799999999995</v>
      </c>
      <c r="S371" s="204">
        <v>0</v>
      </c>
      <c r="T371" s="205">
        <f>S371*H371</f>
        <v>0</v>
      </c>
      <c r="AR371" s="19" t="s">
        <v>241</v>
      </c>
      <c r="AT371" s="19" t="s">
        <v>142</v>
      </c>
      <c r="AU371" s="19" t="s">
        <v>78</v>
      </c>
      <c r="AY371" s="19" t="s">
        <v>140</v>
      </c>
      <c r="BE371" s="206">
        <f>IF(N371="základní",J371,0)</f>
        <v>0</v>
      </c>
      <c r="BF371" s="206">
        <f>IF(N371="snížená",J371,0)</f>
        <v>0</v>
      </c>
      <c r="BG371" s="206">
        <f>IF(N371="zákl. přenesená",J371,0)</f>
        <v>0</v>
      </c>
      <c r="BH371" s="206">
        <f>IF(N371="sníž. přenesená",J371,0)</f>
        <v>0</v>
      </c>
      <c r="BI371" s="206">
        <f>IF(N371="nulová",J371,0)</f>
        <v>0</v>
      </c>
      <c r="BJ371" s="19" t="s">
        <v>35</v>
      </c>
      <c r="BK371" s="206">
        <f>ROUND(I371*H371,2)</f>
        <v>0</v>
      </c>
      <c r="BL371" s="19" t="s">
        <v>241</v>
      </c>
      <c r="BM371" s="19" t="s">
        <v>1605</v>
      </c>
    </row>
    <row r="372" spans="2:51" s="12" customFormat="1" ht="24">
      <c r="B372" s="207"/>
      <c r="C372" s="208"/>
      <c r="D372" s="209" t="s">
        <v>149</v>
      </c>
      <c r="E372" s="210" t="s">
        <v>20</v>
      </c>
      <c r="F372" s="211" t="s">
        <v>1597</v>
      </c>
      <c r="G372" s="208"/>
      <c r="H372" s="212" t="s">
        <v>20</v>
      </c>
      <c r="I372" s="213"/>
      <c r="J372" s="208"/>
      <c r="K372" s="208"/>
      <c r="L372" s="214"/>
      <c r="M372" s="215"/>
      <c r="N372" s="216"/>
      <c r="O372" s="216"/>
      <c r="P372" s="216"/>
      <c r="Q372" s="216"/>
      <c r="R372" s="216"/>
      <c r="S372" s="216"/>
      <c r="T372" s="217"/>
      <c r="AT372" s="218" t="s">
        <v>149</v>
      </c>
      <c r="AU372" s="218" t="s">
        <v>78</v>
      </c>
      <c r="AV372" s="12" t="s">
        <v>35</v>
      </c>
      <c r="AW372" s="12" t="s">
        <v>34</v>
      </c>
      <c r="AX372" s="12" t="s">
        <v>71</v>
      </c>
      <c r="AY372" s="218" t="s">
        <v>140</v>
      </c>
    </row>
    <row r="373" spans="2:51" s="13" customFormat="1" ht="13.5">
      <c r="B373" s="219"/>
      <c r="C373" s="220"/>
      <c r="D373" s="209" t="s">
        <v>149</v>
      </c>
      <c r="E373" s="221" t="s">
        <v>20</v>
      </c>
      <c r="F373" s="222" t="s">
        <v>1598</v>
      </c>
      <c r="G373" s="220"/>
      <c r="H373" s="223">
        <v>11.12</v>
      </c>
      <c r="I373" s="224"/>
      <c r="J373" s="220"/>
      <c r="K373" s="220"/>
      <c r="L373" s="225"/>
      <c r="M373" s="226"/>
      <c r="N373" s="227"/>
      <c r="O373" s="227"/>
      <c r="P373" s="227"/>
      <c r="Q373" s="227"/>
      <c r="R373" s="227"/>
      <c r="S373" s="227"/>
      <c r="T373" s="228"/>
      <c r="AT373" s="229" t="s">
        <v>149</v>
      </c>
      <c r="AU373" s="229" t="s">
        <v>78</v>
      </c>
      <c r="AV373" s="13" t="s">
        <v>78</v>
      </c>
      <c r="AW373" s="13" t="s">
        <v>34</v>
      </c>
      <c r="AX373" s="13" t="s">
        <v>71</v>
      </c>
      <c r="AY373" s="229" t="s">
        <v>140</v>
      </c>
    </row>
    <row r="374" spans="2:51" s="14" customFormat="1" ht="13.5">
      <c r="B374" s="230"/>
      <c r="C374" s="231"/>
      <c r="D374" s="232" t="s">
        <v>149</v>
      </c>
      <c r="E374" s="233" t="s">
        <v>20</v>
      </c>
      <c r="F374" s="234" t="s">
        <v>152</v>
      </c>
      <c r="G374" s="231"/>
      <c r="H374" s="235">
        <v>11.12</v>
      </c>
      <c r="I374" s="236"/>
      <c r="J374" s="231"/>
      <c r="K374" s="231"/>
      <c r="L374" s="237"/>
      <c r="M374" s="238"/>
      <c r="N374" s="239"/>
      <c r="O374" s="239"/>
      <c r="P374" s="239"/>
      <c r="Q374" s="239"/>
      <c r="R374" s="239"/>
      <c r="S374" s="239"/>
      <c r="T374" s="240"/>
      <c r="AT374" s="241" t="s">
        <v>149</v>
      </c>
      <c r="AU374" s="241" t="s">
        <v>78</v>
      </c>
      <c r="AV374" s="14" t="s">
        <v>147</v>
      </c>
      <c r="AW374" s="14" t="s">
        <v>34</v>
      </c>
      <c r="AX374" s="14" t="s">
        <v>35</v>
      </c>
      <c r="AY374" s="241" t="s">
        <v>140</v>
      </c>
    </row>
    <row r="375" spans="2:65" s="1" customFormat="1" ht="22.5" customHeight="1">
      <c r="B375" s="36"/>
      <c r="C375" s="195" t="s">
        <v>647</v>
      </c>
      <c r="D375" s="195" t="s">
        <v>142</v>
      </c>
      <c r="E375" s="196" t="s">
        <v>1606</v>
      </c>
      <c r="F375" s="197" t="s">
        <v>1607</v>
      </c>
      <c r="G375" s="198" t="s">
        <v>650</v>
      </c>
      <c r="H375" s="199">
        <v>16</v>
      </c>
      <c r="I375" s="200"/>
      <c r="J375" s="201">
        <f aca="true" t="shared" si="0" ref="J375:J382">ROUND(I375*H375,2)</f>
        <v>0</v>
      </c>
      <c r="K375" s="197" t="s">
        <v>146</v>
      </c>
      <c r="L375" s="56"/>
      <c r="M375" s="202" t="s">
        <v>20</v>
      </c>
      <c r="N375" s="203" t="s">
        <v>42</v>
      </c>
      <c r="O375" s="37"/>
      <c r="P375" s="204">
        <f aca="true" t="shared" si="1" ref="P375:P382">O375*H375</f>
        <v>0</v>
      </c>
      <c r="Q375" s="204">
        <v>0</v>
      </c>
      <c r="R375" s="204">
        <f aca="true" t="shared" si="2" ref="R375:R382">Q375*H375</f>
        <v>0</v>
      </c>
      <c r="S375" s="204">
        <v>0.02307</v>
      </c>
      <c r="T375" s="205">
        <f aca="true" t="shared" si="3" ref="T375:T382">S375*H375</f>
        <v>0.36912</v>
      </c>
      <c r="AR375" s="19" t="s">
        <v>241</v>
      </c>
      <c r="AT375" s="19" t="s">
        <v>142</v>
      </c>
      <c r="AU375" s="19" t="s">
        <v>78</v>
      </c>
      <c r="AY375" s="19" t="s">
        <v>140</v>
      </c>
      <c r="BE375" s="206">
        <f aca="true" t="shared" si="4" ref="BE375:BE382">IF(N375="základní",J375,0)</f>
        <v>0</v>
      </c>
      <c r="BF375" s="206">
        <f aca="true" t="shared" si="5" ref="BF375:BF382">IF(N375="snížená",J375,0)</f>
        <v>0</v>
      </c>
      <c r="BG375" s="206">
        <f aca="true" t="shared" si="6" ref="BG375:BG382">IF(N375="zákl. přenesená",J375,0)</f>
        <v>0</v>
      </c>
      <c r="BH375" s="206">
        <f aca="true" t="shared" si="7" ref="BH375:BH382">IF(N375="sníž. přenesená",J375,0)</f>
        <v>0</v>
      </c>
      <c r="BI375" s="206">
        <f aca="true" t="shared" si="8" ref="BI375:BI382">IF(N375="nulová",J375,0)</f>
        <v>0</v>
      </c>
      <c r="BJ375" s="19" t="s">
        <v>35</v>
      </c>
      <c r="BK375" s="206">
        <f aca="true" t="shared" si="9" ref="BK375:BK382">ROUND(I375*H375,2)</f>
        <v>0</v>
      </c>
      <c r="BL375" s="19" t="s">
        <v>241</v>
      </c>
      <c r="BM375" s="19" t="s">
        <v>1608</v>
      </c>
    </row>
    <row r="376" spans="2:65" s="1" customFormat="1" ht="31.5" customHeight="1">
      <c r="B376" s="36"/>
      <c r="C376" s="195" t="s">
        <v>693</v>
      </c>
      <c r="D376" s="195" t="s">
        <v>142</v>
      </c>
      <c r="E376" s="196" t="s">
        <v>1609</v>
      </c>
      <c r="F376" s="197" t="s">
        <v>1610</v>
      </c>
      <c r="G376" s="198" t="s">
        <v>650</v>
      </c>
      <c r="H376" s="199">
        <v>16</v>
      </c>
      <c r="I376" s="200"/>
      <c r="J376" s="201">
        <f t="shared" si="0"/>
        <v>0</v>
      </c>
      <c r="K376" s="197" t="s">
        <v>146</v>
      </c>
      <c r="L376" s="56"/>
      <c r="M376" s="202" t="s">
        <v>20</v>
      </c>
      <c r="N376" s="203" t="s">
        <v>42</v>
      </c>
      <c r="O376" s="37"/>
      <c r="P376" s="204">
        <f t="shared" si="1"/>
        <v>0</v>
      </c>
      <c r="Q376" s="204">
        <v>0.00415</v>
      </c>
      <c r="R376" s="204">
        <f t="shared" si="2"/>
        <v>0.0664</v>
      </c>
      <c r="S376" s="204">
        <v>0</v>
      </c>
      <c r="T376" s="205">
        <f t="shared" si="3"/>
        <v>0</v>
      </c>
      <c r="AR376" s="19" t="s">
        <v>241</v>
      </c>
      <c r="AT376" s="19" t="s">
        <v>142</v>
      </c>
      <c r="AU376" s="19" t="s">
        <v>78</v>
      </c>
      <c r="AY376" s="19" t="s">
        <v>140</v>
      </c>
      <c r="BE376" s="206">
        <f t="shared" si="4"/>
        <v>0</v>
      </c>
      <c r="BF376" s="206">
        <f t="shared" si="5"/>
        <v>0</v>
      </c>
      <c r="BG376" s="206">
        <f t="shared" si="6"/>
        <v>0</v>
      </c>
      <c r="BH376" s="206">
        <f t="shared" si="7"/>
        <v>0</v>
      </c>
      <c r="BI376" s="206">
        <f t="shared" si="8"/>
        <v>0</v>
      </c>
      <c r="BJ376" s="19" t="s">
        <v>35</v>
      </c>
      <c r="BK376" s="206">
        <f t="shared" si="9"/>
        <v>0</v>
      </c>
      <c r="BL376" s="19" t="s">
        <v>241</v>
      </c>
      <c r="BM376" s="19" t="s">
        <v>1611</v>
      </c>
    </row>
    <row r="377" spans="2:65" s="1" customFormat="1" ht="22.5" customHeight="1">
      <c r="B377" s="36"/>
      <c r="C377" s="195" t="s">
        <v>699</v>
      </c>
      <c r="D377" s="195" t="s">
        <v>142</v>
      </c>
      <c r="E377" s="196" t="s">
        <v>1612</v>
      </c>
      <c r="F377" s="197" t="s">
        <v>1613</v>
      </c>
      <c r="G377" s="198" t="s">
        <v>650</v>
      </c>
      <c r="H377" s="199">
        <v>55</v>
      </c>
      <c r="I377" s="200"/>
      <c r="J377" s="201">
        <f t="shared" si="0"/>
        <v>0</v>
      </c>
      <c r="K377" s="197" t="s">
        <v>146</v>
      </c>
      <c r="L377" s="56"/>
      <c r="M377" s="202" t="s">
        <v>20</v>
      </c>
      <c r="N377" s="203" t="s">
        <v>42</v>
      </c>
      <c r="O377" s="37"/>
      <c r="P377" s="204">
        <f t="shared" si="1"/>
        <v>0</v>
      </c>
      <c r="Q377" s="204">
        <v>0.00029</v>
      </c>
      <c r="R377" s="204">
        <f t="shared" si="2"/>
        <v>0.01595</v>
      </c>
      <c r="S377" s="204">
        <v>0</v>
      </c>
      <c r="T377" s="205">
        <f t="shared" si="3"/>
        <v>0</v>
      </c>
      <c r="AR377" s="19" t="s">
        <v>241</v>
      </c>
      <c r="AT377" s="19" t="s">
        <v>142</v>
      </c>
      <c r="AU377" s="19" t="s">
        <v>78</v>
      </c>
      <c r="AY377" s="19" t="s">
        <v>140</v>
      </c>
      <c r="BE377" s="206">
        <f t="shared" si="4"/>
        <v>0</v>
      </c>
      <c r="BF377" s="206">
        <f t="shared" si="5"/>
        <v>0</v>
      </c>
      <c r="BG377" s="206">
        <f t="shared" si="6"/>
        <v>0</v>
      </c>
      <c r="BH377" s="206">
        <f t="shared" si="7"/>
        <v>0</v>
      </c>
      <c r="BI377" s="206">
        <f t="shared" si="8"/>
        <v>0</v>
      </c>
      <c r="BJ377" s="19" t="s">
        <v>35</v>
      </c>
      <c r="BK377" s="206">
        <f t="shared" si="9"/>
        <v>0</v>
      </c>
      <c r="BL377" s="19" t="s">
        <v>241</v>
      </c>
      <c r="BM377" s="19" t="s">
        <v>1614</v>
      </c>
    </row>
    <row r="378" spans="2:65" s="1" customFormat="1" ht="22.5" customHeight="1">
      <c r="B378" s="36"/>
      <c r="C378" s="195" t="s">
        <v>720</v>
      </c>
      <c r="D378" s="195" t="s">
        <v>142</v>
      </c>
      <c r="E378" s="196" t="s">
        <v>1615</v>
      </c>
      <c r="F378" s="197" t="s">
        <v>1613</v>
      </c>
      <c r="G378" s="198" t="s">
        <v>650</v>
      </c>
      <c r="H378" s="199">
        <v>11</v>
      </c>
      <c r="I378" s="200"/>
      <c r="J378" s="201">
        <f t="shared" si="0"/>
        <v>0</v>
      </c>
      <c r="K378" s="197" t="s">
        <v>20</v>
      </c>
      <c r="L378" s="56"/>
      <c r="M378" s="202" t="s">
        <v>20</v>
      </c>
      <c r="N378" s="203" t="s">
        <v>42</v>
      </c>
      <c r="O378" s="37"/>
      <c r="P378" s="204">
        <f t="shared" si="1"/>
        <v>0</v>
      </c>
      <c r="Q378" s="204">
        <v>0.00029</v>
      </c>
      <c r="R378" s="204">
        <f t="shared" si="2"/>
        <v>0.00319</v>
      </c>
      <c r="S378" s="204">
        <v>0</v>
      </c>
      <c r="T378" s="205">
        <f t="shared" si="3"/>
        <v>0</v>
      </c>
      <c r="AR378" s="19" t="s">
        <v>241</v>
      </c>
      <c r="AT378" s="19" t="s">
        <v>142</v>
      </c>
      <c r="AU378" s="19" t="s">
        <v>78</v>
      </c>
      <c r="AY378" s="19" t="s">
        <v>140</v>
      </c>
      <c r="BE378" s="206">
        <f t="shared" si="4"/>
        <v>0</v>
      </c>
      <c r="BF378" s="206">
        <f t="shared" si="5"/>
        <v>0</v>
      </c>
      <c r="BG378" s="206">
        <f t="shared" si="6"/>
        <v>0</v>
      </c>
      <c r="BH378" s="206">
        <f t="shared" si="7"/>
        <v>0</v>
      </c>
      <c r="BI378" s="206">
        <f t="shared" si="8"/>
        <v>0</v>
      </c>
      <c r="BJ378" s="19" t="s">
        <v>35</v>
      </c>
      <c r="BK378" s="206">
        <f t="shared" si="9"/>
        <v>0</v>
      </c>
      <c r="BL378" s="19" t="s">
        <v>241</v>
      </c>
      <c r="BM378" s="19" t="s">
        <v>1616</v>
      </c>
    </row>
    <row r="379" spans="2:65" s="1" customFormat="1" ht="31.5" customHeight="1">
      <c r="B379" s="36"/>
      <c r="C379" s="195" t="s">
        <v>653</v>
      </c>
      <c r="D379" s="195" t="s">
        <v>142</v>
      </c>
      <c r="E379" s="196" t="s">
        <v>1617</v>
      </c>
      <c r="F379" s="197" t="s">
        <v>1618</v>
      </c>
      <c r="G379" s="198" t="s">
        <v>206</v>
      </c>
      <c r="H379" s="199">
        <v>0.71</v>
      </c>
      <c r="I379" s="200"/>
      <c r="J379" s="201">
        <f t="shared" si="0"/>
        <v>0</v>
      </c>
      <c r="K379" s="197" t="s">
        <v>146</v>
      </c>
      <c r="L379" s="56"/>
      <c r="M379" s="202" t="s">
        <v>20</v>
      </c>
      <c r="N379" s="203" t="s">
        <v>42</v>
      </c>
      <c r="O379" s="37"/>
      <c r="P379" s="204">
        <f t="shared" si="1"/>
        <v>0</v>
      </c>
      <c r="Q379" s="204">
        <v>0</v>
      </c>
      <c r="R379" s="204">
        <f t="shared" si="2"/>
        <v>0</v>
      </c>
      <c r="S379" s="204">
        <v>0</v>
      </c>
      <c r="T379" s="205">
        <f t="shared" si="3"/>
        <v>0</v>
      </c>
      <c r="AR379" s="19" t="s">
        <v>241</v>
      </c>
      <c r="AT379" s="19" t="s">
        <v>142</v>
      </c>
      <c r="AU379" s="19" t="s">
        <v>78</v>
      </c>
      <c r="AY379" s="19" t="s">
        <v>140</v>
      </c>
      <c r="BE379" s="206">
        <f t="shared" si="4"/>
        <v>0</v>
      </c>
      <c r="BF379" s="206">
        <f t="shared" si="5"/>
        <v>0</v>
      </c>
      <c r="BG379" s="206">
        <f t="shared" si="6"/>
        <v>0</v>
      </c>
      <c r="BH379" s="206">
        <f t="shared" si="7"/>
        <v>0</v>
      </c>
      <c r="BI379" s="206">
        <f t="shared" si="8"/>
        <v>0</v>
      </c>
      <c r="BJ379" s="19" t="s">
        <v>35</v>
      </c>
      <c r="BK379" s="206">
        <f t="shared" si="9"/>
        <v>0</v>
      </c>
      <c r="BL379" s="19" t="s">
        <v>241</v>
      </c>
      <c r="BM379" s="19" t="s">
        <v>1619</v>
      </c>
    </row>
    <row r="380" spans="2:65" s="1" customFormat="1" ht="22.5" customHeight="1">
      <c r="B380" s="36"/>
      <c r="C380" s="195" t="s">
        <v>666</v>
      </c>
      <c r="D380" s="195" t="s">
        <v>142</v>
      </c>
      <c r="E380" s="196" t="s">
        <v>1620</v>
      </c>
      <c r="F380" s="197" t="s">
        <v>1621</v>
      </c>
      <c r="G380" s="198" t="s">
        <v>650</v>
      </c>
      <c r="H380" s="199">
        <v>16</v>
      </c>
      <c r="I380" s="200"/>
      <c r="J380" s="201">
        <f t="shared" si="0"/>
        <v>0</v>
      </c>
      <c r="K380" s="197" t="s">
        <v>146</v>
      </c>
      <c r="L380" s="56"/>
      <c r="M380" s="202" t="s">
        <v>20</v>
      </c>
      <c r="N380" s="203" t="s">
        <v>42</v>
      </c>
      <c r="O380" s="37"/>
      <c r="P380" s="204">
        <f t="shared" si="1"/>
        <v>0</v>
      </c>
      <c r="Q380" s="204">
        <v>0</v>
      </c>
      <c r="R380" s="204">
        <f t="shared" si="2"/>
        <v>0</v>
      </c>
      <c r="S380" s="204">
        <v>0</v>
      </c>
      <c r="T380" s="205">
        <f t="shared" si="3"/>
        <v>0</v>
      </c>
      <c r="AR380" s="19" t="s">
        <v>241</v>
      </c>
      <c r="AT380" s="19" t="s">
        <v>142</v>
      </c>
      <c r="AU380" s="19" t="s">
        <v>78</v>
      </c>
      <c r="AY380" s="19" t="s">
        <v>140</v>
      </c>
      <c r="BE380" s="206">
        <f t="shared" si="4"/>
        <v>0</v>
      </c>
      <c r="BF380" s="206">
        <f t="shared" si="5"/>
        <v>0</v>
      </c>
      <c r="BG380" s="206">
        <f t="shared" si="6"/>
        <v>0</v>
      </c>
      <c r="BH380" s="206">
        <f t="shared" si="7"/>
        <v>0</v>
      </c>
      <c r="BI380" s="206">
        <f t="shared" si="8"/>
        <v>0</v>
      </c>
      <c r="BJ380" s="19" t="s">
        <v>35</v>
      </c>
      <c r="BK380" s="206">
        <f t="shared" si="9"/>
        <v>0</v>
      </c>
      <c r="BL380" s="19" t="s">
        <v>241</v>
      </c>
      <c r="BM380" s="19" t="s">
        <v>1622</v>
      </c>
    </row>
    <row r="381" spans="2:65" s="1" customFormat="1" ht="31.5" customHeight="1">
      <c r="B381" s="36"/>
      <c r="C381" s="195" t="s">
        <v>703</v>
      </c>
      <c r="D381" s="195" t="s">
        <v>142</v>
      </c>
      <c r="E381" s="196" t="s">
        <v>1623</v>
      </c>
      <c r="F381" s="197" t="s">
        <v>1624</v>
      </c>
      <c r="G381" s="198" t="s">
        <v>206</v>
      </c>
      <c r="H381" s="199">
        <v>0.15</v>
      </c>
      <c r="I381" s="200"/>
      <c r="J381" s="201">
        <f t="shared" si="0"/>
        <v>0</v>
      </c>
      <c r="K381" s="197" t="s">
        <v>146</v>
      </c>
      <c r="L381" s="56"/>
      <c r="M381" s="202" t="s">
        <v>20</v>
      </c>
      <c r="N381" s="203" t="s">
        <v>42</v>
      </c>
      <c r="O381" s="37"/>
      <c r="P381" s="204">
        <f t="shared" si="1"/>
        <v>0</v>
      </c>
      <c r="Q381" s="204">
        <v>0</v>
      </c>
      <c r="R381" s="204">
        <f t="shared" si="2"/>
        <v>0</v>
      </c>
      <c r="S381" s="204">
        <v>0</v>
      </c>
      <c r="T381" s="205">
        <f t="shared" si="3"/>
        <v>0</v>
      </c>
      <c r="AR381" s="19" t="s">
        <v>241</v>
      </c>
      <c r="AT381" s="19" t="s">
        <v>142</v>
      </c>
      <c r="AU381" s="19" t="s">
        <v>78</v>
      </c>
      <c r="AY381" s="19" t="s">
        <v>140</v>
      </c>
      <c r="BE381" s="206">
        <f t="shared" si="4"/>
        <v>0</v>
      </c>
      <c r="BF381" s="206">
        <f t="shared" si="5"/>
        <v>0</v>
      </c>
      <c r="BG381" s="206">
        <f t="shared" si="6"/>
        <v>0</v>
      </c>
      <c r="BH381" s="206">
        <f t="shared" si="7"/>
        <v>0</v>
      </c>
      <c r="BI381" s="206">
        <f t="shared" si="8"/>
        <v>0</v>
      </c>
      <c r="BJ381" s="19" t="s">
        <v>35</v>
      </c>
      <c r="BK381" s="206">
        <f t="shared" si="9"/>
        <v>0</v>
      </c>
      <c r="BL381" s="19" t="s">
        <v>241</v>
      </c>
      <c r="BM381" s="19" t="s">
        <v>1625</v>
      </c>
    </row>
    <row r="382" spans="2:65" s="1" customFormat="1" ht="44.25" customHeight="1">
      <c r="B382" s="36"/>
      <c r="C382" s="195" t="s">
        <v>707</v>
      </c>
      <c r="D382" s="195" t="s">
        <v>142</v>
      </c>
      <c r="E382" s="196" t="s">
        <v>1626</v>
      </c>
      <c r="F382" s="197" t="s">
        <v>1627</v>
      </c>
      <c r="G382" s="198" t="s">
        <v>206</v>
      </c>
      <c r="H382" s="199">
        <v>0.15</v>
      </c>
      <c r="I382" s="200"/>
      <c r="J382" s="201">
        <f t="shared" si="0"/>
        <v>0</v>
      </c>
      <c r="K382" s="197" t="s">
        <v>146</v>
      </c>
      <c r="L382" s="56"/>
      <c r="M382" s="202" t="s">
        <v>20</v>
      </c>
      <c r="N382" s="203" t="s">
        <v>42</v>
      </c>
      <c r="O382" s="37"/>
      <c r="P382" s="204">
        <f t="shared" si="1"/>
        <v>0</v>
      </c>
      <c r="Q382" s="204">
        <v>0</v>
      </c>
      <c r="R382" s="204">
        <f t="shared" si="2"/>
        <v>0</v>
      </c>
      <c r="S382" s="204">
        <v>0</v>
      </c>
      <c r="T382" s="205">
        <f t="shared" si="3"/>
        <v>0</v>
      </c>
      <c r="AR382" s="19" t="s">
        <v>241</v>
      </c>
      <c r="AT382" s="19" t="s">
        <v>142</v>
      </c>
      <c r="AU382" s="19" t="s">
        <v>78</v>
      </c>
      <c r="AY382" s="19" t="s">
        <v>140</v>
      </c>
      <c r="BE382" s="206">
        <f t="shared" si="4"/>
        <v>0</v>
      </c>
      <c r="BF382" s="206">
        <f t="shared" si="5"/>
        <v>0</v>
      </c>
      <c r="BG382" s="206">
        <f t="shared" si="6"/>
        <v>0</v>
      </c>
      <c r="BH382" s="206">
        <f t="shared" si="7"/>
        <v>0</v>
      </c>
      <c r="BI382" s="206">
        <f t="shared" si="8"/>
        <v>0</v>
      </c>
      <c r="BJ382" s="19" t="s">
        <v>35</v>
      </c>
      <c r="BK382" s="206">
        <f t="shared" si="9"/>
        <v>0</v>
      </c>
      <c r="BL382" s="19" t="s">
        <v>241</v>
      </c>
      <c r="BM382" s="19" t="s">
        <v>1628</v>
      </c>
    </row>
    <row r="383" spans="2:63" s="11" customFormat="1" ht="29.85" customHeight="1">
      <c r="B383" s="178"/>
      <c r="C383" s="179"/>
      <c r="D383" s="192" t="s">
        <v>70</v>
      </c>
      <c r="E383" s="193" t="s">
        <v>1629</v>
      </c>
      <c r="F383" s="193" t="s">
        <v>1630</v>
      </c>
      <c r="G383" s="179"/>
      <c r="H383" s="179"/>
      <c r="I383" s="182"/>
      <c r="J383" s="194">
        <f>BK383</f>
        <v>0</v>
      </c>
      <c r="K383" s="179"/>
      <c r="L383" s="184"/>
      <c r="M383" s="185"/>
      <c r="N383" s="186"/>
      <c r="O383" s="186"/>
      <c r="P383" s="187">
        <f>SUM(P384:P385)</f>
        <v>0</v>
      </c>
      <c r="Q383" s="186"/>
      <c r="R383" s="187">
        <f>SUM(R384:R385)</f>
        <v>0</v>
      </c>
      <c r="S383" s="186"/>
      <c r="T383" s="188">
        <f>SUM(T384:T385)</f>
        <v>0.597</v>
      </c>
      <c r="AR383" s="189" t="s">
        <v>78</v>
      </c>
      <c r="AT383" s="190" t="s">
        <v>70</v>
      </c>
      <c r="AU383" s="190" t="s">
        <v>35</v>
      </c>
      <c r="AY383" s="189" t="s">
        <v>140</v>
      </c>
      <c r="BK383" s="191">
        <f>SUM(BK384:BK385)</f>
        <v>0</v>
      </c>
    </row>
    <row r="384" spans="2:65" s="1" customFormat="1" ht="31.5" customHeight="1">
      <c r="B384" s="36"/>
      <c r="C384" s="195" t="s">
        <v>931</v>
      </c>
      <c r="D384" s="195" t="s">
        <v>142</v>
      </c>
      <c r="E384" s="196" t="s">
        <v>1631</v>
      </c>
      <c r="F384" s="197" t="s">
        <v>1632</v>
      </c>
      <c r="G384" s="198" t="s">
        <v>1633</v>
      </c>
      <c r="H384" s="199">
        <v>1</v>
      </c>
      <c r="I384" s="200"/>
      <c r="J384" s="201">
        <f>ROUND(I384*H384,2)</f>
        <v>0</v>
      </c>
      <c r="K384" s="197" t="s">
        <v>20</v>
      </c>
      <c r="L384" s="56"/>
      <c r="M384" s="202" t="s">
        <v>20</v>
      </c>
      <c r="N384" s="203" t="s">
        <v>42</v>
      </c>
      <c r="O384" s="37"/>
      <c r="P384" s="204">
        <f>O384*H384</f>
        <v>0</v>
      </c>
      <c r="Q384" s="204">
        <v>0</v>
      </c>
      <c r="R384" s="204">
        <f>Q384*H384</f>
        <v>0</v>
      </c>
      <c r="S384" s="204">
        <v>0.597</v>
      </c>
      <c r="T384" s="205">
        <f>S384*H384</f>
        <v>0.597</v>
      </c>
      <c r="AR384" s="19" t="s">
        <v>241</v>
      </c>
      <c r="AT384" s="19" t="s">
        <v>142</v>
      </c>
      <c r="AU384" s="19" t="s">
        <v>78</v>
      </c>
      <c r="AY384" s="19" t="s">
        <v>140</v>
      </c>
      <c r="BE384" s="206">
        <f>IF(N384="základní",J384,0)</f>
        <v>0</v>
      </c>
      <c r="BF384" s="206">
        <f>IF(N384="snížená",J384,0)</f>
        <v>0</v>
      </c>
      <c r="BG384" s="206">
        <f>IF(N384="zákl. přenesená",J384,0)</f>
        <v>0</v>
      </c>
      <c r="BH384" s="206">
        <f>IF(N384="sníž. přenesená",J384,0)</f>
        <v>0</v>
      </c>
      <c r="BI384" s="206">
        <f>IF(N384="nulová",J384,0)</f>
        <v>0</v>
      </c>
      <c r="BJ384" s="19" t="s">
        <v>35</v>
      </c>
      <c r="BK384" s="206">
        <f>ROUND(I384*H384,2)</f>
        <v>0</v>
      </c>
      <c r="BL384" s="19" t="s">
        <v>241</v>
      </c>
      <c r="BM384" s="19" t="s">
        <v>1634</v>
      </c>
    </row>
    <row r="385" spans="2:47" s="1" customFormat="1" ht="24">
      <c r="B385" s="36"/>
      <c r="C385" s="58"/>
      <c r="D385" s="209" t="s">
        <v>307</v>
      </c>
      <c r="E385" s="58"/>
      <c r="F385" s="256" t="s">
        <v>1635</v>
      </c>
      <c r="G385" s="58"/>
      <c r="H385" s="58"/>
      <c r="I385" s="163"/>
      <c r="J385" s="58"/>
      <c r="K385" s="58"/>
      <c r="L385" s="56"/>
      <c r="M385" s="73"/>
      <c r="N385" s="37"/>
      <c r="O385" s="37"/>
      <c r="P385" s="37"/>
      <c r="Q385" s="37"/>
      <c r="R385" s="37"/>
      <c r="S385" s="37"/>
      <c r="T385" s="74"/>
      <c r="AT385" s="19" t="s">
        <v>307</v>
      </c>
      <c r="AU385" s="19" t="s">
        <v>78</v>
      </c>
    </row>
    <row r="386" spans="2:63" s="11" customFormat="1" ht="29.85" customHeight="1">
      <c r="B386" s="178"/>
      <c r="C386" s="179"/>
      <c r="D386" s="192" t="s">
        <v>70</v>
      </c>
      <c r="E386" s="193" t="s">
        <v>1002</v>
      </c>
      <c r="F386" s="193" t="s">
        <v>1003</v>
      </c>
      <c r="G386" s="179"/>
      <c r="H386" s="179"/>
      <c r="I386" s="182"/>
      <c r="J386" s="194">
        <f>BK386</f>
        <v>0</v>
      </c>
      <c r="K386" s="179"/>
      <c r="L386" s="184"/>
      <c r="M386" s="185"/>
      <c r="N386" s="186"/>
      <c r="O386" s="186"/>
      <c r="P386" s="187">
        <f>SUM(P387:P394)</f>
        <v>0</v>
      </c>
      <c r="Q386" s="186"/>
      <c r="R386" s="187">
        <f>SUM(R387:R394)</f>
        <v>0.0272</v>
      </c>
      <c r="S386" s="186"/>
      <c r="T386" s="188">
        <f>SUM(T387:T394)</f>
        <v>0</v>
      </c>
      <c r="AR386" s="189" t="s">
        <v>78</v>
      </c>
      <c r="AT386" s="190" t="s">
        <v>70</v>
      </c>
      <c r="AU386" s="190" t="s">
        <v>35</v>
      </c>
      <c r="AY386" s="189" t="s">
        <v>140</v>
      </c>
      <c r="BK386" s="191">
        <f>SUM(BK387:BK394)</f>
        <v>0</v>
      </c>
    </row>
    <row r="387" spans="2:65" s="1" customFormat="1" ht="31.5" customHeight="1">
      <c r="B387" s="36"/>
      <c r="C387" s="195" t="s">
        <v>774</v>
      </c>
      <c r="D387" s="195" t="s">
        <v>142</v>
      </c>
      <c r="E387" s="196" t="s">
        <v>1636</v>
      </c>
      <c r="F387" s="197" t="s">
        <v>1637</v>
      </c>
      <c r="G387" s="198" t="s">
        <v>650</v>
      </c>
      <c r="H387" s="199">
        <v>2</v>
      </c>
      <c r="I387" s="200"/>
      <c r="J387" s="201">
        <f>ROUND(I387*H387,2)</f>
        <v>0</v>
      </c>
      <c r="K387" s="197" t="s">
        <v>146</v>
      </c>
      <c r="L387" s="56"/>
      <c r="M387" s="202" t="s">
        <v>20</v>
      </c>
      <c r="N387" s="203" t="s">
        <v>42</v>
      </c>
      <c r="O387" s="37"/>
      <c r="P387" s="204">
        <f>O387*H387</f>
        <v>0</v>
      </c>
      <c r="Q387" s="204">
        <v>0</v>
      </c>
      <c r="R387" s="204">
        <f>Q387*H387</f>
        <v>0</v>
      </c>
      <c r="S387" s="204">
        <v>0</v>
      </c>
      <c r="T387" s="205">
        <f>S387*H387</f>
        <v>0</v>
      </c>
      <c r="AR387" s="19" t="s">
        <v>241</v>
      </c>
      <c r="AT387" s="19" t="s">
        <v>142</v>
      </c>
      <c r="AU387" s="19" t="s">
        <v>78</v>
      </c>
      <c r="AY387" s="19" t="s">
        <v>140</v>
      </c>
      <c r="BE387" s="206">
        <f>IF(N387="základní",J387,0)</f>
        <v>0</v>
      </c>
      <c r="BF387" s="206">
        <f>IF(N387="snížená",J387,0)</f>
        <v>0</v>
      </c>
      <c r="BG387" s="206">
        <f>IF(N387="zákl. přenesená",J387,0)</f>
        <v>0</v>
      </c>
      <c r="BH387" s="206">
        <f>IF(N387="sníž. přenesená",J387,0)</f>
        <v>0</v>
      </c>
      <c r="BI387" s="206">
        <f>IF(N387="nulová",J387,0)</f>
        <v>0</v>
      </c>
      <c r="BJ387" s="19" t="s">
        <v>35</v>
      </c>
      <c r="BK387" s="206">
        <f>ROUND(I387*H387,2)</f>
        <v>0</v>
      </c>
      <c r="BL387" s="19" t="s">
        <v>241</v>
      </c>
      <c r="BM387" s="19" t="s">
        <v>1638</v>
      </c>
    </row>
    <row r="388" spans="2:51" s="13" customFormat="1" ht="13.5">
      <c r="B388" s="219"/>
      <c r="C388" s="220"/>
      <c r="D388" s="232" t="s">
        <v>149</v>
      </c>
      <c r="E388" s="255" t="s">
        <v>20</v>
      </c>
      <c r="F388" s="253" t="s">
        <v>1639</v>
      </c>
      <c r="G388" s="220"/>
      <c r="H388" s="254">
        <v>2</v>
      </c>
      <c r="I388" s="224"/>
      <c r="J388" s="220"/>
      <c r="K388" s="220"/>
      <c r="L388" s="225"/>
      <c r="M388" s="226"/>
      <c r="N388" s="227"/>
      <c r="O388" s="227"/>
      <c r="P388" s="227"/>
      <c r="Q388" s="227"/>
      <c r="R388" s="227"/>
      <c r="S388" s="227"/>
      <c r="T388" s="228"/>
      <c r="AT388" s="229" t="s">
        <v>149</v>
      </c>
      <c r="AU388" s="229" t="s">
        <v>78</v>
      </c>
      <c r="AV388" s="13" t="s">
        <v>78</v>
      </c>
      <c r="AW388" s="13" t="s">
        <v>34</v>
      </c>
      <c r="AX388" s="13" t="s">
        <v>35</v>
      </c>
      <c r="AY388" s="229" t="s">
        <v>140</v>
      </c>
    </row>
    <row r="389" spans="2:65" s="1" customFormat="1" ht="31.5" customHeight="1">
      <c r="B389" s="36"/>
      <c r="C389" s="257" t="s">
        <v>784</v>
      </c>
      <c r="D389" s="257" t="s">
        <v>215</v>
      </c>
      <c r="E389" s="258" t="s">
        <v>1640</v>
      </c>
      <c r="F389" s="259" t="s">
        <v>1641</v>
      </c>
      <c r="G389" s="260" t="s">
        <v>650</v>
      </c>
      <c r="H389" s="261">
        <v>2</v>
      </c>
      <c r="I389" s="262"/>
      <c r="J389" s="263">
        <f>ROUND(I389*H389,2)</f>
        <v>0</v>
      </c>
      <c r="K389" s="259" t="s">
        <v>146</v>
      </c>
      <c r="L389" s="264"/>
      <c r="M389" s="265" t="s">
        <v>20</v>
      </c>
      <c r="N389" s="266" t="s">
        <v>42</v>
      </c>
      <c r="O389" s="37"/>
      <c r="P389" s="204">
        <f>O389*H389</f>
        <v>0</v>
      </c>
      <c r="Q389" s="204">
        <v>0.0026</v>
      </c>
      <c r="R389" s="204">
        <f>Q389*H389</f>
        <v>0.0052</v>
      </c>
      <c r="S389" s="204">
        <v>0</v>
      </c>
      <c r="T389" s="205">
        <f>S389*H389</f>
        <v>0</v>
      </c>
      <c r="AR389" s="19" t="s">
        <v>388</v>
      </c>
      <c r="AT389" s="19" t="s">
        <v>215</v>
      </c>
      <c r="AU389" s="19" t="s">
        <v>78</v>
      </c>
      <c r="AY389" s="19" t="s">
        <v>140</v>
      </c>
      <c r="BE389" s="206">
        <f>IF(N389="základní",J389,0)</f>
        <v>0</v>
      </c>
      <c r="BF389" s="206">
        <f>IF(N389="snížená",J389,0)</f>
        <v>0</v>
      </c>
      <c r="BG389" s="206">
        <f>IF(N389="zákl. přenesená",J389,0)</f>
        <v>0</v>
      </c>
      <c r="BH389" s="206">
        <f>IF(N389="sníž. přenesená",J389,0)</f>
        <v>0</v>
      </c>
      <c r="BI389" s="206">
        <f>IF(N389="nulová",J389,0)</f>
        <v>0</v>
      </c>
      <c r="BJ389" s="19" t="s">
        <v>35</v>
      </c>
      <c r="BK389" s="206">
        <f>ROUND(I389*H389,2)</f>
        <v>0</v>
      </c>
      <c r="BL389" s="19" t="s">
        <v>241</v>
      </c>
      <c r="BM389" s="19" t="s">
        <v>1642</v>
      </c>
    </row>
    <row r="390" spans="2:65" s="1" customFormat="1" ht="31.5" customHeight="1">
      <c r="B390" s="36"/>
      <c r="C390" s="195" t="s">
        <v>779</v>
      </c>
      <c r="D390" s="195" t="s">
        <v>142</v>
      </c>
      <c r="E390" s="196" t="s">
        <v>1643</v>
      </c>
      <c r="F390" s="197" t="s">
        <v>1644</v>
      </c>
      <c r="G390" s="198" t="s">
        <v>650</v>
      </c>
      <c r="H390" s="199">
        <v>2</v>
      </c>
      <c r="I390" s="200"/>
      <c r="J390" s="201">
        <f>ROUND(I390*H390,2)</f>
        <v>0</v>
      </c>
      <c r="K390" s="197" t="s">
        <v>146</v>
      </c>
      <c r="L390" s="56"/>
      <c r="M390" s="202" t="s">
        <v>20</v>
      </c>
      <c r="N390" s="203" t="s">
        <v>42</v>
      </c>
      <c r="O390" s="37"/>
      <c r="P390" s="204">
        <f>O390*H390</f>
        <v>0</v>
      </c>
      <c r="Q390" s="204">
        <v>0</v>
      </c>
      <c r="R390" s="204">
        <f>Q390*H390</f>
        <v>0</v>
      </c>
      <c r="S390" s="204">
        <v>0</v>
      </c>
      <c r="T390" s="205">
        <f>S390*H390</f>
        <v>0</v>
      </c>
      <c r="AR390" s="19" t="s">
        <v>241</v>
      </c>
      <c r="AT390" s="19" t="s">
        <v>142</v>
      </c>
      <c r="AU390" s="19" t="s">
        <v>78</v>
      </c>
      <c r="AY390" s="19" t="s">
        <v>140</v>
      </c>
      <c r="BE390" s="206">
        <f>IF(N390="základní",J390,0)</f>
        <v>0</v>
      </c>
      <c r="BF390" s="206">
        <f>IF(N390="snížená",J390,0)</f>
        <v>0</v>
      </c>
      <c r="BG390" s="206">
        <f>IF(N390="zákl. přenesená",J390,0)</f>
        <v>0</v>
      </c>
      <c r="BH390" s="206">
        <f>IF(N390="sníž. přenesená",J390,0)</f>
        <v>0</v>
      </c>
      <c r="BI390" s="206">
        <f>IF(N390="nulová",J390,0)</f>
        <v>0</v>
      </c>
      <c r="BJ390" s="19" t="s">
        <v>35</v>
      </c>
      <c r="BK390" s="206">
        <f>ROUND(I390*H390,2)</f>
        <v>0</v>
      </c>
      <c r="BL390" s="19" t="s">
        <v>241</v>
      </c>
      <c r="BM390" s="19" t="s">
        <v>1645</v>
      </c>
    </row>
    <row r="391" spans="2:51" s="13" customFormat="1" ht="13.5">
      <c r="B391" s="219"/>
      <c r="C391" s="220"/>
      <c r="D391" s="232" t="s">
        <v>149</v>
      </c>
      <c r="E391" s="255" t="s">
        <v>20</v>
      </c>
      <c r="F391" s="253" t="s">
        <v>1646</v>
      </c>
      <c r="G391" s="220"/>
      <c r="H391" s="254">
        <v>2</v>
      </c>
      <c r="I391" s="224"/>
      <c r="J391" s="220"/>
      <c r="K391" s="220"/>
      <c r="L391" s="225"/>
      <c r="M391" s="226"/>
      <c r="N391" s="227"/>
      <c r="O391" s="227"/>
      <c r="P391" s="227"/>
      <c r="Q391" s="227"/>
      <c r="R391" s="227"/>
      <c r="S391" s="227"/>
      <c r="T391" s="228"/>
      <c r="AT391" s="229" t="s">
        <v>149</v>
      </c>
      <c r="AU391" s="229" t="s">
        <v>78</v>
      </c>
      <c r="AV391" s="13" t="s">
        <v>78</v>
      </c>
      <c r="AW391" s="13" t="s">
        <v>34</v>
      </c>
      <c r="AX391" s="13" t="s">
        <v>35</v>
      </c>
      <c r="AY391" s="229" t="s">
        <v>140</v>
      </c>
    </row>
    <row r="392" spans="2:65" s="1" customFormat="1" ht="31.5" customHeight="1">
      <c r="B392" s="36"/>
      <c r="C392" s="257" t="s">
        <v>790</v>
      </c>
      <c r="D392" s="257" t="s">
        <v>215</v>
      </c>
      <c r="E392" s="258" t="s">
        <v>1647</v>
      </c>
      <c r="F392" s="259" t="s">
        <v>1648</v>
      </c>
      <c r="G392" s="260" t="s">
        <v>650</v>
      </c>
      <c r="H392" s="261">
        <v>2</v>
      </c>
      <c r="I392" s="262"/>
      <c r="J392" s="263">
        <f>ROUND(I392*H392,2)</f>
        <v>0</v>
      </c>
      <c r="K392" s="259" t="s">
        <v>146</v>
      </c>
      <c r="L392" s="264"/>
      <c r="M392" s="265" t="s">
        <v>20</v>
      </c>
      <c r="N392" s="266" t="s">
        <v>42</v>
      </c>
      <c r="O392" s="37"/>
      <c r="P392" s="204">
        <f>O392*H392</f>
        <v>0</v>
      </c>
      <c r="Q392" s="204">
        <v>0.011</v>
      </c>
      <c r="R392" s="204">
        <f>Q392*H392</f>
        <v>0.022</v>
      </c>
      <c r="S392" s="204">
        <v>0</v>
      </c>
      <c r="T392" s="205">
        <f>S392*H392</f>
        <v>0</v>
      </c>
      <c r="AR392" s="19" t="s">
        <v>388</v>
      </c>
      <c r="AT392" s="19" t="s">
        <v>215</v>
      </c>
      <c r="AU392" s="19" t="s">
        <v>78</v>
      </c>
      <c r="AY392" s="19" t="s">
        <v>140</v>
      </c>
      <c r="BE392" s="206">
        <f>IF(N392="základní",J392,0)</f>
        <v>0</v>
      </c>
      <c r="BF392" s="206">
        <f>IF(N392="snížená",J392,0)</f>
        <v>0</v>
      </c>
      <c r="BG392" s="206">
        <f>IF(N392="zákl. přenesená",J392,0)</f>
        <v>0</v>
      </c>
      <c r="BH392" s="206">
        <f>IF(N392="sníž. přenesená",J392,0)</f>
        <v>0</v>
      </c>
      <c r="BI392" s="206">
        <f>IF(N392="nulová",J392,0)</f>
        <v>0</v>
      </c>
      <c r="BJ392" s="19" t="s">
        <v>35</v>
      </c>
      <c r="BK392" s="206">
        <f>ROUND(I392*H392,2)</f>
        <v>0</v>
      </c>
      <c r="BL392" s="19" t="s">
        <v>241</v>
      </c>
      <c r="BM392" s="19" t="s">
        <v>1649</v>
      </c>
    </row>
    <row r="393" spans="2:65" s="1" customFormat="1" ht="31.5" customHeight="1">
      <c r="B393" s="36"/>
      <c r="C393" s="195" t="s">
        <v>795</v>
      </c>
      <c r="D393" s="195" t="s">
        <v>142</v>
      </c>
      <c r="E393" s="196" t="s">
        <v>1028</v>
      </c>
      <c r="F393" s="197" t="s">
        <v>1029</v>
      </c>
      <c r="G393" s="198" t="s">
        <v>206</v>
      </c>
      <c r="H393" s="199">
        <v>0.027</v>
      </c>
      <c r="I393" s="200"/>
      <c r="J393" s="201">
        <f>ROUND(I393*H393,2)</f>
        <v>0</v>
      </c>
      <c r="K393" s="197" t="s">
        <v>146</v>
      </c>
      <c r="L393" s="56"/>
      <c r="M393" s="202" t="s">
        <v>20</v>
      </c>
      <c r="N393" s="203" t="s">
        <v>42</v>
      </c>
      <c r="O393" s="37"/>
      <c r="P393" s="204">
        <f>O393*H393</f>
        <v>0</v>
      </c>
      <c r="Q393" s="204">
        <v>0</v>
      </c>
      <c r="R393" s="204">
        <f>Q393*H393</f>
        <v>0</v>
      </c>
      <c r="S393" s="204">
        <v>0</v>
      </c>
      <c r="T393" s="205">
        <f>S393*H393</f>
        <v>0</v>
      </c>
      <c r="AR393" s="19" t="s">
        <v>241</v>
      </c>
      <c r="AT393" s="19" t="s">
        <v>142</v>
      </c>
      <c r="AU393" s="19" t="s">
        <v>78</v>
      </c>
      <c r="AY393" s="19" t="s">
        <v>140</v>
      </c>
      <c r="BE393" s="206">
        <f>IF(N393="základní",J393,0)</f>
        <v>0</v>
      </c>
      <c r="BF393" s="206">
        <f>IF(N393="snížená",J393,0)</f>
        <v>0</v>
      </c>
      <c r="BG393" s="206">
        <f>IF(N393="zákl. přenesená",J393,0)</f>
        <v>0</v>
      </c>
      <c r="BH393" s="206">
        <f>IF(N393="sníž. přenesená",J393,0)</f>
        <v>0</v>
      </c>
      <c r="BI393" s="206">
        <f>IF(N393="nulová",J393,0)</f>
        <v>0</v>
      </c>
      <c r="BJ393" s="19" t="s">
        <v>35</v>
      </c>
      <c r="BK393" s="206">
        <f>ROUND(I393*H393,2)</f>
        <v>0</v>
      </c>
      <c r="BL393" s="19" t="s">
        <v>241</v>
      </c>
      <c r="BM393" s="19" t="s">
        <v>1650</v>
      </c>
    </row>
    <row r="394" spans="2:65" s="1" customFormat="1" ht="44.25" customHeight="1">
      <c r="B394" s="36"/>
      <c r="C394" s="195" t="s">
        <v>800</v>
      </c>
      <c r="D394" s="195" t="s">
        <v>142</v>
      </c>
      <c r="E394" s="196" t="s">
        <v>1032</v>
      </c>
      <c r="F394" s="197" t="s">
        <v>1033</v>
      </c>
      <c r="G394" s="198" t="s">
        <v>206</v>
      </c>
      <c r="H394" s="199">
        <v>0.027</v>
      </c>
      <c r="I394" s="200"/>
      <c r="J394" s="201">
        <f>ROUND(I394*H394,2)</f>
        <v>0</v>
      </c>
      <c r="K394" s="197" t="s">
        <v>146</v>
      </c>
      <c r="L394" s="56"/>
      <c r="M394" s="202" t="s">
        <v>20</v>
      </c>
      <c r="N394" s="203" t="s">
        <v>42</v>
      </c>
      <c r="O394" s="37"/>
      <c r="P394" s="204">
        <f>O394*H394</f>
        <v>0</v>
      </c>
      <c r="Q394" s="204">
        <v>0</v>
      </c>
      <c r="R394" s="204">
        <f>Q394*H394</f>
        <v>0</v>
      </c>
      <c r="S394" s="204">
        <v>0</v>
      </c>
      <c r="T394" s="205">
        <f>S394*H394</f>
        <v>0</v>
      </c>
      <c r="AR394" s="19" t="s">
        <v>241</v>
      </c>
      <c r="AT394" s="19" t="s">
        <v>142</v>
      </c>
      <c r="AU394" s="19" t="s">
        <v>78</v>
      </c>
      <c r="AY394" s="19" t="s">
        <v>140</v>
      </c>
      <c r="BE394" s="206">
        <f>IF(N394="základní",J394,0)</f>
        <v>0</v>
      </c>
      <c r="BF394" s="206">
        <f>IF(N394="snížená",J394,0)</f>
        <v>0</v>
      </c>
      <c r="BG394" s="206">
        <f>IF(N394="zákl. přenesená",J394,0)</f>
        <v>0</v>
      </c>
      <c r="BH394" s="206">
        <f>IF(N394="sníž. přenesená",J394,0)</f>
        <v>0</v>
      </c>
      <c r="BI394" s="206">
        <f>IF(N394="nulová",J394,0)</f>
        <v>0</v>
      </c>
      <c r="BJ394" s="19" t="s">
        <v>35</v>
      </c>
      <c r="BK394" s="206">
        <f>ROUND(I394*H394,2)</f>
        <v>0</v>
      </c>
      <c r="BL394" s="19" t="s">
        <v>241</v>
      </c>
      <c r="BM394" s="19" t="s">
        <v>1651</v>
      </c>
    </row>
    <row r="395" spans="2:63" s="11" customFormat="1" ht="29.85" customHeight="1">
      <c r="B395" s="178"/>
      <c r="C395" s="179"/>
      <c r="D395" s="192" t="s">
        <v>70</v>
      </c>
      <c r="E395" s="193" t="s">
        <v>1652</v>
      </c>
      <c r="F395" s="193" t="s">
        <v>1653</v>
      </c>
      <c r="G395" s="179"/>
      <c r="H395" s="179"/>
      <c r="I395" s="182"/>
      <c r="J395" s="194">
        <f>BK395</f>
        <v>0</v>
      </c>
      <c r="K395" s="179"/>
      <c r="L395" s="184"/>
      <c r="M395" s="185"/>
      <c r="N395" s="186"/>
      <c r="O395" s="186"/>
      <c r="P395" s="187">
        <f>SUM(P396:P410)</f>
        <v>0</v>
      </c>
      <c r="Q395" s="186"/>
      <c r="R395" s="187">
        <f>SUM(R396:R410)</f>
        <v>0.10230712</v>
      </c>
      <c r="S395" s="186"/>
      <c r="T395" s="188">
        <f>SUM(T396:T410)</f>
        <v>0</v>
      </c>
      <c r="AR395" s="189" t="s">
        <v>78</v>
      </c>
      <c r="AT395" s="190" t="s">
        <v>70</v>
      </c>
      <c r="AU395" s="190" t="s">
        <v>35</v>
      </c>
      <c r="AY395" s="189" t="s">
        <v>140</v>
      </c>
      <c r="BK395" s="191">
        <f>SUM(BK396:BK410)</f>
        <v>0</v>
      </c>
    </row>
    <row r="396" spans="2:65" s="1" customFormat="1" ht="31.5" customHeight="1">
      <c r="B396" s="36"/>
      <c r="C396" s="195" t="s">
        <v>835</v>
      </c>
      <c r="D396" s="195" t="s">
        <v>142</v>
      </c>
      <c r="E396" s="196" t="s">
        <v>1654</v>
      </c>
      <c r="F396" s="197" t="s">
        <v>1655</v>
      </c>
      <c r="G396" s="198" t="s">
        <v>145</v>
      </c>
      <c r="H396" s="199">
        <v>2.34</v>
      </c>
      <c r="I396" s="200"/>
      <c r="J396" s="201">
        <f>ROUND(I396*H396,2)</f>
        <v>0</v>
      </c>
      <c r="K396" s="197" t="s">
        <v>146</v>
      </c>
      <c r="L396" s="56"/>
      <c r="M396" s="202" t="s">
        <v>20</v>
      </c>
      <c r="N396" s="203" t="s">
        <v>42</v>
      </c>
      <c r="O396" s="37"/>
      <c r="P396" s="204">
        <f>O396*H396</f>
        <v>0</v>
      </c>
      <c r="Q396" s="204">
        <v>0</v>
      </c>
      <c r="R396" s="204">
        <f>Q396*H396</f>
        <v>0</v>
      </c>
      <c r="S396" s="204">
        <v>0</v>
      </c>
      <c r="T396" s="205">
        <f>S396*H396</f>
        <v>0</v>
      </c>
      <c r="AR396" s="19" t="s">
        <v>241</v>
      </c>
      <c r="AT396" s="19" t="s">
        <v>142</v>
      </c>
      <c r="AU396" s="19" t="s">
        <v>78</v>
      </c>
      <c r="AY396" s="19" t="s">
        <v>140</v>
      </c>
      <c r="BE396" s="206">
        <f>IF(N396="základní",J396,0)</f>
        <v>0</v>
      </c>
      <c r="BF396" s="206">
        <f>IF(N396="snížená",J396,0)</f>
        <v>0</v>
      </c>
      <c r="BG396" s="206">
        <f>IF(N396="zákl. přenesená",J396,0)</f>
        <v>0</v>
      </c>
      <c r="BH396" s="206">
        <f>IF(N396="sníž. přenesená",J396,0)</f>
        <v>0</v>
      </c>
      <c r="BI396" s="206">
        <f>IF(N396="nulová",J396,0)</f>
        <v>0</v>
      </c>
      <c r="BJ396" s="19" t="s">
        <v>35</v>
      </c>
      <c r="BK396" s="206">
        <f>ROUND(I396*H396,2)</f>
        <v>0</v>
      </c>
      <c r="BL396" s="19" t="s">
        <v>241</v>
      </c>
      <c r="BM396" s="19" t="s">
        <v>1656</v>
      </c>
    </row>
    <row r="397" spans="2:51" s="13" customFormat="1" ht="13.5">
      <c r="B397" s="219"/>
      <c r="C397" s="220"/>
      <c r="D397" s="232" t="s">
        <v>149</v>
      </c>
      <c r="E397" s="255" t="s">
        <v>20</v>
      </c>
      <c r="F397" s="253" t="s">
        <v>1657</v>
      </c>
      <c r="G397" s="220"/>
      <c r="H397" s="254">
        <v>2.34</v>
      </c>
      <c r="I397" s="224"/>
      <c r="J397" s="220"/>
      <c r="K397" s="220"/>
      <c r="L397" s="225"/>
      <c r="M397" s="226"/>
      <c r="N397" s="227"/>
      <c r="O397" s="227"/>
      <c r="P397" s="227"/>
      <c r="Q397" s="227"/>
      <c r="R397" s="227"/>
      <c r="S397" s="227"/>
      <c r="T397" s="228"/>
      <c r="AT397" s="229" t="s">
        <v>149</v>
      </c>
      <c r="AU397" s="229" t="s">
        <v>78</v>
      </c>
      <c r="AV397" s="13" t="s">
        <v>78</v>
      </c>
      <c r="AW397" s="13" t="s">
        <v>34</v>
      </c>
      <c r="AX397" s="13" t="s">
        <v>35</v>
      </c>
      <c r="AY397" s="229" t="s">
        <v>140</v>
      </c>
    </row>
    <row r="398" spans="2:65" s="1" customFormat="1" ht="31.5" customHeight="1">
      <c r="B398" s="36"/>
      <c r="C398" s="195" t="s">
        <v>865</v>
      </c>
      <c r="D398" s="195" t="s">
        <v>142</v>
      </c>
      <c r="E398" s="196" t="s">
        <v>1658</v>
      </c>
      <c r="F398" s="197" t="s">
        <v>1659</v>
      </c>
      <c r="G398" s="198" t="s">
        <v>163</v>
      </c>
      <c r="H398" s="199">
        <v>0.162</v>
      </c>
      <c r="I398" s="200"/>
      <c r="J398" s="201">
        <f>ROUND(I398*H398,2)</f>
        <v>0</v>
      </c>
      <c r="K398" s="197" t="s">
        <v>146</v>
      </c>
      <c r="L398" s="56"/>
      <c r="M398" s="202" t="s">
        <v>20</v>
      </c>
      <c r="N398" s="203" t="s">
        <v>42</v>
      </c>
      <c r="O398" s="37"/>
      <c r="P398" s="204">
        <f>O398*H398</f>
        <v>0</v>
      </c>
      <c r="Q398" s="204">
        <v>0.00189</v>
      </c>
      <c r="R398" s="204">
        <f>Q398*H398</f>
        <v>0.00030618</v>
      </c>
      <c r="S398" s="204">
        <v>0</v>
      </c>
      <c r="T398" s="205">
        <f>S398*H398</f>
        <v>0</v>
      </c>
      <c r="AR398" s="19" t="s">
        <v>241</v>
      </c>
      <c r="AT398" s="19" t="s">
        <v>142</v>
      </c>
      <c r="AU398" s="19" t="s">
        <v>78</v>
      </c>
      <c r="AY398" s="19" t="s">
        <v>140</v>
      </c>
      <c r="BE398" s="206">
        <f>IF(N398="základní",J398,0)</f>
        <v>0</v>
      </c>
      <c r="BF398" s="206">
        <f>IF(N398="snížená",J398,0)</f>
        <v>0</v>
      </c>
      <c r="BG398" s="206">
        <f>IF(N398="zákl. přenesená",J398,0)</f>
        <v>0</v>
      </c>
      <c r="BH398" s="206">
        <f>IF(N398="sníž. přenesená",J398,0)</f>
        <v>0</v>
      </c>
      <c r="BI398" s="206">
        <f>IF(N398="nulová",J398,0)</f>
        <v>0</v>
      </c>
      <c r="BJ398" s="19" t="s">
        <v>35</v>
      </c>
      <c r="BK398" s="206">
        <f>ROUND(I398*H398,2)</f>
        <v>0</v>
      </c>
      <c r="BL398" s="19" t="s">
        <v>241</v>
      </c>
      <c r="BM398" s="19" t="s">
        <v>1660</v>
      </c>
    </row>
    <row r="399" spans="2:51" s="13" customFormat="1" ht="13.5">
      <c r="B399" s="219"/>
      <c r="C399" s="220"/>
      <c r="D399" s="232" t="s">
        <v>149</v>
      </c>
      <c r="E399" s="255" t="s">
        <v>20</v>
      </c>
      <c r="F399" s="253" t="s">
        <v>1661</v>
      </c>
      <c r="G399" s="220"/>
      <c r="H399" s="254">
        <v>0.162</v>
      </c>
      <c r="I399" s="224"/>
      <c r="J399" s="220"/>
      <c r="K399" s="220"/>
      <c r="L399" s="225"/>
      <c r="M399" s="226"/>
      <c r="N399" s="227"/>
      <c r="O399" s="227"/>
      <c r="P399" s="227"/>
      <c r="Q399" s="227"/>
      <c r="R399" s="227"/>
      <c r="S399" s="227"/>
      <c r="T399" s="228"/>
      <c r="AT399" s="229" t="s">
        <v>149</v>
      </c>
      <c r="AU399" s="229" t="s">
        <v>78</v>
      </c>
      <c r="AV399" s="13" t="s">
        <v>78</v>
      </c>
      <c r="AW399" s="13" t="s">
        <v>34</v>
      </c>
      <c r="AX399" s="13" t="s">
        <v>35</v>
      </c>
      <c r="AY399" s="229" t="s">
        <v>140</v>
      </c>
    </row>
    <row r="400" spans="2:65" s="1" customFormat="1" ht="31.5" customHeight="1">
      <c r="B400" s="36"/>
      <c r="C400" s="195" t="s">
        <v>869</v>
      </c>
      <c r="D400" s="195" t="s">
        <v>142</v>
      </c>
      <c r="E400" s="196" t="s">
        <v>1662</v>
      </c>
      <c r="F400" s="197" t="s">
        <v>1663</v>
      </c>
      <c r="G400" s="198" t="s">
        <v>650</v>
      </c>
      <c r="H400" s="199">
        <v>7</v>
      </c>
      <c r="I400" s="200"/>
      <c r="J400" s="201">
        <f>ROUND(I400*H400,2)</f>
        <v>0</v>
      </c>
      <c r="K400" s="197" t="s">
        <v>146</v>
      </c>
      <c r="L400" s="56"/>
      <c r="M400" s="202" t="s">
        <v>20</v>
      </c>
      <c r="N400" s="203" t="s">
        <v>42</v>
      </c>
      <c r="O400" s="37"/>
      <c r="P400" s="204">
        <f>O400*H400</f>
        <v>0</v>
      </c>
      <c r="Q400" s="204">
        <v>0</v>
      </c>
      <c r="R400" s="204">
        <f>Q400*H400</f>
        <v>0</v>
      </c>
      <c r="S400" s="204">
        <v>0</v>
      </c>
      <c r="T400" s="205">
        <f>S400*H400</f>
        <v>0</v>
      </c>
      <c r="AR400" s="19" t="s">
        <v>241</v>
      </c>
      <c r="AT400" s="19" t="s">
        <v>142</v>
      </c>
      <c r="AU400" s="19" t="s">
        <v>78</v>
      </c>
      <c r="AY400" s="19" t="s">
        <v>140</v>
      </c>
      <c r="BE400" s="206">
        <f>IF(N400="základní",J400,0)</f>
        <v>0</v>
      </c>
      <c r="BF400" s="206">
        <f>IF(N400="snížená",J400,0)</f>
        <v>0</v>
      </c>
      <c r="BG400" s="206">
        <f>IF(N400="zákl. přenesená",J400,0)</f>
        <v>0</v>
      </c>
      <c r="BH400" s="206">
        <f>IF(N400="sníž. přenesená",J400,0)</f>
        <v>0</v>
      </c>
      <c r="BI400" s="206">
        <f>IF(N400="nulová",J400,0)</f>
        <v>0</v>
      </c>
      <c r="BJ400" s="19" t="s">
        <v>35</v>
      </c>
      <c r="BK400" s="206">
        <f>ROUND(I400*H400,2)</f>
        <v>0</v>
      </c>
      <c r="BL400" s="19" t="s">
        <v>241</v>
      </c>
      <c r="BM400" s="19" t="s">
        <v>1664</v>
      </c>
    </row>
    <row r="401" spans="2:51" s="13" customFormat="1" ht="13.5">
      <c r="B401" s="219"/>
      <c r="C401" s="220"/>
      <c r="D401" s="232" t="s">
        <v>149</v>
      </c>
      <c r="E401" s="255" t="s">
        <v>20</v>
      </c>
      <c r="F401" s="253" t="s">
        <v>1665</v>
      </c>
      <c r="G401" s="220"/>
      <c r="H401" s="254">
        <v>7</v>
      </c>
      <c r="I401" s="224"/>
      <c r="J401" s="220"/>
      <c r="K401" s="220"/>
      <c r="L401" s="225"/>
      <c r="M401" s="226"/>
      <c r="N401" s="227"/>
      <c r="O401" s="227"/>
      <c r="P401" s="227"/>
      <c r="Q401" s="227"/>
      <c r="R401" s="227"/>
      <c r="S401" s="227"/>
      <c r="T401" s="228"/>
      <c r="AT401" s="229" t="s">
        <v>149</v>
      </c>
      <c r="AU401" s="229" t="s">
        <v>78</v>
      </c>
      <c r="AV401" s="13" t="s">
        <v>78</v>
      </c>
      <c r="AW401" s="13" t="s">
        <v>34</v>
      </c>
      <c r="AX401" s="13" t="s">
        <v>35</v>
      </c>
      <c r="AY401" s="229" t="s">
        <v>140</v>
      </c>
    </row>
    <row r="402" spans="2:65" s="1" customFormat="1" ht="31.5" customHeight="1">
      <c r="B402" s="36"/>
      <c r="C402" s="257" t="s">
        <v>876</v>
      </c>
      <c r="D402" s="257" t="s">
        <v>215</v>
      </c>
      <c r="E402" s="258" t="s">
        <v>1666</v>
      </c>
      <c r="F402" s="259" t="s">
        <v>1667</v>
      </c>
      <c r="G402" s="260" t="s">
        <v>1668</v>
      </c>
      <c r="H402" s="261">
        <v>0.07</v>
      </c>
      <c r="I402" s="262"/>
      <c r="J402" s="263">
        <f>ROUND(I402*H402,2)</f>
        <v>0</v>
      </c>
      <c r="K402" s="259" t="s">
        <v>146</v>
      </c>
      <c r="L402" s="264"/>
      <c r="M402" s="265" t="s">
        <v>20</v>
      </c>
      <c r="N402" s="266" t="s">
        <v>42</v>
      </c>
      <c r="O402" s="37"/>
      <c r="P402" s="204">
        <f>O402*H402</f>
        <v>0</v>
      </c>
      <c r="Q402" s="204">
        <v>0.0045</v>
      </c>
      <c r="R402" s="204">
        <f>Q402*H402</f>
        <v>0.000315</v>
      </c>
      <c r="S402" s="204">
        <v>0</v>
      </c>
      <c r="T402" s="205">
        <f>S402*H402</f>
        <v>0</v>
      </c>
      <c r="AR402" s="19" t="s">
        <v>388</v>
      </c>
      <c r="AT402" s="19" t="s">
        <v>215</v>
      </c>
      <c r="AU402" s="19" t="s">
        <v>78</v>
      </c>
      <c r="AY402" s="19" t="s">
        <v>140</v>
      </c>
      <c r="BE402" s="206">
        <f>IF(N402="základní",J402,0)</f>
        <v>0</v>
      </c>
      <c r="BF402" s="206">
        <f>IF(N402="snížená",J402,0)</f>
        <v>0</v>
      </c>
      <c r="BG402" s="206">
        <f>IF(N402="zákl. přenesená",J402,0)</f>
        <v>0</v>
      </c>
      <c r="BH402" s="206">
        <f>IF(N402="sníž. přenesená",J402,0)</f>
        <v>0</v>
      </c>
      <c r="BI402" s="206">
        <f>IF(N402="nulová",J402,0)</f>
        <v>0</v>
      </c>
      <c r="BJ402" s="19" t="s">
        <v>35</v>
      </c>
      <c r="BK402" s="206">
        <f>ROUND(I402*H402,2)</f>
        <v>0</v>
      </c>
      <c r="BL402" s="19" t="s">
        <v>241</v>
      </c>
      <c r="BM402" s="19" t="s">
        <v>1669</v>
      </c>
    </row>
    <row r="403" spans="2:51" s="13" customFormat="1" ht="13.5">
      <c r="B403" s="219"/>
      <c r="C403" s="220"/>
      <c r="D403" s="232" t="s">
        <v>149</v>
      </c>
      <c r="E403" s="255" t="s">
        <v>20</v>
      </c>
      <c r="F403" s="253" t="s">
        <v>1670</v>
      </c>
      <c r="G403" s="220"/>
      <c r="H403" s="254">
        <v>0.07</v>
      </c>
      <c r="I403" s="224"/>
      <c r="J403" s="220"/>
      <c r="K403" s="220"/>
      <c r="L403" s="225"/>
      <c r="M403" s="226"/>
      <c r="N403" s="227"/>
      <c r="O403" s="227"/>
      <c r="P403" s="227"/>
      <c r="Q403" s="227"/>
      <c r="R403" s="227"/>
      <c r="S403" s="227"/>
      <c r="T403" s="228"/>
      <c r="AT403" s="229" t="s">
        <v>149</v>
      </c>
      <c r="AU403" s="229" t="s">
        <v>78</v>
      </c>
      <c r="AV403" s="13" t="s">
        <v>78</v>
      </c>
      <c r="AW403" s="13" t="s">
        <v>34</v>
      </c>
      <c r="AX403" s="13" t="s">
        <v>35</v>
      </c>
      <c r="AY403" s="229" t="s">
        <v>140</v>
      </c>
    </row>
    <row r="404" spans="2:65" s="1" customFormat="1" ht="31.5" customHeight="1">
      <c r="B404" s="36"/>
      <c r="C404" s="195" t="s">
        <v>852</v>
      </c>
      <c r="D404" s="195" t="s">
        <v>142</v>
      </c>
      <c r="E404" s="196" t="s">
        <v>1671</v>
      </c>
      <c r="F404" s="197" t="s">
        <v>1672</v>
      </c>
      <c r="G404" s="198" t="s">
        <v>225</v>
      </c>
      <c r="H404" s="199">
        <v>9</v>
      </c>
      <c r="I404" s="200"/>
      <c r="J404" s="201">
        <f>ROUND(I404*H404,2)</f>
        <v>0</v>
      </c>
      <c r="K404" s="197" t="s">
        <v>146</v>
      </c>
      <c r="L404" s="56"/>
      <c r="M404" s="202" t="s">
        <v>20</v>
      </c>
      <c r="N404" s="203" t="s">
        <v>42</v>
      </c>
      <c r="O404" s="37"/>
      <c r="P404" s="204">
        <f>O404*H404</f>
        <v>0</v>
      </c>
      <c r="Q404" s="204">
        <v>0</v>
      </c>
      <c r="R404" s="204">
        <f>Q404*H404</f>
        <v>0</v>
      </c>
      <c r="S404" s="204">
        <v>0</v>
      </c>
      <c r="T404" s="205">
        <f>S404*H404</f>
        <v>0</v>
      </c>
      <c r="AR404" s="19" t="s">
        <v>241</v>
      </c>
      <c r="AT404" s="19" t="s">
        <v>142</v>
      </c>
      <c r="AU404" s="19" t="s">
        <v>78</v>
      </c>
      <c r="AY404" s="19" t="s">
        <v>140</v>
      </c>
      <c r="BE404" s="206">
        <f>IF(N404="základní",J404,0)</f>
        <v>0</v>
      </c>
      <c r="BF404" s="206">
        <f>IF(N404="snížená",J404,0)</f>
        <v>0</v>
      </c>
      <c r="BG404" s="206">
        <f>IF(N404="zákl. přenesená",J404,0)</f>
        <v>0</v>
      </c>
      <c r="BH404" s="206">
        <f>IF(N404="sníž. přenesená",J404,0)</f>
        <v>0</v>
      </c>
      <c r="BI404" s="206">
        <f>IF(N404="nulová",J404,0)</f>
        <v>0</v>
      </c>
      <c r="BJ404" s="19" t="s">
        <v>35</v>
      </c>
      <c r="BK404" s="206">
        <f>ROUND(I404*H404,2)</f>
        <v>0</v>
      </c>
      <c r="BL404" s="19" t="s">
        <v>241</v>
      </c>
      <c r="BM404" s="19" t="s">
        <v>1673</v>
      </c>
    </row>
    <row r="405" spans="2:51" s="13" customFormat="1" ht="13.5">
      <c r="B405" s="219"/>
      <c r="C405" s="220"/>
      <c r="D405" s="232" t="s">
        <v>149</v>
      </c>
      <c r="E405" s="255" t="s">
        <v>20</v>
      </c>
      <c r="F405" s="253" t="s">
        <v>1674</v>
      </c>
      <c r="G405" s="220"/>
      <c r="H405" s="254">
        <v>9</v>
      </c>
      <c r="I405" s="224"/>
      <c r="J405" s="220"/>
      <c r="K405" s="220"/>
      <c r="L405" s="225"/>
      <c r="M405" s="226"/>
      <c r="N405" s="227"/>
      <c r="O405" s="227"/>
      <c r="P405" s="227"/>
      <c r="Q405" s="227"/>
      <c r="R405" s="227"/>
      <c r="S405" s="227"/>
      <c r="T405" s="228"/>
      <c r="AT405" s="229" t="s">
        <v>149</v>
      </c>
      <c r="AU405" s="229" t="s">
        <v>78</v>
      </c>
      <c r="AV405" s="13" t="s">
        <v>78</v>
      </c>
      <c r="AW405" s="13" t="s">
        <v>34</v>
      </c>
      <c r="AX405" s="13" t="s">
        <v>35</v>
      </c>
      <c r="AY405" s="229" t="s">
        <v>140</v>
      </c>
    </row>
    <row r="406" spans="2:65" s="1" customFormat="1" ht="22.5" customHeight="1">
      <c r="B406" s="36"/>
      <c r="C406" s="257" t="s">
        <v>848</v>
      </c>
      <c r="D406" s="257" t="s">
        <v>215</v>
      </c>
      <c r="E406" s="258" t="s">
        <v>1675</v>
      </c>
      <c r="F406" s="259" t="s">
        <v>1676</v>
      </c>
      <c r="G406" s="260" t="s">
        <v>163</v>
      </c>
      <c r="H406" s="261">
        <v>0.178</v>
      </c>
      <c r="I406" s="262"/>
      <c r="J406" s="263">
        <f>ROUND(I406*H406,2)</f>
        <v>0</v>
      </c>
      <c r="K406" s="259" t="s">
        <v>146</v>
      </c>
      <c r="L406" s="264"/>
      <c r="M406" s="265" t="s">
        <v>20</v>
      </c>
      <c r="N406" s="266" t="s">
        <v>42</v>
      </c>
      <c r="O406" s="37"/>
      <c r="P406" s="204">
        <f>O406*H406</f>
        <v>0</v>
      </c>
      <c r="Q406" s="204">
        <v>0.55</v>
      </c>
      <c r="R406" s="204">
        <f>Q406*H406</f>
        <v>0.0979</v>
      </c>
      <c r="S406" s="204">
        <v>0</v>
      </c>
      <c r="T406" s="205">
        <f>S406*H406</f>
        <v>0</v>
      </c>
      <c r="AR406" s="19" t="s">
        <v>388</v>
      </c>
      <c r="AT406" s="19" t="s">
        <v>215</v>
      </c>
      <c r="AU406" s="19" t="s">
        <v>78</v>
      </c>
      <c r="AY406" s="19" t="s">
        <v>140</v>
      </c>
      <c r="BE406" s="206">
        <f>IF(N406="základní",J406,0)</f>
        <v>0</v>
      </c>
      <c r="BF406" s="206">
        <f>IF(N406="snížená",J406,0)</f>
        <v>0</v>
      </c>
      <c r="BG406" s="206">
        <f>IF(N406="zákl. přenesená",J406,0)</f>
        <v>0</v>
      </c>
      <c r="BH406" s="206">
        <f>IF(N406="sníž. přenesená",J406,0)</f>
        <v>0</v>
      </c>
      <c r="BI406" s="206">
        <f>IF(N406="nulová",J406,0)</f>
        <v>0</v>
      </c>
      <c r="BJ406" s="19" t="s">
        <v>35</v>
      </c>
      <c r="BK406" s="206">
        <f>ROUND(I406*H406,2)</f>
        <v>0</v>
      </c>
      <c r="BL406" s="19" t="s">
        <v>241</v>
      </c>
      <c r="BM406" s="19" t="s">
        <v>1677</v>
      </c>
    </row>
    <row r="407" spans="2:51" s="13" customFormat="1" ht="13.5">
      <c r="B407" s="219"/>
      <c r="C407" s="220"/>
      <c r="D407" s="209" t="s">
        <v>149</v>
      </c>
      <c r="E407" s="221" t="s">
        <v>20</v>
      </c>
      <c r="F407" s="222" t="s">
        <v>1661</v>
      </c>
      <c r="G407" s="220"/>
      <c r="H407" s="223">
        <v>0.162</v>
      </c>
      <c r="I407" s="224"/>
      <c r="J407" s="220"/>
      <c r="K407" s="220"/>
      <c r="L407" s="225"/>
      <c r="M407" s="226"/>
      <c r="N407" s="227"/>
      <c r="O407" s="227"/>
      <c r="P407" s="227"/>
      <c r="Q407" s="227"/>
      <c r="R407" s="227"/>
      <c r="S407" s="227"/>
      <c r="T407" s="228"/>
      <c r="AT407" s="229" t="s">
        <v>149</v>
      </c>
      <c r="AU407" s="229" t="s">
        <v>78</v>
      </c>
      <c r="AV407" s="13" t="s">
        <v>78</v>
      </c>
      <c r="AW407" s="13" t="s">
        <v>34</v>
      </c>
      <c r="AX407" s="13" t="s">
        <v>35</v>
      </c>
      <c r="AY407" s="229" t="s">
        <v>140</v>
      </c>
    </row>
    <row r="408" spans="2:51" s="13" customFormat="1" ht="13.5">
      <c r="B408" s="219"/>
      <c r="C408" s="220"/>
      <c r="D408" s="232" t="s">
        <v>149</v>
      </c>
      <c r="E408" s="220"/>
      <c r="F408" s="253" t="s">
        <v>1678</v>
      </c>
      <c r="G408" s="220"/>
      <c r="H408" s="254">
        <v>0.178</v>
      </c>
      <c r="I408" s="224"/>
      <c r="J408" s="220"/>
      <c r="K408" s="220"/>
      <c r="L408" s="225"/>
      <c r="M408" s="226"/>
      <c r="N408" s="227"/>
      <c r="O408" s="227"/>
      <c r="P408" s="227"/>
      <c r="Q408" s="227"/>
      <c r="R408" s="227"/>
      <c r="S408" s="227"/>
      <c r="T408" s="228"/>
      <c r="AT408" s="229" t="s">
        <v>149</v>
      </c>
      <c r="AU408" s="229" t="s">
        <v>78</v>
      </c>
      <c r="AV408" s="13" t="s">
        <v>78</v>
      </c>
      <c r="AW408" s="13" t="s">
        <v>4</v>
      </c>
      <c r="AX408" s="13" t="s">
        <v>35</v>
      </c>
      <c r="AY408" s="229" t="s">
        <v>140</v>
      </c>
    </row>
    <row r="409" spans="2:65" s="1" customFormat="1" ht="31.5" customHeight="1">
      <c r="B409" s="36"/>
      <c r="C409" s="195" t="s">
        <v>856</v>
      </c>
      <c r="D409" s="195" t="s">
        <v>142</v>
      </c>
      <c r="E409" s="196" t="s">
        <v>1679</v>
      </c>
      <c r="F409" s="197" t="s">
        <v>1680</v>
      </c>
      <c r="G409" s="198" t="s">
        <v>163</v>
      </c>
      <c r="H409" s="199">
        <v>0.162</v>
      </c>
      <c r="I409" s="200"/>
      <c r="J409" s="201">
        <f>ROUND(I409*H409,2)</f>
        <v>0</v>
      </c>
      <c r="K409" s="197" t="s">
        <v>146</v>
      </c>
      <c r="L409" s="56"/>
      <c r="M409" s="202" t="s">
        <v>20</v>
      </c>
      <c r="N409" s="203" t="s">
        <v>42</v>
      </c>
      <c r="O409" s="37"/>
      <c r="P409" s="204">
        <f>O409*H409</f>
        <v>0</v>
      </c>
      <c r="Q409" s="204">
        <v>0.02337</v>
      </c>
      <c r="R409" s="204">
        <f>Q409*H409</f>
        <v>0.00378594</v>
      </c>
      <c r="S409" s="204">
        <v>0</v>
      </c>
      <c r="T409" s="205">
        <f>S409*H409</f>
        <v>0</v>
      </c>
      <c r="AR409" s="19" t="s">
        <v>241</v>
      </c>
      <c r="AT409" s="19" t="s">
        <v>142</v>
      </c>
      <c r="AU409" s="19" t="s">
        <v>78</v>
      </c>
      <c r="AY409" s="19" t="s">
        <v>140</v>
      </c>
      <c r="BE409" s="206">
        <f>IF(N409="základní",J409,0)</f>
        <v>0</v>
      </c>
      <c r="BF409" s="206">
        <f>IF(N409="snížená",J409,0)</f>
        <v>0</v>
      </c>
      <c r="BG409" s="206">
        <f>IF(N409="zákl. přenesená",J409,0)</f>
        <v>0</v>
      </c>
      <c r="BH409" s="206">
        <f>IF(N409="sníž. přenesená",J409,0)</f>
        <v>0</v>
      </c>
      <c r="BI409" s="206">
        <f>IF(N409="nulová",J409,0)</f>
        <v>0</v>
      </c>
      <c r="BJ409" s="19" t="s">
        <v>35</v>
      </c>
      <c r="BK409" s="206">
        <f>ROUND(I409*H409,2)</f>
        <v>0</v>
      </c>
      <c r="BL409" s="19" t="s">
        <v>241</v>
      </c>
      <c r="BM409" s="19" t="s">
        <v>1681</v>
      </c>
    </row>
    <row r="410" spans="2:65" s="1" customFormat="1" ht="31.5" customHeight="1">
      <c r="B410" s="36"/>
      <c r="C410" s="195" t="s">
        <v>861</v>
      </c>
      <c r="D410" s="195" t="s">
        <v>142</v>
      </c>
      <c r="E410" s="196" t="s">
        <v>1682</v>
      </c>
      <c r="F410" s="197" t="s">
        <v>1683</v>
      </c>
      <c r="G410" s="198" t="s">
        <v>206</v>
      </c>
      <c r="H410" s="199">
        <v>0.102</v>
      </c>
      <c r="I410" s="200"/>
      <c r="J410" s="201">
        <f>ROUND(I410*H410,2)</f>
        <v>0</v>
      </c>
      <c r="K410" s="197" t="s">
        <v>146</v>
      </c>
      <c r="L410" s="56"/>
      <c r="M410" s="202" t="s">
        <v>20</v>
      </c>
      <c r="N410" s="203" t="s">
        <v>42</v>
      </c>
      <c r="O410" s="37"/>
      <c r="P410" s="204">
        <f>O410*H410</f>
        <v>0</v>
      </c>
      <c r="Q410" s="204">
        <v>0</v>
      </c>
      <c r="R410" s="204">
        <f>Q410*H410</f>
        <v>0</v>
      </c>
      <c r="S410" s="204">
        <v>0</v>
      </c>
      <c r="T410" s="205">
        <f>S410*H410</f>
        <v>0</v>
      </c>
      <c r="AR410" s="19" t="s">
        <v>241</v>
      </c>
      <c r="AT410" s="19" t="s">
        <v>142</v>
      </c>
      <c r="AU410" s="19" t="s">
        <v>78</v>
      </c>
      <c r="AY410" s="19" t="s">
        <v>140</v>
      </c>
      <c r="BE410" s="206">
        <f>IF(N410="základní",J410,0)</f>
        <v>0</v>
      </c>
      <c r="BF410" s="206">
        <f>IF(N410="snížená",J410,0)</f>
        <v>0</v>
      </c>
      <c r="BG410" s="206">
        <f>IF(N410="zákl. přenesená",J410,0)</f>
        <v>0</v>
      </c>
      <c r="BH410" s="206">
        <f>IF(N410="sníž. přenesená",J410,0)</f>
        <v>0</v>
      </c>
      <c r="BI410" s="206">
        <f>IF(N410="nulová",J410,0)</f>
        <v>0</v>
      </c>
      <c r="BJ410" s="19" t="s">
        <v>35</v>
      </c>
      <c r="BK410" s="206">
        <f>ROUND(I410*H410,2)</f>
        <v>0</v>
      </c>
      <c r="BL410" s="19" t="s">
        <v>241</v>
      </c>
      <c r="BM410" s="19" t="s">
        <v>1684</v>
      </c>
    </row>
    <row r="411" spans="2:63" s="11" customFormat="1" ht="29.85" customHeight="1">
      <c r="B411" s="178"/>
      <c r="C411" s="179"/>
      <c r="D411" s="192" t="s">
        <v>70</v>
      </c>
      <c r="E411" s="193" t="s">
        <v>1035</v>
      </c>
      <c r="F411" s="193" t="s">
        <v>1036</v>
      </c>
      <c r="G411" s="179"/>
      <c r="H411" s="179"/>
      <c r="I411" s="182"/>
      <c r="J411" s="194">
        <f>BK411</f>
        <v>0</v>
      </c>
      <c r="K411" s="179"/>
      <c r="L411" s="184"/>
      <c r="M411" s="185"/>
      <c r="N411" s="186"/>
      <c r="O411" s="186"/>
      <c r="P411" s="187">
        <f>SUM(P412:P461)</f>
        <v>0</v>
      </c>
      <c r="Q411" s="186"/>
      <c r="R411" s="187">
        <f>SUM(R412:R461)</f>
        <v>2.1955549999999997</v>
      </c>
      <c r="S411" s="186"/>
      <c r="T411" s="188">
        <f>SUM(T412:T461)</f>
        <v>2.41180675</v>
      </c>
      <c r="AR411" s="189" t="s">
        <v>78</v>
      </c>
      <c r="AT411" s="190" t="s">
        <v>70</v>
      </c>
      <c r="AU411" s="190" t="s">
        <v>35</v>
      </c>
      <c r="AY411" s="189" t="s">
        <v>140</v>
      </c>
      <c r="BK411" s="191">
        <f>SUM(BK412:BK461)</f>
        <v>0</v>
      </c>
    </row>
    <row r="412" spans="2:65" s="1" customFormat="1" ht="22.5" customHeight="1">
      <c r="B412" s="36"/>
      <c r="C412" s="195" t="s">
        <v>554</v>
      </c>
      <c r="D412" s="195" t="s">
        <v>142</v>
      </c>
      <c r="E412" s="196" t="s">
        <v>1685</v>
      </c>
      <c r="F412" s="197" t="s">
        <v>1686</v>
      </c>
      <c r="G412" s="198" t="s">
        <v>225</v>
      </c>
      <c r="H412" s="199">
        <v>499.5</v>
      </c>
      <c r="I412" s="200"/>
      <c r="J412" s="201">
        <f>ROUND(I412*H412,2)</f>
        <v>0</v>
      </c>
      <c r="K412" s="197" t="s">
        <v>146</v>
      </c>
      <c r="L412" s="56"/>
      <c r="M412" s="202" t="s">
        <v>20</v>
      </c>
      <c r="N412" s="203" t="s">
        <v>42</v>
      </c>
      <c r="O412" s="37"/>
      <c r="P412" s="204">
        <f>O412*H412</f>
        <v>0</v>
      </c>
      <c r="Q412" s="204">
        <v>0</v>
      </c>
      <c r="R412" s="204">
        <f>Q412*H412</f>
        <v>0</v>
      </c>
      <c r="S412" s="204">
        <v>0.00176</v>
      </c>
      <c r="T412" s="205">
        <f>S412*H412</f>
        <v>0.87912</v>
      </c>
      <c r="AR412" s="19" t="s">
        <v>241</v>
      </c>
      <c r="AT412" s="19" t="s">
        <v>142</v>
      </c>
      <c r="AU412" s="19" t="s">
        <v>78</v>
      </c>
      <c r="AY412" s="19" t="s">
        <v>140</v>
      </c>
      <c r="BE412" s="206">
        <f>IF(N412="základní",J412,0)</f>
        <v>0</v>
      </c>
      <c r="BF412" s="206">
        <f>IF(N412="snížená",J412,0)</f>
        <v>0</v>
      </c>
      <c r="BG412" s="206">
        <f>IF(N412="zákl. přenesená",J412,0)</f>
        <v>0</v>
      </c>
      <c r="BH412" s="206">
        <f>IF(N412="sníž. přenesená",J412,0)</f>
        <v>0</v>
      </c>
      <c r="BI412" s="206">
        <f>IF(N412="nulová",J412,0)</f>
        <v>0</v>
      </c>
      <c r="BJ412" s="19" t="s">
        <v>35</v>
      </c>
      <c r="BK412" s="206">
        <f>ROUND(I412*H412,2)</f>
        <v>0</v>
      </c>
      <c r="BL412" s="19" t="s">
        <v>241</v>
      </c>
      <c r="BM412" s="19" t="s">
        <v>1687</v>
      </c>
    </row>
    <row r="413" spans="2:51" s="13" customFormat="1" ht="13.5">
      <c r="B413" s="219"/>
      <c r="C413" s="220"/>
      <c r="D413" s="209" t="s">
        <v>149</v>
      </c>
      <c r="E413" s="221" t="s">
        <v>20</v>
      </c>
      <c r="F413" s="222" t="s">
        <v>1688</v>
      </c>
      <c r="G413" s="220"/>
      <c r="H413" s="223">
        <v>490.5</v>
      </c>
      <c r="I413" s="224"/>
      <c r="J413" s="220"/>
      <c r="K413" s="220"/>
      <c r="L413" s="225"/>
      <c r="M413" s="226"/>
      <c r="N413" s="227"/>
      <c r="O413" s="227"/>
      <c r="P413" s="227"/>
      <c r="Q413" s="227"/>
      <c r="R413" s="227"/>
      <c r="S413" s="227"/>
      <c r="T413" s="228"/>
      <c r="AT413" s="229" t="s">
        <v>149</v>
      </c>
      <c r="AU413" s="229" t="s">
        <v>78</v>
      </c>
      <c r="AV413" s="13" t="s">
        <v>78</v>
      </c>
      <c r="AW413" s="13" t="s">
        <v>34</v>
      </c>
      <c r="AX413" s="13" t="s">
        <v>71</v>
      </c>
      <c r="AY413" s="229" t="s">
        <v>140</v>
      </c>
    </row>
    <row r="414" spans="2:51" s="13" customFormat="1" ht="13.5">
      <c r="B414" s="219"/>
      <c r="C414" s="220"/>
      <c r="D414" s="209" t="s">
        <v>149</v>
      </c>
      <c r="E414" s="221" t="s">
        <v>20</v>
      </c>
      <c r="F414" s="222" t="s">
        <v>1689</v>
      </c>
      <c r="G414" s="220"/>
      <c r="H414" s="223">
        <v>9</v>
      </c>
      <c r="I414" s="224"/>
      <c r="J414" s="220"/>
      <c r="K414" s="220"/>
      <c r="L414" s="225"/>
      <c r="M414" s="226"/>
      <c r="N414" s="227"/>
      <c r="O414" s="227"/>
      <c r="P414" s="227"/>
      <c r="Q414" s="227"/>
      <c r="R414" s="227"/>
      <c r="S414" s="227"/>
      <c r="T414" s="228"/>
      <c r="AT414" s="229" t="s">
        <v>149</v>
      </c>
      <c r="AU414" s="229" t="s">
        <v>78</v>
      </c>
      <c r="AV414" s="13" t="s">
        <v>78</v>
      </c>
      <c r="AW414" s="13" t="s">
        <v>34</v>
      </c>
      <c r="AX414" s="13" t="s">
        <v>71</v>
      </c>
      <c r="AY414" s="229" t="s">
        <v>140</v>
      </c>
    </row>
    <row r="415" spans="2:51" s="14" customFormat="1" ht="13.5">
      <c r="B415" s="230"/>
      <c r="C415" s="231"/>
      <c r="D415" s="232" t="s">
        <v>149</v>
      </c>
      <c r="E415" s="233" t="s">
        <v>20</v>
      </c>
      <c r="F415" s="234" t="s">
        <v>152</v>
      </c>
      <c r="G415" s="231"/>
      <c r="H415" s="235">
        <v>499.5</v>
      </c>
      <c r="I415" s="236"/>
      <c r="J415" s="231"/>
      <c r="K415" s="231"/>
      <c r="L415" s="237"/>
      <c r="M415" s="238"/>
      <c r="N415" s="239"/>
      <c r="O415" s="239"/>
      <c r="P415" s="239"/>
      <c r="Q415" s="239"/>
      <c r="R415" s="239"/>
      <c r="S415" s="239"/>
      <c r="T415" s="240"/>
      <c r="AT415" s="241" t="s">
        <v>149</v>
      </c>
      <c r="AU415" s="241" t="s">
        <v>78</v>
      </c>
      <c r="AV415" s="14" t="s">
        <v>147</v>
      </c>
      <c r="AW415" s="14" t="s">
        <v>34</v>
      </c>
      <c r="AX415" s="14" t="s">
        <v>35</v>
      </c>
      <c r="AY415" s="241" t="s">
        <v>140</v>
      </c>
    </row>
    <row r="416" spans="2:65" s="1" customFormat="1" ht="22.5" customHeight="1">
      <c r="B416" s="36"/>
      <c r="C416" s="195" t="s">
        <v>558</v>
      </c>
      <c r="D416" s="195" t="s">
        <v>142</v>
      </c>
      <c r="E416" s="196" t="s">
        <v>1044</v>
      </c>
      <c r="F416" s="197" t="s">
        <v>1045</v>
      </c>
      <c r="G416" s="198" t="s">
        <v>225</v>
      </c>
      <c r="H416" s="199">
        <v>9</v>
      </c>
      <c r="I416" s="200"/>
      <c r="J416" s="201">
        <f>ROUND(I416*H416,2)</f>
        <v>0</v>
      </c>
      <c r="K416" s="197" t="s">
        <v>146</v>
      </c>
      <c r="L416" s="56"/>
      <c r="M416" s="202" t="s">
        <v>20</v>
      </c>
      <c r="N416" s="203" t="s">
        <v>42</v>
      </c>
      <c r="O416" s="37"/>
      <c r="P416" s="204">
        <f>O416*H416</f>
        <v>0</v>
      </c>
      <c r="Q416" s="204">
        <v>0</v>
      </c>
      <c r="R416" s="204">
        <f>Q416*H416</f>
        <v>0</v>
      </c>
      <c r="S416" s="204">
        <v>0.00177</v>
      </c>
      <c r="T416" s="205">
        <f>S416*H416</f>
        <v>0.01593</v>
      </c>
      <c r="AR416" s="19" t="s">
        <v>241</v>
      </c>
      <c r="AT416" s="19" t="s">
        <v>142</v>
      </c>
      <c r="AU416" s="19" t="s">
        <v>78</v>
      </c>
      <c r="AY416" s="19" t="s">
        <v>140</v>
      </c>
      <c r="BE416" s="206">
        <f>IF(N416="základní",J416,0)</f>
        <v>0</v>
      </c>
      <c r="BF416" s="206">
        <f>IF(N416="snížená",J416,0)</f>
        <v>0</v>
      </c>
      <c r="BG416" s="206">
        <f>IF(N416="zákl. přenesená",J416,0)</f>
        <v>0</v>
      </c>
      <c r="BH416" s="206">
        <f>IF(N416="sníž. přenesená",J416,0)</f>
        <v>0</v>
      </c>
      <c r="BI416" s="206">
        <f>IF(N416="nulová",J416,0)</f>
        <v>0</v>
      </c>
      <c r="BJ416" s="19" t="s">
        <v>35</v>
      </c>
      <c r="BK416" s="206">
        <f>ROUND(I416*H416,2)</f>
        <v>0</v>
      </c>
      <c r="BL416" s="19" t="s">
        <v>241</v>
      </c>
      <c r="BM416" s="19" t="s">
        <v>1690</v>
      </c>
    </row>
    <row r="417" spans="2:51" s="13" customFormat="1" ht="13.5">
      <c r="B417" s="219"/>
      <c r="C417" s="220"/>
      <c r="D417" s="232" t="s">
        <v>149</v>
      </c>
      <c r="E417" s="255" t="s">
        <v>20</v>
      </c>
      <c r="F417" s="253" t="s">
        <v>1689</v>
      </c>
      <c r="G417" s="220"/>
      <c r="H417" s="254">
        <v>9</v>
      </c>
      <c r="I417" s="224"/>
      <c r="J417" s="220"/>
      <c r="K417" s="220"/>
      <c r="L417" s="225"/>
      <c r="M417" s="226"/>
      <c r="N417" s="227"/>
      <c r="O417" s="227"/>
      <c r="P417" s="227"/>
      <c r="Q417" s="227"/>
      <c r="R417" s="227"/>
      <c r="S417" s="227"/>
      <c r="T417" s="228"/>
      <c r="AT417" s="229" t="s">
        <v>149</v>
      </c>
      <c r="AU417" s="229" t="s">
        <v>78</v>
      </c>
      <c r="AV417" s="13" t="s">
        <v>78</v>
      </c>
      <c r="AW417" s="13" t="s">
        <v>34</v>
      </c>
      <c r="AX417" s="13" t="s">
        <v>35</v>
      </c>
      <c r="AY417" s="229" t="s">
        <v>140</v>
      </c>
    </row>
    <row r="418" spans="2:65" s="1" customFormat="1" ht="22.5" customHeight="1">
      <c r="B418" s="36"/>
      <c r="C418" s="195" t="s">
        <v>634</v>
      </c>
      <c r="D418" s="195" t="s">
        <v>142</v>
      </c>
      <c r="E418" s="196" t="s">
        <v>1691</v>
      </c>
      <c r="F418" s="197" t="s">
        <v>1692</v>
      </c>
      <c r="G418" s="198" t="s">
        <v>650</v>
      </c>
      <c r="H418" s="199">
        <v>2</v>
      </c>
      <c r="I418" s="200"/>
      <c r="J418" s="201">
        <f>ROUND(I418*H418,2)</f>
        <v>0</v>
      </c>
      <c r="K418" s="197" t="s">
        <v>146</v>
      </c>
      <c r="L418" s="56"/>
      <c r="M418" s="202" t="s">
        <v>20</v>
      </c>
      <c r="N418" s="203" t="s">
        <v>42</v>
      </c>
      <c r="O418" s="37"/>
      <c r="P418" s="204">
        <f>O418*H418</f>
        <v>0</v>
      </c>
      <c r="Q418" s="204">
        <v>0</v>
      </c>
      <c r="R418" s="204">
        <f>Q418*H418</f>
        <v>0</v>
      </c>
      <c r="S418" s="204">
        <v>0.00906</v>
      </c>
      <c r="T418" s="205">
        <f>S418*H418</f>
        <v>0.01812</v>
      </c>
      <c r="AR418" s="19" t="s">
        <v>241</v>
      </c>
      <c r="AT418" s="19" t="s">
        <v>142</v>
      </c>
      <c r="AU418" s="19" t="s">
        <v>78</v>
      </c>
      <c r="AY418" s="19" t="s">
        <v>140</v>
      </c>
      <c r="BE418" s="206">
        <f>IF(N418="základní",J418,0)</f>
        <v>0</v>
      </c>
      <c r="BF418" s="206">
        <f>IF(N418="snížená",J418,0)</f>
        <v>0</v>
      </c>
      <c r="BG418" s="206">
        <f>IF(N418="zákl. přenesená",J418,0)</f>
        <v>0</v>
      </c>
      <c r="BH418" s="206">
        <f>IF(N418="sníž. přenesená",J418,0)</f>
        <v>0</v>
      </c>
      <c r="BI418" s="206">
        <f>IF(N418="nulová",J418,0)</f>
        <v>0</v>
      </c>
      <c r="BJ418" s="19" t="s">
        <v>35</v>
      </c>
      <c r="BK418" s="206">
        <f>ROUND(I418*H418,2)</f>
        <v>0</v>
      </c>
      <c r="BL418" s="19" t="s">
        <v>241</v>
      </c>
      <c r="BM418" s="19" t="s">
        <v>1693</v>
      </c>
    </row>
    <row r="419" spans="2:51" s="13" customFormat="1" ht="13.5">
      <c r="B419" s="219"/>
      <c r="C419" s="220"/>
      <c r="D419" s="232" t="s">
        <v>149</v>
      </c>
      <c r="E419" s="255" t="s">
        <v>20</v>
      </c>
      <c r="F419" s="253" t="s">
        <v>1694</v>
      </c>
      <c r="G419" s="220"/>
      <c r="H419" s="254">
        <v>2</v>
      </c>
      <c r="I419" s="224"/>
      <c r="J419" s="220"/>
      <c r="K419" s="220"/>
      <c r="L419" s="225"/>
      <c r="M419" s="226"/>
      <c r="N419" s="227"/>
      <c r="O419" s="227"/>
      <c r="P419" s="227"/>
      <c r="Q419" s="227"/>
      <c r="R419" s="227"/>
      <c r="S419" s="227"/>
      <c r="T419" s="228"/>
      <c r="AT419" s="229" t="s">
        <v>149</v>
      </c>
      <c r="AU419" s="229" t="s">
        <v>78</v>
      </c>
      <c r="AV419" s="13" t="s">
        <v>78</v>
      </c>
      <c r="AW419" s="13" t="s">
        <v>34</v>
      </c>
      <c r="AX419" s="13" t="s">
        <v>35</v>
      </c>
      <c r="AY419" s="229" t="s">
        <v>140</v>
      </c>
    </row>
    <row r="420" spans="2:65" s="1" customFormat="1" ht="22.5" customHeight="1">
      <c r="B420" s="36"/>
      <c r="C420" s="195" t="s">
        <v>563</v>
      </c>
      <c r="D420" s="195" t="s">
        <v>142</v>
      </c>
      <c r="E420" s="196" t="s">
        <v>1695</v>
      </c>
      <c r="F420" s="197" t="s">
        <v>1696</v>
      </c>
      <c r="G420" s="198" t="s">
        <v>225</v>
      </c>
      <c r="H420" s="199">
        <v>531</v>
      </c>
      <c r="I420" s="200"/>
      <c r="J420" s="201">
        <f>ROUND(I420*H420,2)</f>
        <v>0</v>
      </c>
      <c r="K420" s="197" t="s">
        <v>146</v>
      </c>
      <c r="L420" s="56"/>
      <c r="M420" s="202" t="s">
        <v>20</v>
      </c>
      <c r="N420" s="203" t="s">
        <v>42</v>
      </c>
      <c r="O420" s="37"/>
      <c r="P420" s="204">
        <f>O420*H420</f>
        <v>0</v>
      </c>
      <c r="Q420" s="204">
        <v>0</v>
      </c>
      <c r="R420" s="204">
        <f>Q420*H420</f>
        <v>0</v>
      </c>
      <c r="S420" s="204">
        <v>0.00191</v>
      </c>
      <c r="T420" s="205">
        <f>S420*H420</f>
        <v>1.01421</v>
      </c>
      <c r="AR420" s="19" t="s">
        <v>241</v>
      </c>
      <c r="AT420" s="19" t="s">
        <v>142</v>
      </c>
      <c r="AU420" s="19" t="s">
        <v>78</v>
      </c>
      <c r="AY420" s="19" t="s">
        <v>140</v>
      </c>
      <c r="BE420" s="206">
        <f>IF(N420="základní",J420,0)</f>
        <v>0</v>
      </c>
      <c r="BF420" s="206">
        <f>IF(N420="snížená",J420,0)</f>
        <v>0</v>
      </c>
      <c r="BG420" s="206">
        <f>IF(N420="zákl. přenesená",J420,0)</f>
        <v>0</v>
      </c>
      <c r="BH420" s="206">
        <f>IF(N420="sníž. přenesená",J420,0)</f>
        <v>0</v>
      </c>
      <c r="BI420" s="206">
        <f>IF(N420="nulová",J420,0)</f>
        <v>0</v>
      </c>
      <c r="BJ420" s="19" t="s">
        <v>35</v>
      </c>
      <c r="BK420" s="206">
        <f>ROUND(I420*H420,2)</f>
        <v>0</v>
      </c>
      <c r="BL420" s="19" t="s">
        <v>241</v>
      </c>
      <c r="BM420" s="19" t="s">
        <v>1697</v>
      </c>
    </row>
    <row r="421" spans="2:51" s="13" customFormat="1" ht="13.5">
      <c r="B421" s="219"/>
      <c r="C421" s="220"/>
      <c r="D421" s="232" t="s">
        <v>149</v>
      </c>
      <c r="E421" s="255" t="s">
        <v>20</v>
      </c>
      <c r="F421" s="253" t="s">
        <v>1698</v>
      </c>
      <c r="G421" s="220"/>
      <c r="H421" s="254">
        <v>531</v>
      </c>
      <c r="I421" s="224"/>
      <c r="J421" s="220"/>
      <c r="K421" s="220"/>
      <c r="L421" s="225"/>
      <c r="M421" s="226"/>
      <c r="N421" s="227"/>
      <c r="O421" s="227"/>
      <c r="P421" s="227"/>
      <c r="Q421" s="227"/>
      <c r="R421" s="227"/>
      <c r="S421" s="227"/>
      <c r="T421" s="228"/>
      <c r="AT421" s="229" t="s">
        <v>149</v>
      </c>
      <c r="AU421" s="229" t="s">
        <v>78</v>
      </c>
      <c r="AV421" s="13" t="s">
        <v>78</v>
      </c>
      <c r="AW421" s="13" t="s">
        <v>34</v>
      </c>
      <c r="AX421" s="13" t="s">
        <v>35</v>
      </c>
      <c r="AY421" s="229" t="s">
        <v>140</v>
      </c>
    </row>
    <row r="422" spans="2:65" s="1" customFormat="1" ht="22.5" customHeight="1">
      <c r="B422" s="36"/>
      <c r="C422" s="195" t="s">
        <v>611</v>
      </c>
      <c r="D422" s="195" t="s">
        <v>142</v>
      </c>
      <c r="E422" s="196" t="s">
        <v>1062</v>
      </c>
      <c r="F422" s="197" t="s">
        <v>1063</v>
      </c>
      <c r="G422" s="198" t="s">
        <v>225</v>
      </c>
      <c r="H422" s="199">
        <v>170.165</v>
      </c>
      <c r="I422" s="200"/>
      <c r="J422" s="201">
        <f>ROUND(I422*H422,2)</f>
        <v>0</v>
      </c>
      <c r="K422" s="197" t="s">
        <v>146</v>
      </c>
      <c r="L422" s="56"/>
      <c r="M422" s="202" t="s">
        <v>20</v>
      </c>
      <c r="N422" s="203" t="s">
        <v>42</v>
      </c>
      <c r="O422" s="37"/>
      <c r="P422" s="204">
        <f>O422*H422</f>
        <v>0</v>
      </c>
      <c r="Q422" s="204">
        <v>0</v>
      </c>
      <c r="R422" s="204">
        <f>Q422*H422</f>
        <v>0</v>
      </c>
      <c r="S422" s="204">
        <v>0.00175</v>
      </c>
      <c r="T422" s="205">
        <f>S422*H422</f>
        <v>0.29778875</v>
      </c>
      <c r="AR422" s="19" t="s">
        <v>241</v>
      </c>
      <c r="AT422" s="19" t="s">
        <v>142</v>
      </c>
      <c r="AU422" s="19" t="s">
        <v>78</v>
      </c>
      <c r="AY422" s="19" t="s">
        <v>140</v>
      </c>
      <c r="BE422" s="206">
        <f>IF(N422="základní",J422,0)</f>
        <v>0</v>
      </c>
      <c r="BF422" s="206">
        <f>IF(N422="snížená",J422,0)</f>
        <v>0</v>
      </c>
      <c r="BG422" s="206">
        <f>IF(N422="zákl. přenesená",J422,0)</f>
        <v>0</v>
      </c>
      <c r="BH422" s="206">
        <f>IF(N422="sníž. přenesená",J422,0)</f>
        <v>0</v>
      </c>
      <c r="BI422" s="206">
        <f>IF(N422="nulová",J422,0)</f>
        <v>0</v>
      </c>
      <c r="BJ422" s="19" t="s">
        <v>35</v>
      </c>
      <c r="BK422" s="206">
        <f>ROUND(I422*H422,2)</f>
        <v>0</v>
      </c>
      <c r="BL422" s="19" t="s">
        <v>241</v>
      </c>
      <c r="BM422" s="19" t="s">
        <v>1699</v>
      </c>
    </row>
    <row r="423" spans="2:51" s="12" customFormat="1" ht="13.5">
      <c r="B423" s="207"/>
      <c r="C423" s="208"/>
      <c r="D423" s="209" t="s">
        <v>149</v>
      </c>
      <c r="E423" s="210" t="s">
        <v>20</v>
      </c>
      <c r="F423" s="211" t="s">
        <v>1504</v>
      </c>
      <c r="G423" s="208"/>
      <c r="H423" s="212" t="s">
        <v>20</v>
      </c>
      <c r="I423" s="213"/>
      <c r="J423" s="208"/>
      <c r="K423" s="208"/>
      <c r="L423" s="214"/>
      <c r="M423" s="215"/>
      <c r="N423" s="216"/>
      <c r="O423" s="216"/>
      <c r="P423" s="216"/>
      <c r="Q423" s="216"/>
      <c r="R423" s="216"/>
      <c r="S423" s="216"/>
      <c r="T423" s="217"/>
      <c r="AT423" s="218" t="s">
        <v>149</v>
      </c>
      <c r="AU423" s="218" t="s">
        <v>78</v>
      </c>
      <c r="AV423" s="12" t="s">
        <v>35</v>
      </c>
      <c r="AW423" s="12" t="s">
        <v>34</v>
      </c>
      <c r="AX423" s="12" t="s">
        <v>71</v>
      </c>
      <c r="AY423" s="218" t="s">
        <v>140</v>
      </c>
    </row>
    <row r="424" spans="2:51" s="13" customFormat="1" ht="13.5">
      <c r="B424" s="219"/>
      <c r="C424" s="220"/>
      <c r="D424" s="209" t="s">
        <v>149</v>
      </c>
      <c r="E424" s="221" t="s">
        <v>20</v>
      </c>
      <c r="F424" s="222" t="s">
        <v>1581</v>
      </c>
      <c r="G424" s="220"/>
      <c r="H424" s="223">
        <v>30.005</v>
      </c>
      <c r="I424" s="224"/>
      <c r="J424" s="220"/>
      <c r="K424" s="220"/>
      <c r="L424" s="225"/>
      <c r="M424" s="226"/>
      <c r="N424" s="227"/>
      <c r="O424" s="227"/>
      <c r="P424" s="227"/>
      <c r="Q424" s="227"/>
      <c r="R424" s="227"/>
      <c r="S424" s="227"/>
      <c r="T424" s="228"/>
      <c r="AT424" s="229" t="s">
        <v>149</v>
      </c>
      <c r="AU424" s="229" t="s">
        <v>78</v>
      </c>
      <c r="AV424" s="13" t="s">
        <v>78</v>
      </c>
      <c r="AW424" s="13" t="s">
        <v>34</v>
      </c>
      <c r="AX424" s="13" t="s">
        <v>71</v>
      </c>
      <c r="AY424" s="229" t="s">
        <v>140</v>
      </c>
    </row>
    <row r="425" spans="2:51" s="13" customFormat="1" ht="13.5">
      <c r="B425" s="219"/>
      <c r="C425" s="220"/>
      <c r="D425" s="209" t="s">
        <v>149</v>
      </c>
      <c r="E425" s="221" t="s">
        <v>20</v>
      </c>
      <c r="F425" s="222" t="s">
        <v>1582</v>
      </c>
      <c r="G425" s="220"/>
      <c r="H425" s="223">
        <v>10.8</v>
      </c>
      <c r="I425" s="224"/>
      <c r="J425" s="220"/>
      <c r="K425" s="220"/>
      <c r="L425" s="225"/>
      <c r="M425" s="226"/>
      <c r="N425" s="227"/>
      <c r="O425" s="227"/>
      <c r="P425" s="227"/>
      <c r="Q425" s="227"/>
      <c r="R425" s="227"/>
      <c r="S425" s="227"/>
      <c r="T425" s="228"/>
      <c r="AT425" s="229" t="s">
        <v>149</v>
      </c>
      <c r="AU425" s="229" t="s">
        <v>78</v>
      </c>
      <c r="AV425" s="13" t="s">
        <v>78</v>
      </c>
      <c r="AW425" s="13" t="s">
        <v>34</v>
      </c>
      <c r="AX425" s="13" t="s">
        <v>71</v>
      </c>
      <c r="AY425" s="229" t="s">
        <v>140</v>
      </c>
    </row>
    <row r="426" spans="2:51" s="13" customFormat="1" ht="13.5">
      <c r="B426" s="219"/>
      <c r="C426" s="220"/>
      <c r="D426" s="209" t="s">
        <v>149</v>
      </c>
      <c r="E426" s="221" t="s">
        <v>20</v>
      </c>
      <c r="F426" s="222" t="s">
        <v>1572</v>
      </c>
      <c r="G426" s="220"/>
      <c r="H426" s="223">
        <v>48.1</v>
      </c>
      <c r="I426" s="224"/>
      <c r="J426" s="220"/>
      <c r="K426" s="220"/>
      <c r="L426" s="225"/>
      <c r="M426" s="226"/>
      <c r="N426" s="227"/>
      <c r="O426" s="227"/>
      <c r="P426" s="227"/>
      <c r="Q426" s="227"/>
      <c r="R426" s="227"/>
      <c r="S426" s="227"/>
      <c r="T426" s="228"/>
      <c r="AT426" s="229" t="s">
        <v>149</v>
      </c>
      <c r="AU426" s="229" t="s">
        <v>78</v>
      </c>
      <c r="AV426" s="13" t="s">
        <v>78</v>
      </c>
      <c r="AW426" s="13" t="s">
        <v>34</v>
      </c>
      <c r="AX426" s="13" t="s">
        <v>71</v>
      </c>
      <c r="AY426" s="229" t="s">
        <v>140</v>
      </c>
    </row>
    <row r="427" spans="2:51" s="13" customFormat="1" ht="13.5">
      <c r="B427" s="219"/>
      <c r="C427" s="220"/>
      <c r="D427" s="209" t="s">
        <v>149</v>
      </c>
      <c r="E427" s="221" t="s">
        <v>20</v>
      </c>
      <c r="F427" s="222" t="s">
        <v>1583</v>
      </c>
      <c r="G427" s="220"/>
      <c r="H427" s="223">
        <v>55.555</v>
      </c>
      <c r="I427" s="224"/>
      <c r="J427" s="220"/>
      <c r="K427" s="220"/>
      <c r="L427" s="225"/>
      <c r="M427" s="226"/>
      <c r="N427" s="227"/>
      <c r="O427" s="227"/>
      <c r="P427" s="227"/>
      <c r="Q427" s="227"/>
      <c r="R427" s="227"/>
      <c r="S427" s="227"/>
      <c r="T427" s="228"/>
      <c r="AT427" s="229" t="s">
        <v>149</v>
      </c>
      <c r="AU427" s="229" t="s">
        <v>78</v>
      </c>
      <c r="AV427" s="13" t="s">
        <v>78</v>
      </c>
      <c r="AW427" s="13" t="s">
        <v>34</v>
      </c>
      <c r="AX427" s="13" t="s">
        <v>71</v>
      </c>
      <c r="AY427" s="229" t="s">
        <v>140</v>
      </c>
    </row>
    <row r="428" spans="2:51" s="13" customFormat="1" ht="13.5">
      <c r="B428" s="219"/>
      <c r="C428" s="220"/>
      <c r="D428" s="209" t="s">
        <v>149</v>
      </c>
      <c r="E428" s="221" t="s">
        <v>20</v>
      </c>
      <c r="F428" s="222" t="s">
        <v>1584</v>
      </c>
      <c r="G428" s="220"/>
      <c r="H428" s="223">
        <v>25.705</v>
      </c>
      <c r="I428" s="224"/>
      <c r="J428" s="220"/>
      <c r="K428" s="220"/>
      <c r="L428" s="225"/>
      <c r="M428" s="226"/>
      <c r="N428" s="227"/>
      <c r="O428" s="227"/>
      <c r="P428" s="227"/>
      <c r="Q428" s="227"/>
      <c r="R428" s="227"/>
      <c r="S428" s="227"/>
      <c r="T428" s="228"/>
      <c r="AT428" s="229" t="s">
        <v>149</v>
      </c>
      <c r="AU428" s="229" t="s">
        <v>78</v>
      </c>
      <c r="AV428" s="13" t="s">
        <v>78</v>
      </c>
      <c r="AW428" s="13" t="s">
        <v>34</v>
      </c>
      <c r="AX428" s="13" t="s">
        <v>71</v>
      </c>
      <c r="AY428" s="229" t="s">
        <v>140</v>
      </c>
    </row>
    <row r="429" spans="2:51" s="14" customFormat="1" ht="13.5">
      <c r="B429" s="230"/>
      <c r="C429" s="231"/>
      <c r="D429" s="232" t="s">
        <v>149</v>
      </c>
      <c r="E429" s="233" t="s">
        <v>20</v>
      </c>
      <c r="F429" s="234" t="s">
        <v>152</v>
      </c>
      <c r="G429" s="231"/>
      <c r="H429" s="235">
        <v>170.165</v>
      </c>
      <c r="I429" s="236"/>
      <c r="J429" s="231"/>
      <c r="K429" s="231"/>
      <c r="L429" s="237"/>
      <c r="M429" s="238"/>
      <c r="N429" s="239"/>
      <c r="O429" s="239"/>
      <c r="P429" s="239"/>
      <c r="Q429" s="239"/>
      <c r="R429" s="239"/>
      <c r="S429" s="239"/>
      <c r="T429" s="240"/>
      <c r="AT429" s="241" t="s">
        <v>149</v>
      </c>
      <c r="AU429" s="241" t="s">
        <v>78</v>
      </c>
      <c r="AV429" s="14" t="s">
        <v>147</v>
      </c>
      <c r="AW429" s="14" t="s">
        <v>34</v>
      </c>
      <c r="AX429" s="14" t="s">
        <v>35</v>
      </c>
      <c r="AY429" s="241" t="s">
        <v>140</v>
      </c>
    </row>
    <row r="430" spans="2:65" s="1" customFormat="1" ht="22.5" customHeight="1">
      <c r="B430" s="36"/>
      <c r="C430" s="195" t="s">
        <v>641</v>
      </c>
      <c r="D430" s="195" t="s">
        <v>142</v>
      </c>
      <c r="E430" s="196" t="s">
        <v>1700</v>
      </c>
      <c r="F430" s="197" t="s">
        <v>1701</v>
      </c>
      <c r="G430" s="198" t="s">
        <v>145</v>
      </c>
      <c r="H430" s="199">
        <v>3.7</v>
      </c>
      <c r="I430" s="200"/>
      <c r="J430" s="201">
        <f>ROUND(I430*H430,2)</f>
        <v>0</v>
      </c>
      <c r="K430" s="197" t="s">
        <v>146</v>
      </c>
      <c r="L430" s="56"/>
      <c r="M430" s="202" t="s">
        <v>20</v>
      </c>
      <c r="N430" s="203" t="s">
        <v>42</v>
      </c>
      <c r="O430" s="37"/>
      <c r="P430" s="204">
        <f>O430*H430</f>
        <v>0</v>
      </c>
      <c r="Q430" s="204">
        <v>0</v>
      </c>
      <c r="R430" s="204">
        <f>Q430*H430</f>
        <v>0</v>
      </c>
      <c r="S430" s="204">
        <v>0.00584</v>
      </c>
      <c r="T430" s="205">
        <f>S430*H430</f>
        <v>0.021608</v>
      </c>
      <c r="AR430" s="19" t="s">
        <v>241</v>
      </c>
      <c r="AT430" s="19" t="s">
        <v>142</v>
      </c>
      <c r="AU430" s="19" t="s">
        <v>78</v>
      </c>
      <c r="AY430" s="19" t="s">
        <v>140</v>
      </c>
      <c r="BE430" s="206">
        <f>IF(N430="základní",J430,0)</f>
        <v>0</v>
      </c>
      <c r="BF430" s="206">
        <f>IF(N430="snížená",J430,0)</f>
        <v>0</v>
      </c>
      <c r="BG430" s="206">
        <f>IF(N430="zákl. přenesená",J430,0)</f>
        <v>0</v>
      </c>
      <c r="BH430" s="206">
        <f>IF(N430="sníž. přenesená",J430,0)</f>
        <v>0</v>
      </c>
      <c r="BI430" s="206">
        <f>IF(N430="nulová",J430,0)</f>
        <v>0</v>
      </c>
      <c r="BJ430" s="19" t="s">
        <v>35</v>
      </c>
      <c r="BK430" s="206">
        <f>ROUND(I430*H430,2)</f>
        <v>0</v>
      </c>
      <c r="BL430" s="19" t="s">
        <v>241</v>
      </c>
      <c r="BM430" s="19" t="s">
        <v>1702</v>
      </c>
    </row>
    <row r="431" spans="2:51" s="13" customFormat="1" ht="13.5">
      <c r="B431" s="219"/>
      <c r="C431" s="220"/>
      <c r="D431" s="232" t="s">
        <v>149</v>
      </c>
      <c r="E431" s="255" t="s">
        <v>20</v>
      </c>
      <c r="F431" s="253" t="s">
        <v>1703</v>
      </c>
      <c r="G431" s="220"/>
      <c r="H431" s="254">
        <v>3.7</v>
      </c>
      <c r="I431" s="224"/>
      <c r="J431" s="220"/>
      <c r="K431" s="220"/>
      <c r="L431" s="225"/>
      <c r="M431" s="226"/>
      <c r="N431" s="227"/>
      <c r="O431" s="227"/>
      <c r="P431" s="227"/>
      <c r="Q431" s="227"/>
      <c r="R431" s="227"/>
      <c r="S431" s="227"/>
      <c r="T431" s="228"/>
      <c r="AT431" s="229" t="s">
        <v>149</v>
      </c>
      <c r="AU431" s="229" t="s">
        <v>78</v>
      </c>
      <c r="AV431" s="13" t="s">
        <v>78</v>
      </c>
      <c r="AW431" s="13" t="s">
        <v>34</v>
      </c>
      <c r="AX431" s="13" t="s">
        <v>35</v>
      </c>
      <c r="AY431" s="229" t="s">
        <v>140</v>
      </c>
    </row>
    <row r="432" spans="2:65" s="1" customFormat="1" ht="31.5" customHeight="1">
      <c r="B432" s="36"/>
      <c r="C432" s="195" t="s">
        <v>619</v>
      </c>
      <c r="D432" s="195" t="s">
        <v>142</v>
      </c>
      <c r="E432" s="196" t="s">
        <v>1067</v>
      </c>
      <c r="F432" s="197" t="s">
        <v>1068</v>
      </c>
      <c r="G432" s="198" t="s">
        <v>650</v>
      </c>
      <c r="H432" s="199">
        <v>68</v>
      </c>
      <c r="I432" s="200"/>
      <c r="J432" s="201">
        <f>ROUND(I432*H432,2)</f>
        <v>0</v>
      </c>
      <c r="K432" s="197" t="s">
        <v>146</v>
      </c>
      <c r="L432" s="56"/>
      <c r="M432" s="202" t="s">
        <v>20</v>
      </c>
      <c r="N432" s="203" t="s">
        <v>42</v>
      </c>
      <c r="O432" s="37"/>
      <c r="P432" s="204">
        <f>O432*H432</f>
        <v>0</v>
      </c>
      <c r="Q432" s="204">
        <v>0</v>
      </c>
      <c r="R432" s="204">
        <f>Q432*H432</f>
        <v>0</v>
      </c>
      <c r="S432" s="204">
        <v>0.00188</v>
      </c>
      <c r="T432" s="205">
        <f>S432*H432</f>
        <v>0.12784</v>
      </c>
      <c r="AR432" s="19" t="s">
        <v>241</v>
      </c>
      <c r="AT432" s="19" t="s">
        <v>142</v>
      </c>
      <c r="AU432" s="19" t="s">
        <v>78</v>
      </c>
      <c r="AY432" s="19" t="s">
        <v>140</v>
      </c>
      <c r="BE432" s="206">
        <f>IF(N432="základní",J432,0)</f>
        <v>0</v>
      </c>
      <c r="BF432" s="206">
        <f>IF(N432="snížená",J432,0)</f>
        <v>0</v>
      </c>
      <c r="BG432" s="206">
        <f>IF(N432="zákl. přenesená",J432,0)</f>
        <v>0</v>
      </c>
      <c r="BH432" s="206">
        <f>IF(N432="sníž. přenesená",J432,0)</f>
        <v>0</v>
      </c>
      <c r="BI432" s="206">
        <f>IF(N432="nulová",J432,0)</f>
        <v>0</v>
      </c>
      <c r="BJ432" s="19" t="s">
        <v>35</v>
      </c>
      <c r="BK432" s="206">
        <f>ROUND(I432*H432,2)</f>
        <v>0</v>
      </c>
      <c r="BL432" s="19" t="s">
        <v>241</v>
      </c>
      <c r="BM432" s="19" t="s">
        <v>1704</v>
      </c>
    </row>
    <row r="433" spans="2:51" s="13" customFormat="1" ht="13.5">
      <c r="B433" s="219"/>
      <c r="C433" s="220"/>
      <c r="D433" s="209" t="s">
        <v>149</v>
      </c>
      <c r="E433" s="221" t="s">
        <v>20</v>
      </c>
      <c r="F433" s="222" t="s">
        <v>1705</v>
      </c>
      <c r="G433" s="220"/>
      <c r="H433" s="223">
        <v>66</v>
      </c>
      <c r="I433" s="224"/>
      <c r="J433" s="220"/>
      <c r="K433" s="220"/>
      <c r="L433" s="225"/>
      <c r="M433" s="226"/>
      <c r="N433" s="227"/>
      <c r="O433" s="227"/>
      <c r="P433" s="227"/>
      <c r="Q433" s="227"/>
      <c r="R433" s="227"/>
      <c r="S433" s="227"/>
      <c r="T433" s="228"/>
      <c r="AT433" s="229" t="s">
        <v>149</v>
      </c>
      <c r="AU433" s="229" t="s">
        <v>78</v>
      </c>
      <c r="AV433" s="13" t="s">
        <v>78</v>
      </c>
      <c r="AW433" s="13" t="s">
        <v>34</v>
      </c>
      <c r="AX433" s="13" t="s">
        <v>71</v>
      </c>
      <c r="AY433" s="229" t="s">
        <v>140</v>
      </c>
    </row>
    <row r="434" spans="2:51" s="13" customFormat="1" ht="13.5">
      <c r="B434" s="219"/>
      <c r="C434" s="220"/>
      <c r="D434" s="209" t="s">
        <v>149</v>
      </c>
      <c r="E434" s="221" t="s">
        <v>20</v>
      </c>
      <c r="F434" s="222" t="s">
        <v>1706</v>
      </c>
      <c r="G434" s="220"/>
      <c r="H434" s="223">
        <v>2</v>
      </c>
      <c r="I434" s="224"/>
      <c r="J434" s="220"/>
      <c r="K434" s="220"/>
      <c r="L434" s="225"/>
      <c r="M434" s="226"/>
      <c r="N434" s="227"/>
      <c r="O434" s="227"/>
      <c r="P434" s="227"/>
      <c r="Q434" s="227"/>
      <c r="R434" s="227"/>
      <c r="S434" s="227"/>
      <c r="T434" s="228"/>
      <c r="AT434" s="229" t="s">
        <v>149</v>
      </c>
      <c r="AU434" s="229" t="s">
        <v>78</v>
      </c>
      <c r="AV434" s="13" t="s">
        <v>78</v>
      </c>
      <c r="AW434" s="13" t="s">
        <v>34</v>
      </c>
      <c r="AX434" s="13" t="s">
        <v>71</v>
      </c>
      <c r="AY434" s="229" t="s">
        <v>140</v>
      </c>
    </row>
    <row r="435" spans="2:51" s="14" customFormat="1" ht="13.5">
      <c r="B435" s="230"/>
      <c r="C435" s="231"/>
      <c r="D435" s="232" t="s">
        <v>149</v>
      </c>
      <c r="E435" s="233" t="s">
        <v>20</v>
      </c>
      <c r="F435" s="234" t="s">
        <v>152</v>
      </c>
      <c r="G435" s="231"/>
      <c r="H435" s="235">
        <v>68</v>
      </c>
      <c r="I435" s="236"/>
      <c r="J435" s="231"/>
      <c r="K435" s="231"/>
      <c r="L435" s="237"/>
      <c r="M435" s="238"/>
      <c r="N435" s="239"/>
      <c r="O435" s="239"/>
      <c r="P435" s="239"/>
      <c r="Q435" s="239"/>
      <c r="R435" s="239"/>
      <c r="S435" s="239"/>
      <c r="T435" s="240"/>
      <c r="AT435" s="241" t="s">
        <v>149</v>
      </c>
      <c r="AU435" s="241" t="s">
        <v>78</v>
      </c>
      <c r="AV435" s="14" t="s">
        <v>147</v>
      </c>
      <c r="AW435" s="14" t="s">
        <v>34</v>
      </c>
      <c r="AX435" s="14" t="s">
        <v>35</v>
      </c>
      <c r="AY435" s="241" t="s">
        <v>140</v>
      </c>
    </row>
    <row r="436" spans="2:65" s="1" customFormat="1" ht="22.5" customHeight="1">
      <c r="B436" s="36"/>
      <c r="C436" s="195" t="s">
        <v>623</v>
      </c>
      <c r="D436" s="195" t="s">
        <v>142</v>
      </c>
      <c r="E436" s="196" t="s">
        <v>1707</v>
      </c>
      <c r="F436" s="197" t="s">
        <v>1708</v>
      </c>
      <c r="G436" s="198" t="s">
        <v>225</v>
      </c>
      <c r="H436" s="199">
        <v>9</v>
      </c>
      <c r="I436" s="200"/>
      <c r="J436" s="201">
        <f>ROUND(I436*H436,2)</f>
        <v>0</v>
      </c>
      <c r="K436" s="197" t="s">
        <v>146</v>
      </c>
      <c r="L436" s="56"/>
      <c r="M436" s="202" t="s">
        <v>20</v>
      </c>
      <c r="N436" s="203" t="s">
        <v>42</v>
      </c>
      <c r="O436" s="37"/>
      <c r="P436" s="204">
        <f>O436*H436</f>
        <v>0</v>
      </c>
      <c r="Q436" s="204">
        <v>0</v>
      </c>
      <c r="R436" s="204">
        <f>Q436*H436</f>
        <v>0</v>
      </c>
      <c r="S436" s="204">
        <v>0.0026</v>
      </c>
      <c r="T436" s="205">
        <f>S436*H436</f>
        <v>0.023399999999999997</v>
      </c>
      <c r="AR436" s="19" t="s">
        <v>241</v>
      </c>
      <c r="AT436" s="19" t="s">
        <v>142</v>
      </c>
      <c r="AU436" s="19" t="s">
        <v>78</v>
      </c>
      <c r="AY436" s="19" t="s">
        <v>140</v>
      </c>
      <c r="BE436" s="206">
        <f>IF(N436="základní",J436,0)</f>
        <v>0</v>
      </c>
      <c r="BF436" s="206">
        <f>IF(N436="snížená",J436,0)</f>
        <v>0</v>
      </c>
      <c r="BG436" s="206">
        <f>IF(N436="zákl. přenesená",J436,0)</f>
        <v>0</v>
      </c>
      <c r="BH436" s="206">
        <f>IF(N436="sníž. přenesená",J436,0)</f>
        <v>0</v>
      </c>
      <c r="BI436" s="206">
        <f>IF(N436="nulová",J436,0)</f>
        <v>0</v>
      </c>
      <c r="BJ436" s="19" t="s">
        <v>35</v>
      </c>
      <c r="BK436" s="206">
        <f>ROUND(I436*H436,2)</f>
        <v>0</v>
      </c>
      <c r="BL436" s="19" t="s">
        <v>241</v>
      </c>
      <c r="BM436" s="19" t="s">
        <v>1709</v>
      </c>
    </row>
    <row r="437" spans="2:51" s="13" customFormat="1" ht="13.5">
      <c r="B437" s="219"/>
      <c r="C437" s="220"/>
      <c r="D437" s="232" t="s">
        <v>149</v>
      </c>
      <c r="E437" s="255" t="s">
        <v>20</v>
      </c>
      <c r="F437" s="253" t="s">
        <v>1710</v>
      </c>
      <c r="G437" s="220"/>
      <c r="H437" s="254">
        <v>9</v>
      </c>
      <c r="I437" s="224"/>
      <c r="J437" s="220"/>
      <c r="K437" s="220"/>
      <c r="L437" s="225"/>
      <c r="M437" s="226"/>
      <c r="N437" s="227"/>
      <c r="O437" s="227"/>
      <c r="P437" s="227"/>
      <c r="Q437" s="227"/>
      <c r="R437" s="227"/>
      <c r="S437" s="227"/>
      <c r="T437" s="228"/>
      <c r="AT437" s="229" t="s">
        <v>149</v>
      </c>
      <c r="AU437" s="229" t="s">
        <v>78</v>
      </c>
      <c r="AV437" s="13" t="s">
        <v>78</v>
      </c>
      <c r="AW437" s="13" t="s">
        <v>34</v>
      </c>
      <c r="AX437" s="13" t="s">
        <v>35</v>
      </c>
      <c r="AY437" s="229" t="s">
        <v>140</v>
      </c>
    </row>
    <row r="438" spans="2:65" s="1" customFormat="1" ht="22.5" customHeight="1">
      <c r="B438" s="36"/>
      <c r="C438" s="195" t="s">
        <v>630</v>
      </c>
      <c r="D438" s="195" t="s">
        <v>142</v>
      </c>
      <c r="E438" s="196" t="s">
        <v>1711</v>
      </c>
      <c r="F438" s="197" t="s">
        <v>1712</v>
      </c>
      <c r="G438" s="198" t="s">
        <v>225</v>
      </c>
      <c r="H438" s="199">
        <v>3.5</v>
      </c>
      <c r="I438" s="200"/>
      <c r="J438" s="201">
        <f>ROUND(I438*H438,2)</f>
        <v>0</v>
      </c>
      <c r="K438" s="197" t="s">
        <v>146</v>
      </c>
      <c r="L438" s="56"/>
      <c r="M438" s="202" t="s">
        <v>20</v>
      </c>
      <c r="N438" s="203" t="s">
        <v>42</v>
      </c>
      <c r="O438" s="37"/>
      <c r="P438" s="204">
        <f>O438*H438</f>
        <v>0</v>
      </c>
      <c r="Q438" s="204">
        <v>0</v>
      </c>
      <c r="R438" s="204">
        <f>Q438*H438</f>
        <v>0</v>
      </c>
      <c r="S438" s="204">
        <v>0.00394</v>
      </c>
      <c r="T438" s="205">
        <f>S438*H438</f>
        <v>0.01379</v>
      </c>
      <c r="AR438" s="19" t="s">
        <v>241</v>
      </c>
      <c r="AT438" s="19" t="s">
        <v>142</v>
      </c>
      <c r="AU438" s="19" t="s">
        <v>78</v>
      </c>
      <c r="AY438" s="19" t="s">
        <v>140</v>
      </c>
      <c r="BE438" s="206">
        <f>IF(N438="základní",J438,0)</f>
        <v>0</v>
      </c>
      <c r="BF438" s="206">
        <f>IF(N438="snížená",J438,0)</f>
        <v>0</v>
      </c>
      <c r="BG438" s="206">
        <f>IF(N438="zákl. přenesená",J438,0)</f>
        <v>0</v>
      </c>
      <c r="BH438" s="206">
        <f>IF(N438="sníž. přenesená",J438,0)</f>
        <v>0</v>
      </c>
      <c r="BI438" s="206">
        <f>IF(N438="nulová",J438,0)</f>
        <v>0</v>
      </c>
      <c r="BJ438" s="19" t="s">
        <v>35</v>
      </c>
      <c r="BK438" s="206">
        <f>ROUND(I438*H438,2)</f>
        <v>0</v>
      </c>
      <c r="BL438" s="19" t="s">
        <v>241</v>
      </c>
      <c r="BM438" s="19" t="s">
        <v>1713</v>
      </c>
    </row>
    <row r="439" spans="2:51" s="13" customFormat="1" ht="13.5">
      <c r="B439" s="219"/>
      <c r="C439" s="220"/>
      <c r="D439" s="232" t="s">
        <v>149</v>
      </c>
      <c r="E439" s="255" t="s">
        <v>20</v>
      </c>
      <c r="F439" s="253" t="s">
        <v>1714</v>
      </c>
      <c r="G439" s="220"/>
      <c r="H439" s="254">
        <v>3.5</v>
      </c>
      <c r="I439" s="224"/>
      <c r="J439" s="220"/>
      <c r="K439" s="220"/>
      <c r="L439" s="225"/>
      <c r="M439" s="226"/>
      <c r="N439" s="227"/>
      <c r="O439" s="227"/>
      <c r="P439" s="227"/>
      <c r="Q439" s="227"/>
      <c r="R439" s="227"/>
      <c r="S439" s="227"/>
      <c r="T439" s="228"/>
      <c r="AT439" s="229" t="s">
        <v>149</v>
      </c>
      <c r="AU439" s="229" t="s">
        <v>78</v>
      </c>
      <c r="AV439" s="13" t="s">
        <v>78</v>
      </c>
      <c r="AW439" s="13" t="s">
        <v>34</v>
      </c>
      <c r="AX439" s="13" t="s">
        <v>35</v>
      </c>
      <c r="AY439" s="229" t="s">
        <v>140</v>
      </c>
    </row>
    <row r="440" spans="2:65" s="1" customFormat="1" ht="31.5" customHeight="1">
      <c r="B440" s="36"/>
      <c r="C440" s="195" t="s">
        <v>806</v>
      </c>
      <c r="D440" s="195" t="s">
        <v>142</v>
      </c>
      <c r="E440" s="196" t="s">
        <v>1715</v>
      </c>
      <c r="F440" s="197" t="s">
        <v>1716</v>
      </c>
      <c r="G440" s="198" t="s">
        <v>650</v>
      </c>
      <c r="H440" s="199">
        <v>2</v>
      </c>
      <c r="I440" s="200"/>
      <c r="J440" s="201">
        <f>ROUND(I440*H440,2)</f>
        <v>0</v>
      </c>
      <c r="K440" s="197" t="s">
        <v>146</v>
      </c>
      <c r="L440" s="56"/>
      <c r="M440" s="202" t="s">
        <v>20</v>
      </c>
      <c r="N440" s="203" t="s">
        <v>42</v>
      </c>
      <c r="O440" s="37"/>
      <c r="P440" s="204">
        <f>O440*H440</f>
        <v>0</v>
      </c>
      <c r="Q440" s="204">
        <v>0</v>
      </c>
      <c r="R440" s="204">
        <f>Q440*H440</f>
        <v>0</v>
      </c>
      <c r="S440" s="204">
        <v>0</v>
      </c>
      <c r="T440" s="205">
        <f>S440*H440</f>
        <v>0</v>
      </c>
      <c r="AR440" s="19" t="s">
        <v>241</v>
      </c>
      <c r="AT440" s="19" t="s">
        <v>142</v>
      </c>
      <c r="AU440" s="19" t="s">
        <v>78</v>
      </c>
      <c r="AY440" s="19" t="s">
        <v>140</v>
      </c>
      <c r="BE440" s="206">
        <f>IF(N440="základní",J440,0)</f>
        <v>0</v>
      </c>
      <c r="BF440" s="206">
        <f>IF(N440="snížená",J440,0)</f>
        <v>0</v>
      </c>
      <c r="BG440" s="206">
        <f>IF(N440="zákl. přenesená",J440,0)</f>
        <v>0</v>
      </c>
      <c r="BH440" s="206">
        <f>IF(N440="sníž. přenesená",J440,0)</f>
        <v>0</v>
      </c>
      <c r="BI440" s="206">
        <f>IF(N440="nulová",J440,0)</f>
        <v>0</v>
      </c>
      <c r="BJ440" s="19" t="s">
        <v>35</v>
      </c>
      <c r="BK440" s="206">
        <f>ROUND(I440*H440,2)</f>
        <v>0</v>
      </c>
      <c r="BL440" s="19" t="s">
        <v>241</v>
      </c>
      <c r="BM440" s="19" t="s">
        <v>1717</v>
      </c>
    </row>
    <row r="441" spans="2:51" s="13" customFormat="1" ht="13.5">
      <c r="B441" s="219"/>
      <c r="C441" s="220"/>
      <c r="D441" s="232" t="s">
        <v>149</v>
      </c>
      <c r="E441" s="255" t="s">
        <v>20</v>
      </c>
      <c r="F441" s="253" t="s">
        <v>1718</v>
      </c>
      <c r="G441" s="220"/>
      <c r="H441" s="254">
        <v>2</v>
      </c>
      <c r="I441" s="224"/>
      <c r="J441" s="220"/>
      <c r="K441" s="220"/>
      <c r="L441" s="225"/>
      <c r="M441" s="226"/>
      <c r="N441" s="227"/>
      <c r="O441" s="227"/>
      <c r="P441" s="227"/>
      <c r="Q441" s="227"/>
      <c r="R441" s="227"/>
      <c r="S441" s="227"/>
      <c r="T441" s="228"/>
      <c r="AT441" s="229" t="s">
        <v>149</v>
      </c>
      <c r="AU441" s="229" t="s">
        <v>78</v>
      </c>
      <c r="AV441" s="13" t="s">
        <v>78</v>
      </c>
      <c r="AW441" s="13" t="s">
        <v>34</v>
      </c>
      <c r="AX441" s="13" t="s">
        <v>35</v>
      </c>
      <c r="AY441" s="229" t="s">
        <v>140</v>
      </c>
    </row>
    <row r="442" spans="2:65" s="1" customFormat="1" ht="31.5" customHeight="1">
      <c r="B442" s="36"/>
      <c r="C442" s="257" t="s">
        <v>818</v>
      </c>
      <c r="D442" s="257" t="s">
        <v>215</v>
      </c>
      <c r="E442" s="258" t="s">
        <v>1719</v>
      </c>
      <c r="F442" s="259" t="s">
        <v>1720</v>
      </c>
      <c r="G442" s="260" t="s">
        <v>650</v>
      </c>
      <c r="H442" s="261">
        <v>2</v>
      </c>
      <c r="I442" s="262"/>
      <c r="J442" s="263">
        <f>ROUND(I442*H442,2)</f>
        <v>0</v>
      </c>
      <c r="K442" s="259" t="s">
        <v>20</v>
      </c>
      <c r="L442" s="264"/>
      <c r="M442" s="265" t="s">
        <v>20</v>
      </c>
      <c r="N442" s="266" t="s">
        <v>42</v>
      </c>
      <c r="O442" s="37"/>
      <c r="P442" s="204">
        <f>O442*H442</f>
        <v>0</v>
      </c>
      <c r="Q442" s="204">
        <v>0.009</v>
      </c>
      <c r="R442" s="204">
        <f>Q442*H442</f>
        <v>0.018</v>
      </c>
      <c r="S442" s="204">
        <v>0</v>
      </c>
      <c r="T442" s="205">
        <f>S442*H442</f>
        <v>0</v>
      </c>
      <c r="AR442" s="19" t="s">
        <v>388</v>
      </c>
      <c r="AT442" s="19" t="s">
        <v>215</v>
      </c>
      <c r="AU442" s="19" t="s">
        <v>78</v>
      </c>
      <c r="AY442" s="19" t="s">
        <v>140</v>
      </c>
      <c r="BE442" s="206">
        <f>IF(N442="základní",J442,0)</f>
        <v>0</v>
      </c>
      <c r="BF442" s="206">
        <f>IF(N442="snížená",J442,0)</f>
        <v>0</v>
      </c>
      <c r="BG442" s="206">
        <f>IF(N442="zákl. přenesená",J442,0)</f>
        <v>0</v>
      </c>
      <c r="BH442" s="206">
        <f>IF(N442="sníž. přenesená",J442,0)</f>
        <v>0</v>
      </c>
      <c r="BI442" s="206">
        <f>IF(N442="nulová",J442,0)</f>
        <v>0</v>
      </c>
      <c r="BJ442" s="19" t="s">
        <v>35</v>
      </c>
      <c r="BK442" s="206">
        <f>ROUND(I442*H442,2)</f>
        <v>0</v>
      </c>
      <c r="BL442" s="19" t="s">
        <v>241</v>
      </c>
      <c r="BM442" s="19" t="s">
        <v>1721</v>
      </c>
    </row>
    <row r="443" spans="2:65" s="1" customFormat="1" ht="31.5" customHeight="1">
      <c r="B443" s="36"/>
      <c r="C443" s="195" t="s">
        <v>725</v>
      </c>
      <c r="D443" s="195" t="s">
        <v>142</v>
      </c>
      <c r="E443" s="196" t="s">
        <v>1722</v>
      </c>
      <c r="F443" s="197" t="s">
        <v>1723</v>
      </c>
      <c r="G443" s="198" t="s">
        <v>225</v>
      </c>
      <c r="H443" s="199">
        <v>9</v>
      </c>
      <c r="I443" s="200"/>
      <c r="J443" s="201">
        <f>ROUND(I443*H443,2)</f>
        <v>0</v>
      </c>
      <c r="K443" s="197" t="s">
        <v>146</v>
      </c>
      <c r="L443" s="56"/>
      <c r="M443" s="202" t="s">
        <v>20</v>
      </c>
      <c r="N443" s="203" t="s">
        <v>42</v>
      </c>
      <c r="O443" s="37"/>
      <c r="P443" s="204">
        <f>O443*H443</f>
        <v>0</v>
      </c>
      <c r="Q443" s="204">
        <v>0.00204</v>
      </c>
      <c r="R443" s="204">
        <f>Q443*H443</f>
        <v>0.01836</v>
      </c>
      <c r="S443" s="204">
        <v>0</v>
      </c>
      <c r="T443" s="205">
        <f>S443*H443</f>
        <v>0</v>
      </c>
      <c r="AR443" s="19" t="s">
        <v>241</v>
      </c>
      <c r="AT443" s="19" t="s">
        <v>142</v>
      </c>
      <c r="AU443" s="19" t="s">
        <v>78</v>
      </c>
      <c r="AY443" s="19" t="s">
        <v>140</v>
      </c>
      <c r="BE443" s="206">
        <f>IF(N443="základní",J443,0)</f>
        <v>0</v>
      </c>
      <c r="BF443" s="206">
        <f>IF(N443="snížená",J443,0)</f>
        <v>0</v>
      </c>
      <c r="BG443" s="206">
        <f>IF(N443="zákl. přenesená",J443,0)</f>
        <v>0</v>
      </c>
      <c r="BH443" s="206">
        <f>IF(N443="sníž. přenesená",J443,0)</f>
        <v>0</v>
      </c>
      <c r="BI443" s="206">
        <f>IF(N443="nulová",J443,0)</f>
        <v>0</v>
      </c>
      <c r="BJ443" s="19" t="s">
        <v>35</v>
      </c>
      <c r="BK443" s="206">
        <f>ROUND(I443*H443,2)</f>
        <v>0</v>
      </c>
      <c r="BL443" s="19" t="s">
        <v>241</v>
      </c>
      <c r="BM443" s="19" t="s">
        <v>1724</v>
      </c>
    </row>
    <row r="444" spans="2:51" s="13" customFormat="1" ht="13.5">
      <c r="B444" s="219"/>
      <c r="C444" s="220"/>
      <c r="D444" s="232" t="s">
        <v>149</v>
      </c>
      <c r="E444" s="255" t="s">
        <v>20</v>
      </c>
      <c r="F444" s="253" t="s">
        <v>1725</v>
      </c>
      <c r="G444" s="220"/>
      <c r="H444" s="254">
        <v>9</v>
      </c>
      <c r="I444" s="224"/>
      <c r="J444" s="220"/>
      <c r="K444" s="220"/>
      <c r="L444" s="225"/>
      <c r="M444" s="226"/>
      <c r="N444" s="227"/>
      <c r="O444" s="227"/>
      <c r="P444" s="227"/>
      <c r="Q444" s="227"/>
      <c r="R444" s="227"/>
      <c r="S444" s="227"/>
      <c r="T444" s="228"/>
      <c r="AT444" s="229" t="s">
        <v>149</v>
      </c>
      <c r="AU444" s="229" t="s">
        <v>78</v>
      </c>
      <c r="AV444" s="13" t="s">
        <v>78</v>
      </c>
      <c r="AW444" s="13" t="s">
        <v>34</v>
      </c>
      <c r="AX444" s="13" t="s">
        <v>35</v>
      </c>
      <c r="AY444" s="229" t="s">
        <v>140</v>
      </c>
    </row>
    <row r="445" spans="2:65" s="1" customFormat="1" ht="31.5" customHeight="1">
      <c r="B445" s="36"/>
      <c r="C445" s="195" t="s">
        <v>729</v>
      </c>
      <c r="D445" s="195" t="s">
        <v>142</v>
      </c>
      <c r="E445" s="196" t="s">
        <v>1726</v>
      </c>
      <c r="F445" s="197" t="s">
        <v>1727</v>
      </c>
      <c r="G445" s="198" t="s">
        <v>225</v>
      </c>
      <c r="H445" s="199">
        <v>40.5</v>
      </c>
      <c r="I445" s="200"/>
      <c r="J445" s="201">
        <f>ROUND(I445*H445,2)</f>
        <v>0</v>
      </c>
      <c r="K445" s="197" t="s">
        <v>146</v>
      </c>
      <c r="L445" s="56"/>
      <c r="M445" s="202" t="s">
        <v>20</v>
      </c>
      <c r="N445" s="203" t="s">
        <v>42</v>
      </c>
      <c r="O445" s="37"/>
      <c r="P445" s="204">
        <f>O445*H445</f>
        <v>0</v>
      </c>
      <c r="Q445" s="204">
        <v>0.00153</v>
      </c>
      <c r="R445" s="204">
        <f>Q445*H445</f>
        <v>0.06196499999999999</v>
      </c>
      <c r="S445" s="204">
        <v>0</v>
      </c>
      <c r="T445" s="205">
        <f>S445*H445</f>
        <v>0</v>
      </c>
      <c r="AR445" s="19" t="s">
        <v>241</v>
      </c>
      <c r="AT445" s="19" t="s">
        <v>142</v>
      </c>
      <c r="AU445" s="19" t="s">
        <v>78</v>
      </c>
      <c r="AY445" s="19" t="s">
        <v>140</v>
      </c>
      <c r="BE445" s="206">
        <f>IF(N445="základní",J445,0)</f>
        <v>0</v>
      </c>
      <c r="BF445" s="206">
        <f>IF(N445="snížená",J445,0)</f>
        <v>0</v>
      </c>
      <c r="BG445" s="206">
        <f>IF(N445="zákl. přenesená",J445,0)</f>
        <v>0</v>
      </c>
      <c r="BH445" s="206">
        <f>IF(N445="sníž. přenesená",J445,0)</f>
        <v>0</v>
      </c>
      <c r="BI445" s="206">
        <f>IF(N445="nulová",J445,0)</f>
        <v>0</v>
      </c>
      <c r="BJ445" s="19" t="s">
        <v>35</v>
      </c>
      <c r="BK445" s="206">
        <f>ROUND(I445*H445,2)</f>
        <v>0</v>
      </c>
      <c r="BL445" s="19" t="s">
        <v>241</v>
      </c>
      <c r="BM445" s="19" t="s">
        <v>1728</v>
      </c>
    </row>
    <row r="446" spans="2:51" s="13" customFormat="1" ht="13.5">
      <c r="B446" s="219"/>
      <c r="C446" s="220"/>
      <c r="D446" s="232" t="s">
        <v>149</v>
      </c>
      <c r="E446" s="255" t="s">
        <v>20</v>
      </c>
      <c r="F446" s="253" t="s">
        <v>1729</v>
      </c>
      <c r="G446" s="220"/>
      <c r="H446" s="254">
        <v>40.5</v>
      </c>
      <c r="I446" s="224"/>
      <c r="J446" s="220"/>
      <c r="K446" s="220"/>
      <c r="L446" s="225"/>
      <c r="M446" s="226"/>
      <c r="N446" s="227"/>
      <c r="O446" s="227"/>
      <c r="P446" s="227"/>
      <c r="Q446" s="227"/>
      <c r="R446" s="227"/>
      <c r="S446" s="227"/>
      <c r="T446" s="228"/>
      <c r="AT446" s="229" t="s">
        <v>149</v>
      </c>
      <c r="AU446" s="229" t="s">
        <v>78</v>
      </c>
      <c r="AV446" s="13" t="s">
        <v>78</v>
      </c>
      <c r="AW446" s="13" t="s">
        <v>34</v>
      </c>
      <c r="AX446" s="13" t="s">
        <v>35</v>
      </c>
      <c r="AY446" s="229" t="s">
        <v>140</v>
      </c>
    </row>
    <row r="447" spans="2:65" s="1" customFormat="1" ht="31.5" customHeight="1">
      <c r="B447" s="36"/>
      <c r="C447" s="195" t="s">
        <v>733</v>
      </c>
      <c r="D447" s="195" t="s">
        <v>142</v>
      </c>
      <c r="E447" s="196" t="s">
        <v>1730</v>
      </c>
      <c r="F447" s="197" t="s">
        <v>1731</v>
      </c>
      <c r="G447" s="198" t="s">
        <v>225</v>
      </c>
      <c r="H447" s="199">
        <v>288</v>
      </c>
      <c r="I447" s="200"/>
      <c r="J447" s="201">
        <f>ROUND(I447*H447,2)</f>
        <v>0</v>
      </c>
      <c r="K447" s="197" t="s">
        <v>146</v>
      </c>
      <c r="L447" s="56"/>
      <c r="M447" s="202" t="s">
        <v>20</v>
      </c>
      <c r="N447" s="203" t="s">
        <v>42</v>
      </c>
      <c r="O447" s="37"/>
      <c r="P447" s="204">
        <f>O447*H447</f>
        <v>0</v>
      </c>
      <c r="Q447" s="204">
        <v>0.00401</v>
      </c>
      <c r="R447" s="204">
        <f>Q447*H447</f>
        <v>1.15488</v>
      </c>
      <c r="S447" s="204">
        <v>0</v>
      </c>
      <c r="T447" s="205">
        <f>S447*H447</f>
        <v>0</v>
      </c>
      <c r="AR447" s="19" t="s">
        <v>241</v>
      </c>
      <c r="AT447" s="19" t="s">
        <v>142</v>
      </c>
      <c r="AU447" s="19" t="s">
        <v>78</v>
      </c>
      <c r="AY447" s="19" t="s">
        <v>140</v>
      </c>
      <c r="BE447" s="206">
        <f>IF(N447="základní",J447,0)</f>
        <v>0</v>
      </c>
      <c r="BF447" s="206">
        <f>IF(N447="snížená",J447,0)</f>
        <v>0</v>
      </c>
      <c r="BG447" s="206">
        <f>IF(N447="zákl. přenesená",J447,0)</f>
        <v>0</v>
      </c>
      <c r="BH447" s="206">
        <f>IF(N447="sníž. přenesená",J447,0)</f>
        <v>0</v>
      </c>
      <c r="BI447" s="206">
        <f>IF(N447="nulová",J447,0)</f>
        <v>0</v>
      </c>
      <c r="BJ447" s="19" t="s">
        <v>35</v>
      </c>
      <c r="BK447" s="206">
        <f>ROUND(I447*H447,2)</f>
        <v>0</v>
      </c>
      <c r="BL447" s="19" t="s">
        <v>241</v>
      </c>
      <c r="BM447" s="19" t="s">
        <v>1732</v>
      </c>
    </row>
    <row r="448" spans="2:51" s="13" customFormat="1" ht="13.5">
      <c r="B448" s="219"/>
      <c r="C448" s="220"/>
      <c r="D448" s="209" t="s">
        <v>149</v>
      </c>
      <c r="E448" s="221" t="s">
        <v>20</v>
      </c>
      <c r="F448" s="222" t="s">
        <v>1733</v>
      </c>
      <c r="G448" s="220"/>
      <c r="H448" s="223">
        <v>261.5</v>
      </c>
      <c r="I448" s="224"/>
      <c r="J448" s="220"/>
      <c r="K448" s="220"/>
      <c r="L448" s="225"/>
      <c r="M448" s="226"/>
      <c r="N448" s="227"/>
      <c r="O448" s="227"/>
      <c r="P448" s="227"/>
      <c r="Q448" s="227"/>
      <c r="R448" s="227"/>
      <c r="S448" s="227"/>
      <c r="T448" s="228"/>
      <c r="AT448" s="229" t="s">
        <v>149</v>
      </c>
      <c r="AU448" s="229" t="s">
        <v>78</v>
      </c>
      <c r="AV448" s="13" t="s">
        <v>78</v>
      </c>
      <c r="AW448" s="13" t="s">
        <v>34</v>
      </c>
      <c r="AX448" s="13" t="s">
        <v>71</v>
      </c>
      <c r="AY448" s="229" t="s">
        <v>140</v>
      </c>
    </row>
    <row r="449" spans="2:51" s="13" customFormat="1" ht="13.5">
      <c r="B449" s="219"/>
      <c r="C449" s="220"/>
      <c r="D449" s="209" t="s">
        <v>149</v>
      </c>
      <c r="E449" s="221" t="s">
        <v>20</v>
      </c>
      <c r="F449" s="222" t="s">
        <v>1734</v>
      </c>
      <c r="G449" s="220"/>
      <c r="H449" s="223">
        <v>26.5</v>
      </c>
      <c r="I449" s="224"/>
      <c r="J449" s="220"/>
      <c r="K449" s="220"/>
      <c r="L449" s="225"/>
      <c r="M449" s="226"/>
      <c r="N449" s="227"/>
      <c r="O449" s="227"/>
      <c r="P449" s="227"/>
      <c r="Q449" s="227"/>
      <c r="R449" s="227"/>
      <c r="S449" s="227"/>
      <c r="T449" s="228"/>
      <c r="AT449" s="229" t="s">
        <v>149</v>
      </c>
      <c r="AU449" s="229" t="s">
        <v>78</v>
      </c>
      <c r="AV449" s="13" t="s">
        <v>78</v>
      </c>
      <c r="AW449" s="13" t="s">
        <v>34</v>
      </c>
      <c r="AX449" s="13" t="s">
        <v>71</v>
      </c>
      <c r="AY449" s="229" t="s">
        <v>140</v>
      </c>
    </row>
    <row r="450" spans="2:51" s="14" customFormat="1" ht="13.5">
      <c r="B450" s="230"/>
      <c r="C450" s="231"/>
      <c r="D450" s="232" t="s">
        <v>149</v>
      </c>
      <c r="E450" s="233" t="s">
        <v>20</v>
      </c>
      <c r="F450" s="234" t="s">
        <v>152</v>
      </c>
      <c r="G450" s="231"/>
      <c r="H450" s="235">
        <v>288</v>
      </c>
      <c r="I450" s="236"/>
      <c r="J450" s="231"/>
      <c r="K450" s="231"/>
      <c r="L450" s="237"/>
      <c r="M450" s="238"/>
      <c r="N450" s="239"/>
      <c r="O450" s="239"/>
      <c r="P450" s="239"/>
      <c r="Q450" s="239"/>
      <c r="R450" s="239"/>
      <c r="S450" s="239"/>
      <c r="T450" s="240"/>
      <c r="AT450" s="241" t="s">
        <v>149</v>
      </c>
      <c r="AU450" s="241" t="s">
        <v>78</v>
      </c>
      <c r="AV450" s="14" t="s">
        <v>147</v>
      </c>
      <c r="AW450" s="14" t="s">
        <v>34</v>
      </c>
      <c r="AX450" s="14" t="s">
        <v>35</v>
      </c>
      <c r="AY450" s="241" t="s">
        <v>140</v>
      </c>
    </row>
    <row r="451" spans="2:65" s="1" customFormat="1" ht="31.5" customHeight="1">
      <c r="B451" s="36"/>
      <c r="C451" s="195" t="s">
        <v>737</v>
      </c>
      <c r="D451" s="195" t="s">
        <v>142</v>
      </c>
      <c r="E451" s="196" t="s">
        <v>1735</v>
      </c>
      <c r="F451" s="197" t="s">
        <v>1736</v>
      </c>
      <c r="G451" s="198" t="s">
        <v>225</v>
      </c>
      <c r="H451" s="199">
        <v>202.5</v>
      </c>
      <c r="I451" s="200"/>
      <c r="J451" s="201">
        <f>ROUND(I451*H451,2)</f>
        <v>0</v>
      </c>
      <c r="K451" s="197" t="s">
        <v>146</v>
      </c>
      <c r="L451" s="56"/>
      <c r="M451" s="202" t="s">
        <v>20</v>
      </c>
      <c r="N451" s="203" t="s">
        <v>42</v>
      </c>
      <c r="O451" s="37"/>
      <c r="P451" s="204">
        <f>O451*H451</f>
        <v>0</v>
      </c>
      <c r="Q451" s="204">
        <v>0.00448</v>
      </c>
      <c r="R451" s="204">
        <f>Q451*H451</f>
        <v>0.9071999999999999</v>
      </c>
      <c r="S451" s="204">
        <v>0</v>
      </c>
      <c r="T451" s="205">
        <f>S451*H451</f>
        <v>0</v>
      </c>
      <c r="AR451" s="19" t="s">
        <v>241</v>
      </c>
      <c r="AT451" s="19" t="s">
        <v>142</v>
      </c>
      <c r="AU451" s="19" t="s">
        <v>78</v>
      </c>
      <c r="AY451" s="19" t="s">
        <v>140</v>
      </c>
      <c r="BE451" s="206">
        <f>IF(N451="základní",J451,0)</f>
        <v>0</v>
      </c>
      <c r="BF451" s="206">
        <f>IF(N451="snížená",J451,0)</f>
        <v>0</v>
      </c>
      <c r="BG451" s="206">
        <f>IF(N451="zákl. přenesená",J451,0)</f>
        <v>0</v>
      </c>
      <c r="BH451" s="206">
        <f>IF(N451="sníž. přenesená",J451,0)</f>
        <v>0</v>
      </c>
      <c r="BI451" s="206">
        <f>IF(N451="nulová",J451,0)</f>
        <v>0</v>
      </c>
      <c r="BJ451" s="19" t="s">
        <v>35</v>
      </c>
      <c r="BK451" s="206">
        <f>ROUND(I451*H451,2)</f>
        <v>0</v>
      </c>
      <c r="BL451" s="19" t="s">
        <v>241</v>
      </c>
      <c r="BM451" s="19" t="s">
        <v>1737</v>
      </c>
    </row>
    <row r="452" spans="2:51" s="13" customFormat="1" ht="13.5">
      <c r="B452" s="219"/>
      <c r="C452" s="220"/>
      <c r="D452" s="232" t="s">
        <v>149</v>
      </c>
      <c r="E452" s="255" t="s">
        <v>20</v>
      </c>
      <c r="F452" s="253" t="s">
        <v>1738</v>
      </c>
      <c r="G452" s="220"/>
      <c r="H452" s="254">
        <v>202.5</v>
      </c>
      <c r="I452" s="224"/>
      <c r="J452" s="220"/>
      <c r="K452" s="220"/>
      <c r="L452" s="225"/>
      <c r="M452" s="226"/>
      <c r="N452" s="227"/>
      <c r="O452" s="227"/>
      <c r="P452" s="227"/>
      <c r="Q452" s="227"/>
      <c r="R452" s="227"/>
      <c r="S452" s="227"/>
      <c r="T452" s="228"/>
      <c r="AT452" s="229" t="s">
        <v>149</v>
      </c>
      <c r="AU452" s="229" t="s">
        <v>78</v>
      </c>
      <c r="AV452" s="13" t="s">
        <v>78</v>
      </c>
      <c r="AW452" s="13" t="s">
        <v>34</v>
      </c>
      <c r="AX452" s="13" t="s">
        <v>35</v>
      </c>
      <c r="AY452" s="229" t="s">
        <v>140</v>
      </c>
    </row>
    <row r="453" spans="2:65" s="1" customFormat="1" ht="44.25" customHeight="1">
      <c r="B453" s="36"/>
      <c r="C453" s="195" t="s">
        <v>741</v>
      </c>
      <c r="D453" s="195" t="s">
        <v>142</v>
      </c>
      <c r="E453" s="196" t="s">
        <v>1739</v>
      </c>
      <c r="F453" s="197" t="s">
        <v>1740</v>
      </c>
      <c r="G453" s="198" t="s">
        <v>650</v>
      </c>
      <c r="H453" s="199">
        <v>39</v>
      </c>
      <c r="I453" s="200"/>
      <c r="J453" s="201">
        <f>ROUND(I453*H453,2)</f>
        <v>0</v>
      </c>
      <c r="K453" s="197" t="s">
        <v>146</v>
      </c>
      <c r="L453" s="56"/>
      <c r="M453" s="202" t="s">
        <v>20</v>
      </c>
      <c r="N453" s="203" t="s">
        <v>42</v>
      </c>
      <c r="O453" s="37"/>
      <c r="P453" s="204">
        <f>O453*H453</f>
        <v>0</v>
      </c>
      <c r="Q453" s="204">
        <v>0</v>
      </c>
      <c r="R453" s="204">
        <f>Q453*H453</f>
        <v>0</v>
      </c>
      <c r="S453" s="204">
        <v>0</v>
      </c>
      <c r="T453" s="205">
        <f>S453*H453</f>
        <v>0</v>
      </c>
      <c r="AR453" s="19" t="s">
        <v>241</v>
      </c>
      <c r="AT453" s="19" t="s">
        <v>142</v>
      </c>
      <c r="AU453" s="19" t="s">
        <v>78</v>
      </c>
      <c r="AY453" s="19" t="s">
        <v>140</v>
      </c>
      <c r="BE453" s="206">
        <f>IF(N453="základní",J453,0)</f>
        <v>0</v>
      </c>
      <c r="BF453" s="206">
        <f>IF(N453="snížená",J453,0)</f>
        <v>0</v>
      </c>
      <c r="BG453" s="206">
        <f>IF(N453="zákl. přenesená",J453,0)</f>
        <v>0</v>
      </c>
      <c r="BH453" s="206">
        <f>IF(N453="sníž. přenesená",J453,0)</f>
        <v>0</v>
      </c>
      <c r="BI453" s="206">
        <f>IF(N453="nulová",J453,0)</f>
        <v>0</v>
      </c>
      <c r="BJ453" s="19" t="s">
        <v>35</v>
      </c>
      <c r="BK453" s="206">
        <f>ROUND(I453*H453,2)</f>
        <v>0</v>
      </c>
      <c r="BL453" s="19" t="s">
        <v>241</v>
      </c>
      <c r="BM453" s="19" t="s">
        <v>1741</v>
      </c>
    </row>
    <row r="454" spans="2:65" s="1" customFormat="1" ht="31.5" customHeight="1">
      <c r="B454" s="36"/>
      <c r="C454" s="195" t="s">
        <v>747</v>
      </c>
      <c r="D454" s="195" t="s">
        <v>142</v>
      </c>
      <c r="E454" s="196" t="s">
        <v>1092</v>
      </c>
      <c r="F454" s="197" t="s">
        <v>1093</v>
      </c>
      <c r="G454" s="198" t="s">
        <v>225</v>
      </c>
      <c r="H454" s="199">
        <v>9</v>
      </c>
      <c r="I454" s="200"/>
      <c r="J454" s="201">
        <f>ROUND(I454*H454,2)</f>
        <v>0</v>
      </c>
      <c r="K454" s="197" t="s">
        <v>146</v>
      </c>
      <c r="L454" s="56"/>
      <c r="M454" s="202" t="s">
        <v>20</v>
      </c>
      <c r="N454" s="203" t="s">
        <v>42</v>
      </c>
      <c r="O454" s="37"/>
      <c r="P454" s="204">
        <f>O454*H454</f>
        <v>0</v>
      </c>
      <c r="Q454" s="204">
        <v>0.00286</v>
      </c>
      <c r="R454" s="204">
        <f>Q454*H454</f>
        <v>0.025740000000000002</v>
      </c>
      <c r="S454" s="204">
        <v>0</v>
      </c>
      <c r="T454" s="205">
        <f>S454*H454</f>
        <v>0</v>
      </c>
      <c r="AR454" s="19" t="s">
        <v>241</v>
      </c>
      <c r="AT454" s="19" t="s">
        <v>142</v>
      </c>
      <c r="AU454" s="19" t="s">
        <v>78</v>
      </c>
      <c r="AY454" s="19" t="s">
        <v>140</v>
      </c>
      <c r="BE454" s="206">
        <f>IF(N454="základní",J454,0)</f>
        <v>0</v>
      </c>
      <c r="BF454" s="206">
        <f>IF(N454="snížená",J454,0)</f>
        <v>0</v>
      </c>
      <c r="BG454" s="206">
        <f>IF(N454="zákl. přenesená",J454,0)</f>
        <v>0</v>
      </c>
      <c r="BH454" s="206">
        <f>IF(N454="sníž. přenesená",J454,0)</f>
        <v>0</v>
      </c>
      <c r="BI454" s="206">
        <f>IF(N454="nulová",J454,0)</f>
        <v>0</v>
      </c>
      <c r="BJ454" s="19" t="s">
        <v>35</v>
      </c>
      <c r="BK454" s="206">
        <f>ROUND(I454*H454,2)</f>
        <v>0</v>
      </c>
      <c r="BL454" s="19" t="s">
        <v>241</v>
      </c>
      <c r="BM454" s="19" t="s">
        <v>1742</v>
      </c>
    </row>
    <row r="455" spans="2:51" s="13" customFormat="1" ht="13.5">
      <c r="B455" s="219"/>
      <c r="C455" s="220"/>
      <c r="D455" s="232" t="s">
        <v>149</v>
      </c>
      <c r="E455" s="255" t="s">
        <v>20</v>
      </c>
      <c r="F455" s="253" t="s">
        <v>1743</v>
      </c>
      <c r="G455" s="220"/>
      <c r="H455" s="254">
        <v>9</v>
      </c>
      <c r="I455" s="224"/>
      <c r="J455" s="220"/>
      <c r="K455" s="220"/>
      <c r="L455" s="225"/>
      <c r="M455" s="226"/>
      <c r="N455" s="227"/>
      <c r="O455" s="227"/>
      <c r="P455" s="227"/>
      <c r="Q455" s="227"/>
      <c r="R455" s="227"/>
      <c r="S455" s="227"/>
      <c r="T455" s="228"/>
      <c r="AT455" s="229" t="s">
        <v>149</v>
      </c>
      <c r="AU455" s="229" t="s">
        <v>78</v>
      </c>
      <c r="AV455" s="13" t="s">
        <v>78</v>
      </c>
      <c r="AW455" s="13" t="s">
        <v>34</v>
      </c>
      <c r="AX455" s="13" t="s">
        <v>35</v>
      </c>
      <c r="AY455" s="229" t="s">
        <v>140</v>
      </c>
    </row>
    <row r="456" spans="2:65" s="1" customFormat="1" ht="31.5" customHeight="1">
      <c r="B456" s="36"/>
      <c r="C456" s="195" t="s">
        <v>751</v>
      </c>
      <c r="D456" s="195" t="s">
        <v>142</v>
      </c>
      <c r="E456" s="196" t="s">
        <v>1744</v>
      </c>
      <c r="F456" s="197" t="s">
        <v>1745</v>
      </c>
      <c r="G456" s="198" t="s">
        <v>650</v>
      </c>
      <c r="H456" s="199">
        <v>1</v>
      </c>
      <c r="I456" s="200"/>
      <c r="J456" s="201">
        <f>ROUND(I456*H456,2)</f>
        <v>0</v>
      </c>
      <c r="K456" s="197" t="s">
        <v>146</v>
      </c>
      <c r="L456" s="56"/>
      <c r="M456" s="202" t="s">
        <v>20</v>
      </c>
      <c r="N456" s="203" t="s">
        <v>42</v>
      </c>
      <c r="O456" s="37"/>
      <c r="P456" s="204">
        <f>O456*H456</f>
        <v>0</v>
      </c>
      <c r="Q456" s="204">
        <v>0.00067</v>
      </c>
      <c r="R456" s="204">
        <f>Q456*H456</f>
        <v>0.00067</v>
      </c>
      <c r="S456" s="204">
        <v>0</v>
      </c>
      <c r="T456" s="205">
        <f>S456*H456</f>
        <v>0</v>
      </c>
      <c r="AR456" s="19" t="s">
        <v>241</v>
      </c>
      <c r="AT456" s="19" t="s">
        <v>142</v>
      </c>
      <c r="AU456" s="19" t="s">
        <v>78</v>
      </c>
      <c r="AY456" s="19" t="s">
        <v>140</v>
      </c>
      <c r="BE456" s="206">
        <f>IF(N456="základní",J456,0)</f>
        <v>0</v>
      </c>
      <c r="BF456" s="206">
        <f>IF(N456="snížená",J456,0)</f>
        <v>0</v>
      </c>
      <c r="BG456" s="206">
        <f>IF(N456="zákl. přenesená",J456,0)</f>
        <v>0</v>
      </c>
      <c r="BH456" s="206">
        <f>IF(N456="sníž. přenesená",J456,0)</f>
        <v>0</v>
      </c>
      <c r="BI456" s="206">
        <f>IF(N456="nulová",J456,0)</f>
        <v>0</v>
      </c>
      <c r="BJ456" s="19" t="s">
        <v>35</v>
      </c>
      <c r="BK456" s="206">
        <f>ROUND(I456*H456,2)</f>
        <v>0</v>
      </c>
      <c r="BL456" s="19" t="s">
        <v>241</v>
      </c>
      <c r="BM456" s="19" t="s">
        <v>1746</v>
      </c>
    </row>
    <row r="457" spans="2:65" s="1" customFormat="1" ht="31.5" customHeight="1">
      <c r="B457" s="36"/>
      <c r="C457" s="195" t="s">
        <v>755</v>
      </c>
      <c r="D457" s="195" t="s">
        <v>142</v>
      </c>
      <c r="E457" s="196" t="s">
        <v>1096</v>
      </c>
      <c r="F457" s="197" t="s">
        <v>1097</v>
      </c>
      <c r="G457" s="198" t="s">
        <v>650</v>
      </c>
      <c r="H457" s="199">
        <v>1</v>
      </c>
      <c r="I457" s="200"/>
      <c r="J457" s="201">
        <f>ROUND(I457*H457,2)</f>
        <v>0</v>
      </c>
      <c r="K457" s="197" t="s">
        <v>146</v>
      </c>
      <c r="L457" s="56"/>
      <c r="M457" s="202" t="s">
        <v>20</v>
      </c>
      <c r="N457" s="203" t="s">
        <v>42</v>
      </c>
      <c r="O457" s="37"/>
      <c r="P457" s="204">
        <f>O457*H457</f>
        <v>0</v>
      </c>
      <c r="Q457" s="204">
        <v>0.00048</v>
      </c>
      <c r="R457" s="204">
        <f>Q457*H457</f>
        <v>0.00048</v>
      </c>
      <c r="S457" s="204">
        <v>0</v>
      </c>
      <c r="T457" s="205">
        <f>S457*H457</f>
        <v>0</v>
      </c>
      <c r="AR457" s="19" t="s">
        <v>241</v>
      </c>
      <c r="AT457" s="19" t="s">
        <v>142</v>
      </c>
      <c r="AU457" s="19" t="s">
        <v>78</v>
      </c>
      <c r="AY457" s="19" t="s">
        <v>140</v>
      </c>
      <c r="BE457" s="206">
        <f>IF(N457="základní",J457,0)</f>
        <v>0</v>
      </c>
      <c r="BF457" s="206">
        <f>IF(N457="snížená",J457,0)</f>
        <v>0</v>
      </c>
      <c r="BG457" s="206">
        <f>IF(N457="zákl. přenesená",J457,0)</f>
        <v>0</v>
      </c>
      <c r="BH457" s="206">
        <f>IF(N457="sníž. přenesená",J457,0)</f>
        <v>0</v>
      </c>
      <c r="BI457" s="206">
        <f>IF(N457="nulová",J457,0)</f>
        <v>0</v>
      </c>
      <c r="BJ457" s="19" t="s">
        <v>35</v>
      </c>
      <c r="BK457" s="206">
        <f>ROUND(I457*H457,2)</f>
        <v>0</v>
      </c>
      <c r="BL457" s="19" t="s">
        <v>241</v>
      </c>
      <c r="BM457" s="19" t="s">
        <v>1747</v>
      </c>
    </row>
    <row r="458" spans="2:65" s="1" customFormat="1" ht="31.5" customHeight="1">
      <c r="B458" s="36"/>
      <c r="C458" s="195" t="s">
        <v>760</v>
      </c>
      <c r="D458" s="195" t="s">
        <v>142</v>
      </c>
      <c r="E458" s="196" t="s">
        <v>1100</v>
      </c>
      <c r="F458" s="197" t="s">
        <v>1101</v>
      </c>
      <c r="G458" s="198" t="s">
        <v>225</v>
      </c>
      <c r="H458" s="199">
        <v>3.5</v>
      </c>
      <c r="I458" s="200"/>
      <c r="J458" s="201">
        <f>ROUND(I458*H458,2)</f>
        <v>0</v>
      </c>
      <c r="K458" s="197" t="s">
        <v>146</v>
      </c>
      <c r="L458" s="56"/>
      <c r="M458" s="202" t="s">
        <v>20</v>
      </c>
      <c r="N458" s="203" t="s">
        <v>42</v>
      </c>
      <c r="O458" s="37"/>
      <c r="P458" s="204">
        <f>O458*H458</f>
        <v>0</v>
      </c>
      <c r="Q458" s="204">
        <v>0.00236</v>
      </c>
      <c r="R458" s="204">
        <f>Q458*H458</f>
        <v>0.00826</v>
      </c>
      <c r="S458" s="204">
        <v>0</v>
      </c>
      <c r="T458" s="205">
        <f>S458*H458</f>
        <v>0</v>
      </c>
      <c r="AR458" s="19" t="s">
        <v>241</v>
      </c>
      <c r="AT458" s="19" t="s">
        <v>142</v>
      </c>
      <c r="AU458" s="19" t="s">
        <v>78</v>
      </c>
      <c r="AY458" s="19" t="s">
        <v>140</v>
      </c>
      <c r="BE458" s="206">
        <f>IF(N458="základní",J458,0)</f>
        <v>0</v>
      </c>
      <c r="BF458" s="206">
        <f>IF(N458="snížená",J458,0)</f>
        <v>0</v>
      </c>
      <c r="BG458" s="206">
        <f>IF(N458="zákl. přenesená",J458,0)</f>
        <v>0</v>
      </c>
      <c r="BH458" s="206">
        <f>IF(N458="sníž. přenesená",J458,0)</f>
        <v>0</v>
      </c>
      <c r="BI458" s="206">
        <f>IF(N458="nulová",J458,0)</f>
        <v>0</v>
      </c>
      <c r="BJ458" s="19" t="s">
        <v>35</v>
      </c>
      <c r="BK458" s="206">
        <f>ROUND(I458*H458,2)</f>
        <v>0</v>
      </c>
      <c r="BL458" s="19" t="s">
        <v>241</v>
      </c>
      <c r="BM458" s="19" t="s">
        <v>1748</v>
      </c>
    </row>
    <row r="459" spans="2:51" s="13" customFormat="1" ht="13.5">
      <c r="B459" s="219"/>
      <c r="C459" s="220"/>
      <c r="D459" s="232" t="s">
        <v>149</v>
      </c>
      <c r="E459" s="255" t="s">
        <v>20</v>
      </c>
      <c r="F459" s="253" t="s">
        <v>1749</v>
      </c>
      <c r="G459" s="220"/>
      <c r="H459" s="254">
        <v>3.5</v>
      </c>
      <c r="I459" s="224"/>
      <c r="J459" s="220"/>
      <c r="K459" s="220"/>
      <c r="L459" s="225"/>
      <c r="M459" s="226"/>
      <c r="N459" s="227"/>
      <c r="O459" s="227"/>
      <c r="P459" s="227"/>
      <c r="Q459" s="227"/>
      <c r="R459" s="227"/>
      <c r="S459" s="227"/>
      <c r="T459" s="228"/>
      <c r="AT459" s="229" t="s">
        <v>149</v>
      </c>
      <c r="AU459" s="229" t="s">
        <v>78</v>
      </c>
      <c r="AV459" s="13" t="s">
        <v>78</v>
      </c>
      <c r="AW459" s="13" t="s">
        <v>34</v>
      </c>
      <c r="AX459" s="13" t="s">
        <v>35</v>
      </c>
      <c r="AY459" s="229" t="s">
        <v>140</v>
      </c>
    </row>
    <row r="460" spans="2:65" s="1" customFormat="1" ht="31.5" customHeight="1">
      <c r="B460" s="36"/>
      <c r="C460" s="195" t="s">
        <v>765</v>
      </c>
      <c r="D460" s="195" t="s">
        <v>142</v>
      </c>
      <c r="E460" s="196" t="s">
        <v>1104</v>
      </c>
      <c r="F460" s="197" t="s">
        <v>1105</v>
      </c>
      <c r="G460" s="198" t="s">
        <v>206</v>
      </c>
      <c r="H460" s="199">
        <v>2.196</v>
      </c>
      <c r="I460" s="200"/>
      <c r="J460" s="201">
        <f>ROUND(I460*H460,2)</f>
        <v>0</v>
      </c>
      <c r="K460" s="197" t="s">
        <v>146</v>
      </c>
      <c r="L460" s="56"/>
      <c r="M460" s="202" t="s">
        <v>20</v>
      </c>
      <c r="N460" s="203" t="s">
        <v>42</v>
      </c>
      <c r="O460" s="37"/>
      <c r="P460" s="204">
        <f>O460*H460</f>
        <v>0</v>
      </c>
      <c r="Q460" s="204">
        <v>0</v>
      </c>
      <c r="R460" s="204">
        <f>Q460*H460</f>
        <v>0</v>
      </c>
      <c r="S460" s="204">
        <v>0</v>
      </c>
      <c r="T460" s="205">
        <f>S460*H460</f>
        <v>0</v>
      </c>
      <c r="AR460" s="19" t="s">
        <v>241</v>
      </c>
      <c r="AT460" s="19" t="s">
        <v>142</v>
      </c>
      <c r="AU460" s="19" t="s">
        <v>78</v>
      </c>
      <c r="AY460" s="19" t="s">
        <v>140</v>
      </c>
      <c r="BE460" s="206">
        <f>IF(N460="základní",J460,0)</f>
        <v>0</v>
      </c>
      <c r="BF460" s="206">
        <f>IF(N460="snížená",J460,0)</f>
        <v>0</v>
      </c>
      <c r="BG460" s="206">
        <f>IF(N460="zákl. přenesená",J460,0)</f>
        <v>0</v>
      </c>
      <c r="BH460" s="206">
        <f>IF(N460="sníž. přenesená",J460,0)</f>
        <v>0</v>
      </c>
      <c r="BI460" s="206">
        <f>IF(N460="nulová",J460,0)</f>
        <v>0</v>
      </c>
      <c r="BJ460" s="19" t="s">
        <v>35</v>
      </c>
      <c r="BK460" s="206">
        <f>ROUND(I460*H460,2)</f>
        <v>0</v>
      </c>
      <c r="BL460" s="19" t="s">
        <v>241</v>
      </c>
      <c r="BM460" s="19" t="s">
        <v>1750</v>
      </c>
    </row>
    <row r="461" spans="2:65" s="1" customFormat="1" ht="31.5" customHeight="1">
      <c r="B461" s="36"/>
      <c r="C461" s="195" t="s">
        <v>769</v>
      </c>
      <c r="D461" s="195" t="s">
        <v>142</v>
      </c>
      <c r="E461" s="196" t="s">
        <v>1108</v>
      </c>
      <c r="F461" s="197" t="s">
        <v>1109</v>
      </c>
      <c r="G461" s="198" t="s">
        <v>206</v>
      </c>
      <c r="H461" s="199">
        <v>2.196</v>
      </c>
      <c r="I461" s="200"/>
      <c r="J461" s="201">
        <f>ROUND(I461*H461,2)</f>
        <v>0</v>
      </c>
      <c r="K461" s="197" t="s">
        <v>146</v>
      </c>
      <c r="L461" s="56"/>
      <c r="M461" s="202" t="s">
        <v>20</v>
      </c>
      <c r="N461" s="203" t="s">
        <v>42</v>
      </c>
      <c r="O461" s="37"/>
      <c r="P461" s="204">
        <f>O461*H461</f>
        <v>0</v>
      </c>
      <c r="Q461" s="204">
        <v>0</v>
      </c>
      <c r="R461" s="204">
        <f>Q461*H461</f>
        <v>0</v>
      </c>
      <c r="S461" s="204">
        <v>0</v>
      </c>
      <c r="T461" s="205">
        <f>S461*H461</f>
        <v>0</v>
      </c>
      <c r="AR461" s="19" t="s">
        <v>241</v>
      </c>
      <c r="AT461" s="19" t="s">
        <v>142</v>
      </c>
      <c r="AU461" s="19" t="s">
        <v>78</v>
      </c>
      <c r="AY461" s="19" t="s">
        <v>140</v>
      </c>
      <c r="BE461" s="206">
        <f>IF(N461="základní",J461,0)</f>
        <v>0</v>
      </c>
      <c r="BF461" s="206">
        <f>IF(N461="snížená",J461,0)</f>
        <v>0</v>
      </c>
      <c r="BG461" s="206">
        <f>IF(N461="zákl. přenesená",J461,0)</f>
        <v>0</v>
      </c>
      <c r="BH461" s="206">
        <f>IF(N461="sníž. přenesená",J461,0)</f>
        <v>0</v>
      </c>
      <c r="BI461" s="206">
        <f>IF(N461="nulová",J461,0)</f>
        <v>0</v>
      </c>
      <c r="BJ461" s="19" t="s">
        <v>35</v>
      </c>
      <c r="BK461" s="206">
        <f>ROUND(I461*H461,2)</f>
        <v>0</v>
      </c>
      <c r="BL461" s="19" t="s">
        <v>241</v>
      </c>
      <c r="BM461" s="19" t="s">
        <v>1751</v>
      </c>
    </row>
    <row r="462" spans="2:63" s="11" customFormat="1" ht="29.85" customHeight="1">
      <c r="B462" s="178"/>
      <c r="C462" s="179"/>
      <c r="D462" s="192" t="s">
        <v>70</v>
      </c>
      <c r="E462" s="193" t="s">
        <v>1111</v>
      </c>
      <c r="F462" s="193" t="s">
        <v>1112</v>
      </c>
      <c r="G462" s="179"/>
      <c r="H462" s="179"/>
      <c r="I462" s="182"/>
      <c r="J462" s="194">
        <f>BK462</f>
        <v>0</v>
      </c>
      <c r="K462" s="179"/>
      <c r="L462" s="184"/>
      <c r="M462" s="185"/>
      <c r="N462" s="186"/>
      <c r="O462" s="186"/>
      <c r="P462" s="187">
        <f>SUM(P463:P479)</f>
        <v>0</v>
      </c>
      <c r="Q462" s="186"/>
      <c r="R462" s="187">
        <f>SUM(R463:R479)</f>
        <v>1.951632</v>
      </c>
      <c r="S462" s="186"/>
      <c r="T462" s="188">
        <f>SUM(T463:T479)</f>
        <v>0</v>
      </c>
      <c r="AR462" s="189" t="s">
        <v>78</v>
      </c>
      <c r="AT462" s="190" t="s">
        <v>70</v>
      </c>
      <c r="AU462" s="190" t="s">
        <v>35</v>
      </c>
      <c r="AY462" s="189" t="s">
        <v>140</v>
      </c>
      <c r="BK462" s="191">
        <f>SUM(BK463:BK479)</f>
        <v>0</v>
      </c>
    </row>
    <row r="463" spans="2:65" s="1" customFormat="1" ht="31.5" customHeight="1">
      <c r="B463" s="36"/>
      <c r="C463" s="195" t="s">
        <v>471</v>
      </c>
      <c r="D463" s="195" t="s">
        <v>142</v>
      </c>
      <c r="E463" s="196" t="s">
        <v>1752</v>
      </c>
      <c r="F463" s="197" t="s">
        <v>1753</v>
      </c>
      <c r="G463" s="198" t="s">
        <v>145</v>
      </c>
      <c r="H463" s="199">
        <v>180.707</v>
      </c>
      <c r="I463" s="200"/>
      <c r="J463" s="201">
        <f>ROUND(I463*H463,2)</f>
        <v>0</v>
      </c>
      <c r="K463" s="197" t="s">
        <v>146</v>
      </c>
      <c r="L463" s="56"/>
      <c r="M463" s="202" t="s">
        <v>20</v>
      </c>
      <c r="N463" s="203" t="s">
        <v>42</v>
      </c>
      <c r="O463" s="37"/>
      <c r="P463" s="204">
        <f>O463*H463</f>
        <v>0</v>
      </c>
      <c r="Q463" s="204">
        <v>0</v>
      </c>
      <c r="R463" s="204">
        <f>Q463*H463</f>
        <v>0</v>
      </c>
      <c r="S463" s="204">
        <v>0</v>
      </c>
      <c r="T463" s="205">
        <f>S463*H463</f>
        <v>0</v>
      </c>
      <c r="AR463" s="19" t="s">
        <v>241</v>
      </c>
      <c r="AT463" s="19" t="s">
        <v>142</v>
      </c>
      <c r="AU463" s="19" t="s">
        <v>78</v>
      </c>
      <c r="AY463" s="19" t="s">
        <v>140</v>
      </c>
      <c r="BE463" s="206">
        <f>IF(N463="základní",J463,0)</f>
        <v>0</v>
      </c>
      <c r="BF463" s="206">
        <f>IF(N463="snížená",J463,0)</f>
        <v>0</v>
      </c>
      <c r="BG463" s="206">
        <f>IF(N463="zákl. přenesená",J463,0)</f>
        <v>0</v>
      </c>
      <c r="BH463" s="206">
        <f>IF(N463="sníž. přenesená",J463,0)</f>
        <v>0</v>
      </c>
      <c r="BI463" s="206">
        <f>IF(N463="nulová",J463,0)</f>
        <v>0</v>
      </c>
      <c r="BJ463" s="19" t="s">
        <v>35</v>
      </c>
      <c r="BK463" s="206">
        <f>ROUND(I463*H463,2)</f>
        <v>0</v>
      </c>
      <c r="BL463" s="19" t="s">
        <v>241</v>
      </c>
      <c r="BM463" s="19" t="s">
        <v>1754</v>
      </c>
    </row>
    <row r="464" spans="2:51" s="12" customFormat="1" ht="13.5">
      <c r="B464" s="207"/>
      <c r="C464" s="208"/>
      <c r="D464" s="209" t="s">
        <v>149</v>
      </c>
      <c r="E464" s="210" t="s">
        <v>20</v>
      </c>
      <c r="F464" s="211" t="s">
        <v>1755</v>
      </c>
      <c r="G464" s="208"/>
      <c r="H464" s="212" t="s">
        <v>20</v>
      </c>
      <c r="I464" s="213"/>
      <c r="J464" s="208"/>
      <c r="K464" s="208"/>
      <c r="L464" s="214"/>
      <c r="M464" s="215"/>
      <c r="N464" s="216"/>
      <c r="O464" s="216"/>
      <c r="P464" s="216"/>
      <c r="Q464" s="216"/>
      <c r="R464" s="216"/>
      <c r="S464" s="216"/>
      <c r="T464" s="217"/>
      <c r="AT464" s="218" t="s">
        <v>149</v>
      </c>
      <c r="AU464" s="218" t="s">
        <v>78</v>
      </c>
      <c r="AV464" s="12" t="s">
        <v>35</v>
      </c>
      <c r="AW464" s="12" t="s">
        <v>34</v>
      </c>
      <c r="AX464" s="12" t="s">
        <v>71</v>
      </c>
      <c r="AY464" s="218" t="s">
        <v>140</v>
      </c>
    </row>
    <row r="465" spans="2:51" s="13" customFormat="1" ht="13.5">
      <c r="B465" s="219"/>
      <c r="C465" s="220"/>
      <c r="D465" s="209" t="s">
        <v>149</v>
      </c>
      <c r="E465" s="221" t="s">
        <v>20</v>
      </c>
      <c r="F465" s="222" t="s">
        <v>1756</v>
      </c>
      <c r="G465" s="220"/>
      <c r="H465" s="223">
        <v>20.079</v>
      </c>
      <c r="I465" s="224"/>
      <c r="J465" s="220"/>
      <c r="K465" s="220"/>
      <c r="L465" s="225"/>
      <c r="M465" s="226"/>
      <c r="N465" s="227"/>
      <c r="O465" s="227"/>
      <c r="P465" s="227"/>
      <c r="Q465" s="227"/>
      <c r="R465" s="227"/>
      <c r="S465" s="227"/>
      <c r="T465" s="228"/>
      <c r="AT465" s="229" t="s">
        <v>149</v>
      </c>
      <c r="AU465" s="229" t="s">
        <v>78</v>
      </c>
      <c r="AV465" s="13" t="s">
        <v>78</v>
      </c>
      <c r="AW465" s="13" t="s">
        <v>34</v>
      </c>
      <c r="AX465" s="13" t="s">
        <v>71</v>
      </c>
      <c r="AY465" s="229" t="s">
        <v>140</v>
      </c>
    </row>
    <row r="466" spans="2:51" s="13" customFormat="1" ht="13.5">
      <c r="B466" s="219"/>
      <c r="C466" s="220"/>
      <c r="D466" s="209" t="s">
        <v>149</v>
      </c>
      <c r="E466" s="221" t="s">
        <v>20</v>
      </c>
      <c r="F466" s="222" t="s">
        <v>1757</v>
      </c>
      <c r="G466" s="220"/>
      <c r="H466" s="223">
        <v>8.944</v>
      </c>
      <c r="I466" s="224"/>
      <c r="J466" s="220"/>
      <c r="K466" s="220"/>
      <c r="L466" s="225"/>
      <c r="M466" s="226"/>
      <c r="N466" s="227"/>
      <c r="O466" s="227"/>
      <c r="P466" s="227"/>
      <c r="Q466" s="227"/>
      <c r="R466" s="227"/>
      <c r="S466" s="227"/>
      <c r="T466" s="228"/>
      <c r="AT466" s="229" t="s">
        <v>149</v>
      </c>
      <c r="AU466" s="229" t="s">
        <v>78</v>
      </c>
      <c r="AV466" s="13" t="s">
        <v>78</v>
      </c>
      <c r="AW466" s="13" t="s">
        <v>34</v>
      </c>
      <c r="AX466" s="13" t="s">
        <v>71</v>
      </c>
      <c r="AY466" s="229" t="s">
        <v>140</v>
      </c>
    </row>
    <row r="467" spans="2:51" s="13" customFormat="1" ht="13.5">
      <c r="B467" s="219"/>
      <c r="C467" s="220"/>
      <c r="D467" s="209" t="s">
        <v>149</v>
      </c>
      <c r="E467" s="221" t="s">
        <v>20</v>
      </c>
      <c r="F467" s="222" t="s">
        <v>1758</v>
      </c>
      <c r="G467" s="220"/>
      <c r="H467" s="223">
        <v>17.316</v>
      </c>
      <c r="I467" s="224"/>
      <c r="J467" s="220"/>
      <c r="K467" s="220"/>
      <c r="L467" s="225"/>
      <c r="M467" s="226"/>
      <c r="N467" s="227"/>
      <c r="O467" s="227"/>
      <c r="P467" s="227"/>
      <c r="Q467" s="227"/>
      <c r="R467" s="227"/>
      <c r="S467" s="227"/>
      <c r="T467" s="228"/>
      <c r="AT467" s="229" t="s">
        <v>149</v>
      </c>
      <c r="AU467" s="229" t="s">
        <v>78</v>
      </c>
      <c r="AV467" s="13" t="s">
        <v>78</v>
      </c>
      <c r="AW467" s="13" t="s">
        <v>34</v>
      </c>
      <c r="AX467" s="13" t="s">
        <v>71</v>
      </c>
      <c r="AY467" s="229" t="s">
        <v>140</v>
      </c>
    </row>
    <row r="468" spans="2:51" s="13" customFormat="1" ht="13.5">
      <c r="B468" s="219"/>
      <c r="C468" s="220"/>
      <c r="D468" s="209" t="s">
        <v>149</v>
      </c>
      <c r="E468" s="221" t="s">
        <v>20</v>
      </c>
      <c r="F468" s="222" t="s">
        <v>1759</v>
      </c>
      <c r="G468" s="220"/>
      <c r="H468" s="223">
        <v>37.386</v>
      </c>
      <c r="I468" s="224"/>
      <c r="J468" s="220"/>
      <c r="K468" s="220"/>
      <c r="L468" s="225"/>
      <c r="M468" s="226"/>
      <c r="N468" s="227"/>
      <c r="O468" s="227"/>
      <c r="P468" s="227"/>
      <c r="Q468" s="227"/>
      <c r="R468" s="227"/>
      <c r="S468" s="227"/>
      <c r="T468" s="228"/>
      <c r="AT468" s="229" t="s">
        <v>149</v>
      </c>
      <c r="AU468" s="229" t="s">
        <v>78</v>
      </c>
      <c r="AV468" s="13" t="s">
        <v>78</v>
      </c>
      <c r="AW468" s="13" t="s">
        <v>34</v>
      </c>
      <c r="AX468" s="13" t="s">
        <v>71</v>
      </c>
      <c r="AY468" s="229" t="s">
        <v>140</v>
      </c>
    </row>
    <row r="469" spans="2:51" s="13" customFormat="1" ht="13.5">
      <c r="B469" s="219"/>
      <c r="C469" s="220"/>
      <c r="D469" s="209" t="s">
        <v>149</v>
      </c>
      <c r="E469" s="221" t="s">
        <v>20</v>
      </c>
      <c r="F469" s="222" t="s">
        <v>1760</v>
      </c>
      <c r="G469" s="220"/>
      <c r="H469" s="223">
        <v>24.232</v>
      </c>
      <c r="I469" s="224"/>
      <c r="J469" s="220"/>
      <c r="K469" s="220"/>
      <c r="L469" s="225"/>
      <c r="M469" s="226"/>
      <c r="N469" s="227"/>
      <c r="O469" s="227"/>
      <c r="P469" s="227"/>
      <c r="Q469" s="227"/>
      <c r="R469" s="227"/>
      <c r="S469" s="227"/>
      <c r="T469" s="228"/>
      <c r="AT469" s="229" t="s">
        <v>149</v>
      </c>
      <c r="AU469" s="229" t="s">
        <v>78</v>
      </c>
      <c r="AV469" s="13" t="s">
        <v>78</v>
      </c>
      <c r="AW469" s="13" t="s">
        <v>34</v>
      </c>
      <c r="AX469" s="13" t="s">
        <v>71</v>
      </c>
      <c r="AY469" s="229" t="s">
        <v>140</v>
      </c>
    </row>
    <row r="470" spans="2:51" s="13" customFormat="1" ht="13.5">
      <c r="B470" s="219"/>
      <c r="C470" s="220"/>
      <c r="D470" s="209" t="s">
        <v>149</v>
      </c>
      <c r="E470" s="221" t="s">
        <v>20</v>
      </c>
      <c r="F470" s="222" t="s">
        <v>1761</v>
      </c>
      <c r="G470" s="220"/>
      <c r="H470" s="223">
        <v>26.422</v>
      </c>
      <c r="I470" s="224"/>
      <c r="J470" s="220"/>
      <c r="K470" s="220"/>
      <c r="L470" s="225"/>
      <c r="M470" s="226"/>
      <c r="N470" s="227"/>
      <c r="O470" s="227"/>
      <c r="P470" s="227"/>
      <c r="Q470" s="227"/>
      <c r="R470" s="227"/>
      <c r="S470" s="227"/>
      <c r="T470" s="228"/>
      <c r="AT470" s="229" t="s">
        <v>149</v>
      </c>
      <c r="AU470" s="229" t="s">
        <v>78</v>
      </c>
      <c r="AV470" s="13" t="s">
        <v>78</v>
      </c>
      <c r="AW470" s="13" t="s">
        <v>34</v>
      </c>
      <c r="AX470" s="13" t="s">
        <v>71</v>
      </c>
      <c r="AY470" s="229" t="s">
        <v>140</v>
      </c>
    </row>
    <row r="471" spans="2:51" s="13" customFormat="1" ht="13.5">
      <c r="B471" s="219"/>
      <c r="C471" s="220"/>
      <c r="D471" s="209" t="s">
        <v>149</v>
      </c>
      <c r="E471" s="221" t="s">
        <v>20</v>
      </c>
      <c r="F471" s="222" t="s">
        <v>1762</v>
      </c>
      <c r="G471" s="220"/>
      <c r="H471" s="223">
        <v>11.138</v>
      </c>
      <c r="I471" s="224"/>
      <c r="J471" s="220"/>
      <c r="K471" s="220"/>
      <c r="L471" s="225"/>
      <c r="M471" s="226"/>
      <c r="N471" s="227"/>
      <c r="O471" s="227"/>
      <c r="P471" s="227"/>
      <c r="Q471" s="227"/>
      <c r="R471" s="227"/>
      <c r="S471" s="227"/>
      <c r="T471" s="228"/>
      <c r="AT471" s="229" t="s">
        <v>149</v>
      </c>
      <c r="AU471" s="229" t="s">
        <v>78</v>
      </c>
      <c r="AV471" s="13" t="s">
        <v>78</v>
      </c>
      <c r="AW471" s="13" t="s">
        <v>34</v>
      </c>
      <c r="AX471" s="13" t="s">
        <v>71</v>
      </c>
      <c r="AY471" s="229" t="s">
        <v>140</v>
      </c>
    </row>
    <row r="472" spans="2:51" s="13" customFormat="1" ht="13.5">
      <c r="B472" s="219"/>
      <c r="C472" s="220"/>
      <c r="D472" s="209" t="s">
        <v>149</v>
      </c>
      <c r="E472" s="221" t="s">
        <v>20</v>
      </c>
      <c r="F472" s="222" t="s">
        <v>1763</v>
      </c>
      <c r="G472" s="220"/>
      <c r="H472" s="223">
        <v>11.232</v>
      </c>
      <c r="I472" s="224"/>
      <c r="J472" s="220"/>
      <c r="K472" s="220"/>
      <c r="L472" s="225"/>
      <c r="M472" s="226"/>
      <c r="N472" s="227"/>
      <c r="O472" s="227"/>
      <c r="P472" s="227"/>
      <c r="Q472" s="227"/>
      <c r="R472" s="227"/>
      <c r="S472" s="227"/>
      <c r="T472" s="228"/>
      <c r="AT472" s="229" t="s">
        <v>149</v>
      </c>
      <c r="AU472" s="229" t="s">
        <v>78</v>
      </c>
      <c r="AV472" s="13" t="s">
        <v>78</v>
      </c>
      <c r="AW472" s="13" t="s">
        <v>34</v>
      </c>
      <c r="AX472" s="13" t="s">
        <v>71</v>
      </c>
      <c r="AY472" s="229" t="s">
        <v>140</v>
      </c>
    </row>
    <row r="473" spans="2:51" s="13" customFormat="1" ht="13.5">
      <c r="B473" s="219"/>
      <c r="C473" s="220"/>
      <c r="D473" s="209" t="s">
        <v>149</v>
      </c>
      <c r="E473" s="221" t="s">
        <v>20</v>
      </c>
      <c r="F473" s="222" t="s">
        <v>1764</v>
      </c>
      <c r="G473" s="220"/>
      <c r="H473" s="223">
        <v>5.706</v>
      </c>
      <c r="I473" s="224"/>
      <c r="J473" s="220"/>
      <c r="K473" s="220"/>
      <c r="L473" s="225"/>
      <c r="M473" s="226"/>
      <c r="N473" s="227"/>
      <c r="O473" s="227"/>
      <c r="P473" s="227"/>
      <c r="Q473" s="227"/>
      <c r="R473" s="227"/>
      <c r="S473" s="227"/>
      <c r="T473" s="228"/>
      <c r="AT473" s="229" t="s">
        <v>149</v>
      </c>
      <c r="AU473" s="229" t="s">
        <v>78</v>
      </c>
      <c r="AV473" s="13" t="s">
        <v>78</v>
      </c>
      <c r="AW473" s="13" t="s">
        <v>34</v>
      </c>
      <c r="AX473" s="13" t="s">
        <v>71</v>
      </c>
      <c r="AY473" s="229" t="s">
        <v>140</v>
      </c>
    </row>
    <row r="474" spans="2:51" s="13" customFormat="1" ht="13.5">
      <c r="B474" s="219"/>
      <c r="C474" s="220"/>
      <c r="D474" s="209" t="s">
        <v>149</v>
      </c>
      <c r="E474" s="221" t="s">
        <v>20</v>
      </c>
      <c r="F474" s="222" t="s">
        <v>1765</v>
      </c>
      <c r="G474" s="220"/>
      <c r="H474" s="223">
        <v>18.252</v>
      </c>
      <c r="I474" s="224"/>
      <c r="J474" s="220"/>
      <c r="K474" s="220"/>
      <c r="L474" s="225"/>
      <c r="M474" s="226"/>
      <c r="N474" s="227"/>
      <c r="O474" s="227"/>
      <c r="P474" s="227"/>
      <c r="Q474" s="227"/>
      <c r="R474" s="227"/>
      <c r="S474" s="227"/>
      <c r="T474" s="228"/>
      <c r="AT474" s="229" t="s">
        <v>149</v>
      </c>
      <c r="AU474" s="229" t="s">
        <v>78</v>
      </c>
      <c r="AV474" s="13" t="s">
        <v>78</v>
      </c>
      <c r="AW474" s="13" t="s">
        <v>34</v>
      </c>
      <c r="AX474" s="13" t="s">
        <v>71</v>
      </c>
      <c r="AY474" s="229" t="s">
        <v>140</v>
      </c>
    </row>
    <row r="475" spans="2:51" s="14" customFormat="1" ht="13.5">
      <c r="B475" s="230"/>
      <c r="C475" s="231"/>
      <c r="D475" s="232" t="s">
        <v>149</v>
      </c>
      <c r="E475" s="233" t="s">
        <v>20</v>
      </c>
      <c r="F475" s="234" t="s">
        <v>152</v>
      </c>
      <c r="G475" s="231"/>
      <c r="H475" s="235">
        <v>180.707</v>
      </c>
      <c r="I475" s="236"/>
      <c r="J475" s="231"/>
      <c r="K475" s="231"/>
      <c r="L475" s="237"/>
      <c r="M475" s="238"/>
      <c r="N475" s="239"/>
      <c r="O475" s="239"/>
      <c r="P475" s="239"/>
      <c r="Q475" s="239"/>
      <c r="R475" s="239"/>
      <c r="S475" s="239"/>
      <c r="T475" s="240"/>
      <c r="AT475" s="241" t="s">
        <v>149</v>
      </c>
      <c r="AU475" s="241" t="s">
        <v>78</v>
      </c>
      <c r="AV475" s="14" t="s">
        <v>147</v>
      </c>
      <c r="AW475" s="14" t="s">
        <v>34</v>
      </c>
      <c r="AX475" s="14" t="s">
        <v>35</v>
      </c>
      <c r="AY475" s="241" t="s">
        <v>140</v>
      </c>
    </row>
    <row r="476" spans="2:65" s="1" customFormat="1" ht="31.5" customHeight="1">
      <c r="B476" s="36"/>
      <c r="C476" s="257" t="s">
        <v>476</v>
      </c>
      <c r="D476" s="257" t="s">
        <v>215</v>
      </c>
      <c r="E476" s="258" t="s">
        <v>1766</v>
      </c>
      <c r="F476" s="259" t="s">
        <v>1767</v>
      </c>
      <c r="G476" s="260" t="s">
        <v>145</v>
      </c>
      <c r="H476" s="261">
        <v>216.848</v>
      </c>
      <c r="I476" s="262"/>
      <c r="J476" s="263">
        <f>ROUND(I476*H476,2)</f>
        <v>0</v>
      </c>
      <c r="K476" s="259" t="s">
        <v>146</v>
      </c>
      <c r="L476" s="264"/>
      <c r="M476" s="265" t="s">
        <v>20</v>
      </c>
      <c r="N476" s="266" t="s">
        <v>42</v>
      </c>
      <c r="O476" s="37"/>
      <c r="P476" s="204">
        <f>O476*H476</f>
        <v>0</v>
      </c>
      <c r="Q476" s="204">
        <v>0.009</v>
      </c>
      <c r="R476" s="204">
        <f>Q476*H476</f>
        <v>1.951632</v>
      </c>
      <c r="S476" s="204">
        <v>0</v>
      </c>
      <c r="T476" s="205">
        <f>S476*H476</f>
        <v>0</v>
      </c>
      <c r="AR476" s="19" t="s">
        <v>388</v>
      </c>
      <c r="AT476" s="19" t="s">
        <v>215</v>
      </c>
      <c r="AU476" s="19" t="s">
        <v>78</v>
      </c>
      <c r="AY476" s="19" t="s">
        <v>140</v>
      </c>
      <c r="BE476" s="206">
        <f>IF(N476="základní",J476,0)</f>
        <v>0</v>
      </c>
      <c r="BF476" s="206">
        <f>IF(N476="snížená",J476,0)</f>
        <v>0</v>
      </c>
      <c r="BG476" s="206">
        <f>IF(N476="zákl. přenesená",J476,0)</f>
        <v>0</v>
      </c>
      <c r="BH476" s="206">
        <f>IF(N476="sníž. přenesená",J476,0)</f>
        <v>0</v>
      </c>
      <c r="BI476" s="206">
        <f>IF(N476="nulová",J476,0)</f>
        <v>0</v>
      </c>
      <c r="BJ476" s="19" t="s">
        <v>35</v>
      </c>
      <c r="BK476" s="206">
        <f>ROUND(I476*H476,2)</f>
        <v>0</v>
      </c>
      <c r="BL476" s="19" t="s">
        <v>241</v>
      </c>
      <c r="BM476" s="19" t="s">
        <v>1768</v>
      </c>
    </row>
    <row r="477" spans="2:51" s="13" customFormat="1" ht="13.5">
      <c r="B477" s="219"/>
      <c r="C477" s="220"/>
      <c r="D477" s="232" t="s">
        <v>149</v>
      </c>
      <c r="E477" s="220"/>
      <c r="F477" s="253" t="s">
        <v>1769</v>
      </c>
      <c r="G477" s="220"/>
      <c r="H477" s="254">
        <v>216.848</v>
      </c>
      <c r="I477" s="224"/>
      <c r="J477" s="220"/>
      <c r="K477" s="220"/>
      <c r="L477" s="225"/>
      <c r="M477" s="226"/>
      <c r="N477" s="227"/>
      <c r="O477" s="227"/>
      <c r="P477" s="227"/>
      <c r="Q477" s="227"/>
      <c r="R477" s="227"/>
      <c r="S477" s="227"/>
      <c r="T477" s="228"/>
      <c r="AT477" s="229" t="s">
        <v>149</v>
      </c>
      <c r="AU477" s="229" t="s">
        <v>78</v>
      </c>
      <c r="AV477" s="13" t="s">
        <v>78</v>
      </c>
      <c r="AW477" s="13" t="s">
        <v>4</v>
      </c>
      <c r="AX477" s="13" t="s">
        <v>35</v>
      </c>
      <c r="AY477" s="229" t="s">
        <v>140</v>
      </c>
    </row>
    <row r="478" spans="2:65" s="1" customFormat="1" ht="31.5" customHeight="1">
      <c r="B478" s="36"/>
      <c r="C478" s="195" t="s">
        <v>491</v>
      </c>
      <c r="D478" s="195" t="s">
        <v>142</v>
      </c>
      <c r="E478" s="196" t="s">
        <v>1187</v>
      </c>
      <c r="F478" s="197" t="s">
        <v>1188</v>
      </c>
      <c r="G478" s="198" t="s">
        <v>206</v>
      </c>
      <c r="H478" s="199">
        <v>1.952</v>
      </c>
      <c r="I478" s="200"/>
      <c r="J478" s="201">
        <f>ROUND(I478*H478,2)</f>
        <v>0</v>
      </c>
      <c r="K478" s="197" t="s">
        <v>146</v>
      </c>
      <c r="L478" s="56"/>
      <c r="M478" s="202" t="s">
        <v>20</v>
      </c>
      <c r="N478" s="203" t="s">
        <v>42</v>
      </c>
      <c r="O478" s="37"/>
      <c r="P478" s="204">
        <f>O478*H478</f>
        <v>0</v>
      </c>
      <c r="Q478" s="204">
        <v>0</v>
      </c>
      <c r="R478" s="204">
        <f>Q478*H478</f>
        <v>0</v>
      </c>
      <c r="S478" s="204">
        <v>0</v>
      </c>
      <c r="T478" s="205">
        <f>S478*H478</f>
        <v>0</v>
      </c>
      <c r="AR478" s="19" t="s">
        <v>241</v>
      </c>
      <c r="AT478" s="19" t="s">
        <v>142</v>
      </c>
      <c r="AU478" s="19" t="s">
        <v>78</v>
      </c>
      <c r="AY478" s="19" t="s">
        <v>140</v>
      </c>
      <c r="BE478" s="206">
        <f>IF(N478="základní",J478,0)</f>
        <v>0</v>
      </c>
      <c r="BF478" s="206">
        <f>IF(N478="snížená",J478,0)</f>
        <v>0</v>
      </c>
      <c r="BG478" s="206">
        <f>IF(N478="zákl. přenesená",J478,0)</f>
        <v>0</v>
      </c>
      <c r="BH478" s="206">
        <f>IF(N478="sníž. přenesená",J478,0)</f>
        <v>0</v>
      </c>
      <c r="BI478" s="206">
        <f>IF(N478="nulová",J478,0)</f>
        <v>0</v>
      </c>
      <c r="BJ478" s="19" t="s">
        <v>35</v>
      </c>
      <c r="BK478" s="206">
        <f>ROUND(I478*H478,2)</f>
        <v>0</v>
      </c>
      <c r="BL478" s="19" t="s">
        <v>241</v>
      </c>
      <c r="BM478" s="19" t="s">
        <v>1770</v>
      </c>
    </row>
    <row r="479" spans="2:65" s="1" customFormat="1" ht="44.25" customHeight="1">
      <c r="B479" s="36"/>
      <c r="C479" s="195" t="s">
        <v>496</v>
      </c>
      <c r="D479" s="195" t="s">
        <v>142</v>
      </c>
      <c r="E479" s="196" t="s">
        <v>1191</v>
      </c>
      <c r="F479" s="197" t="s">
        <v>1192</v>
      </c>
      <c r="G479" s="198" t="s">
        <v>206</v>
      </c>
      <c r="H479" s="199">
        <v>1.952</v>
      </c>
      <c r="I479" s="200"/>
      <c r="J479" s="201">
        <f>ROUND(I479*H479,2)</f>
        <v>0</v>
      </c>
      <c r="K479" s="197" t="s">
        <v>146</v>
      </c>
      <c r="L479" s="56"/>
      <c r="M479" s="202" t="s">
        <v>20</v>
      </c>
      <c r="N479" s="203" t="s">
        <v>42</v>
      </c>
      <c r="O479" s="37"/>
      <c r="P479" s="204">
        <f>O479*H479</f>
        <v>0</v>
      </c>
      <c r="Q479" s="204">
        <v>0</v>
      </c>
      <c r="R479" s="204">
        <f>Q479*H479</f>
        <v>0</v>
      </c>
      <c r="S479" s="204">
        <v>0</v>
      </c>
      <c r="T479" s="205">
        <f>S479*H479</f>
        <v>0</v>
      </c>
      <c r="AR479" s="19" t="s">
        <v>241</v>
      </c>
      <c r="AT479" s="19" t="s">
        <v>142</v>
      </c>
      <c r="AU479" s="19" t="s">
        <v>78</v>
      </c>
      <c r="AY479" s="19" t="s">
        <v>140</v>
      </c>
      <c r="BE479" s="206">
        <f>IF(N479="základní",J479,0)</f>
        <v>0</v>
      </c>
      <c r="BF479" s="206">
        <f>IF(N479="snížená",J479,0)</f>
        <v>0</v>
      </c>
      <c r="BG479" s="206">
        <f>IF(N479="zákl. přenesená",J479,0)</f>
        <v>0</v>
      </c>
      <c r="BH479" s="206">
        <f>IF(N479="sníž. přenesená",J479,0)</f>
        <v>0</v>
      </c>
      <c r="BI479" s="206">
        <f>IF(N479="nulová",J479,0)</f>
        <v>0</v>
      </c>
      <c r="BJ479" s="19" t="s">
        <v>35</v>
      </c>
      <c r="BK479" s="206">
        <f>ROUND(I479*H479,2)</f>
        <v>0</v>
      </c>
      <c r="BL479" s="19" t="s">
        <v>241</v>
      </c>
      <c r="BM479" s="19" t="s">
        <v>1771</v>
      </c>
    </row>
    <row r="480" spans="2:63" s="11" customFormat="1" ht="29.85" customHeight="1">
      <c r="B480" s="178"/>
      <c r="C480" s="179"/>
      <c r="D480" s="192" t="s">
        <v>70</v>
      </c>
      <c r="E480" s="193" t="s">
        <v>1346</v>
      </c>
      <c r="F480" s="193" t="s">
        <v>1347</v>
      </c>
      <c r="G480" s="179"/>
      <c r="H480" s="179"/>
      <c r="I480" s="182"/>
      <c r="J480" s="194">
        <f>BK480</f>
        <v>0</v>
      </c>
      <c r="K480" s="179"/>
      <c r="L480" s="184"/>
      <c r="M480" s="185"/>
      <c r="N480" s="186"/>
      <c r="O480" s="186"/>
      <c r="P480" s="187">
        <f>SUM(P481:P490)</f>
        <v>0</v>
      </c>
      <c r="Q480" s="186"/>
      <c r="R480" s="187">
        <f>SUM(R481:R490)</f>
        <v>0.0035288000000000003</v>
      </c>
      <c r="S480" s="186"/>
      <c r="T480" s="188">
        <f>SUM(T481:T490)</f>
        <v>0</v>
      </c>
      <c r="AR480" s="189" t="s">
        <v>78</v>
      </c>
      <c r="AT480" s="190" t="s">
        <v>70</v>
      </c>
      <c r="AU480" s="190" t="s">
        <v>35</v>
      </c>
      <c r="AY480" s="189" t="s">
        <v>140</v>
      </c>
      <c r="BK480" s="191">
        <f>SUM(BK481:BK490)</f>
        <v>0</v>
      </c>
    </row>
    <row r="481" spans="2:65" s="1" customFormat="1" ht="22.5" customHeight="1">
      <c r="B481" s="36"/>
      <c r="C481" s="195" t="s">
        <v>884</v>
      </c>
      <c r="D481" s="195" t="s">
        <v>142</v>
      </c>
      <c r="E481" s="196" t="s">
        <v>1772</v>
      </c>
      <c r="F481" s="197" t="s">
        <v>1773</v>
      </c>
      <c r="G481" s="198" t="s">
        <v>145</v>
      </c>
      <c r="H481" s="199">
        <v>4.86</v>
      </c>
      <c r="I481" s="200"/>
      <c r="J481" s="201">
        <f>ROUND(I481*H481,2)</f>
        <v>0</v>
      </c>
      <c r="K481" s="197" t="s">
        <v>146</v>
      </c>
      <c r="L481" s="56"/>
      <c r="M481" s="202" t="s">
        <v>20</v>
      </c>
      <c r="N481" s="203" t="s">
        <v>42</v>
      </c>
      <c r="O481" s="37"/>
      <c r="P481" s="204">
        <f>O481*H481</f>
        <v>0</v>
      </c>
      <c r="Q481" s="204">
        <v>0.00014</v>
      </c>
      <c r="R481" s="204">
        <f>Q481*H481</f>
        <v>0.0006804</v>
      </c>
      <c r="S481" s="204">
        <v>0</v>
      </c>
      <c r="T481" s="205">
        <f>S481*H481</f>
        <v>0</v>
      </c>
      <c r="AR481" s="19" t="s">
        <v>241</v>
      </c>
      <c r="AT481" s="19" t="s">
        <v>142</v>
      </c>
      <c r="AU481" s="19" t="s">
        <v>78</v>
      </c>
      <c r="AY481" s="19" t="s">
        <v>140</v>
      </c>
      <c r="BE481" s="206">
        <f>IF(N481="základní",J481,0)</f>
        <v>0</v>
      </c>
      <c r="BF481" s="206">
        <f>IF(N481="snížená",J481,0)</f>
        <v>0</v>
      </c>
      <c r="BG481" s="206">
        <f>IF(N481="zákl. přenesená",J481,0)</f>
        <v>0</v>
      </c>
      <c r="BH481" s="206">
        <f>IF(N481="sníž. přenesená",J481,0)</f>
        <v>0</v>
      </c>
      <c r="BI481" s="206">
        <f>IF(N481="nulová",J481,0)</f>
        <v>0</v>
      </c>
      <c r="BJ481" s="19" t="s">
        <v>35</v>
      </c>
      <c r="BK481" s="206">
        <f>ROUND(I481*H481,2)</f>
        <v>0</v>
      </c>
      <c r="BL481" s="19" t="s">
        <v>241</v>
      </c>
      <c r="BM481" s="19" t="s">
        <v>1774</v>
      </c>
    </row>
    <row r="482" spans="2:51" s="13" customFormat="1" ht="13.5">
      <c r="B482" s="219"/>
      <c r="C482" s="220"/>
      <c r="D482" s="232" t="s">
        <v>149</v>
      </c>
      <c r="E482" s="255" t="s">
        <v>20</v>
      </c>
      <c r="F482" s="253" t="s">
        <v>1775</v>
      </c>
      <c r="G482" s="220"/>
      <c r="H482" s="254">
        <v>4.86</v>
      </c>
      <c r="I482" s="224"/>
      <c r="J482" s="220"/>
      <c r="K482" s="220"/>
      <c r="L482" s="225"/>
      <c r="M482" s="226"/>
      <c r="N482" s="227"/>
      <c r="O482" s="227"/>
      <c r="P482" s="227"/>
      <c r="Q482" s="227"/>
      <c r="R482" s="227"/>
      <c r="S482" s="227"/>
      <c r="T482" s="228"/>
      <c r="AT482" s="229" t="s">
        <v>149</v>
      </c>
      <c r="AU482" s="229" t="s">
        <v>78</v>
      </c>
      <c r="AV482" s="13" t="s">
        <v>78</v>
      </c>
      <c r="AW482" s="13" t="s">
        <v>34</v>
      </c>
      <c r="AX482" s="13" t="s">
        <v>35</v>
      </c>
      <c r="AY482" s="229" t="s">
        <v>140</v>
      </c>
    </row>
    <row r="483" spans="2:65" s="1" customFormat="1" ht="22.5" customHeight="1">
      <c r="B483" s="36"/>
      <c r="C483" s="195" t="s">
        <v>890</v>
      </c>
      <c r="D483" s="195" t="s">
        <v>142</v>
      </c>
      <c r="E483" s="196" t="s">
        <v>1776</v>
      </c>
      <c r="F483" s="197" t="s">
        <v>1777</v>
      </c>
      <c r="G483" s="198" t="s">
        <v>145</v>
      </c>
      <c r="H483" s="199">
        <v>4.86</v>
      </c>
      <c r="I483" s="200"/>
      <c r="J483" s="201">
        <f>ROUND(I483*H483,2)</f>
        <v>0</v>
      </c>
      <c r="K483" s="197" t="s">
        <v>146</v>
      </c>
      <c r="L483" s="56"/>
      <c r="M483" s="202" t="s">
        <v>20</v>
      </c>
      <c r="N483" s="203" t="s">
        <v>42</v>
      </c>
      <c r="O483" s="37"/>
      <c r="P483" s="204">
        <f>O483*H483</f>
        <v>0</v>
      </c>
      <c r="Q483" s="204">
        <v>0.00034</v>
      </c>
      <c r="R483" s="204">
        <f>Q483*H483</f>
        <v>0.0016524000000000003</v>
      </c>
      <c r="S483" s="204">
        <v>0</v>
      </c>
      <c r="T483" s="205">
        <f>S483*H483</f>
        <v>0</v>
      </c>
      <c r="AR483" s="19" t="s">
        <v>241</v>
      </c>
      <c r="AT483" s="19" t="s">
        <v>142</v>
      </c>
      <c r="AU483" s="19" t="s">
        <v>78</v>
      </c>
      <c r="AY483" s="19" t="s">
        <v>140</v>
      </c>
      <c r="BE483" s="206">
        <f>IF(N483="základní",J483,0)</f>
        <v>0</v>
      </c>
      <c r="BF483" s="206">
        <f>IF(N483="snížená",J483,0)</f>
        <v>0</v>
      </c>
      <c r="BG483" s="206">
        <f>IF(N483="zákl. přenesená",J483,0)</f>
        <v>0</v>
      </c>
      <c r="BH483" s="206">
        <f>IF(N483="sníž. přenesená",J483,0)</f>
        <v>0</v>
      </c>
      <c r="BI483" s="206">
        <f>IF(N483="nulová",J483,0)</f>
        <v>0</v>
      </c>
      <c r="BJ483" s="19" t="s">
        <v>35</v>
      </c>
      <c r="BK483" s="206">
        <f>ROUND(I483*H483,2)</f>
        <v>0</v>
      </c>
      <c r="BL483" s="19" t="s">
        <v>241</v>
      </c>
      <c r="BM483" s="19" t="s">
        <v>1778</v>
      </c>
    </row>
    <row r="484" spans="2:51" s="13" customFormat="1" ht="13.5">
      <c r="B484" s="219"/>
      <c r="C484" s="220"/>
      <c r="D484" s="232" t="s">
        <v>149</v>
      </c>
      <c r="E484" s="255" t="s">
        <v>20</v>
      </c>
      <c r="F484" s="253" t="s">
        <v>1775</v>
      </c>
      <c r="G484" s="220"/>
      <c r="H484" s="254">
        <v>4.86</v>
      </c>
      <c r="I484" s="224"/>
      <c r="J484" s="220"/>
      <c r="K484" s="220"/>
      <c r="L484" s="225"/>
      <c r="M484" s="226"/>
      <c r="N484" s="227"/>
      <c r="O484" s="227"/>
      <c r="P484" s="227"/>
      <c r="Q484" s="227"/>
      <c r="R484" s="227"/>
      <c r="S484" s="227"/>
      <c r="T484" s="228"/>
      <c r="AT484" s="229" t="s">
        <v>149</v>
      </c>
      <c r="AU484" s="229" t="s">
        <v>78</v>
      </c>
      <c r="AV484" s="13" t="s">
        <v>78</v>
      </c>
      <c r="AW484" s="13" t="s">
        <v>34</v>
      </c>
      <c r="AX484" s="13" t="s">
        <v>35</v>
      </c>
      <c r="AY484" s="229" t="s">
        <v>140</v>
      </c>
    </row>
    <row r="485" spans="2:65" s="1" customFormat="1" ht="31.5" customHeight="1">
      <c r="B485" s="36"/>
      <c r="C485" s="195" t="s">
        <v>895</v>
      </c>
      <c r="D485" s="195" t="s">
        <v>142</v>
      </c>
      <c r="E485" s="196" t="s">
        <v>1779</v>
      </c>
      <c r="F485" s="197" t="s">
        <v>1780</v>
      </c>
      <c r="G485" s="198" t="s">
        <v>225</v>
      </c>
      <c r="H485" s="199">
        <v>14.95</v>
      </c>
      <c r="I485" s="200"/>
      <c r="J485" s="201">
        <f>ROUND(I485*H485,2)</f>
        <v>0</v>
      </c>
      <c r="K485" s="197" t="s">
        <v>146</v>
      </c>
      <c r="L485" s="56"/>
      <c r="M485" s="202" t="s">
        <v>20</v>
      </c>
      <c r="N485" s="203" t="s">
        <v>42</v>
      </c>
      <c r="O485" s="37"/>
      <c r="P485" s="204">
        <f>O485*H485</f>
        <v>0</v>
      </c>
      <c r="Q485" s="204">
        <v>1E-05</v>
      </c>
      <c r="R485" s="204">
        <f>Q485*H485</f>
        <v>0.0001495</v>
      </c>
      <c r="S485" s="204">
        <v>0</v>
      </c>
      <c r="T485" s="205">
        <f>S485*H485</f>
        <v>0</v>
      </c>
      <c r="AR485" s="19" t="s">
        <v>241</v>
      </c>
      <c r="AT485" s="19" t="s">
        <v>142</v>
      </c>
      <c r="AU485" s="19" t="s">
        <v>78</v>
      </c>
      <c r="AY485" s="19" t="s">
        <v>140</v>
      </c>
      <c r="BE485" s="206">
        <f>IF(N485="základní",J485,0)</f>
        <v>0</v>
      </c>
      <c r="BF485" s="206">
        <f>IF(N485="snížená",J485,0)</f>
        <v>0</v>
      </c>
      <c r="BG485" s="206">
        <f>IF(N485="zákl. přenesená",J485,0)</f>
        <v>0</v>
      </c>
      <c r="BH485" s="206">
        <f>IF(N485="sníž. přenesená",J485,0)</f>
        <v>0</v>
      </c>
      <c r="BI485" s="206">
        <f>IF(N485="nulová",J485,0)</f>
        <v>0</v>
      </c>
      <c r="BJ485" s="19" t="s">
        <v>35</v>
      </c>
      <c r="BK485" s="206">
        <f>ROUND(I485*H485,2)</f>
        <v>0</v>
      </c>
      <c r="BL485" s="19" t="s">
        <v>241</v>
      </c>
      <c r="BM485" s="19" t="s">
        <v>1781</v>
      </c>
    </row>
    <row r="486" spans="2:51" s="13" customFormat="1" ht="13.5">
      <c r="B486" s="219"/>
      <c r="C486" s="220"/>
      <c r="D486" s="232" t="s">
        <v>149</v>
      </c>
      <c r="E486" s="255" t="s">
        <v>20</v>
      </c>
      <c r="F486" s="253" t="s">
        <v>1782</v>
      </c>
      <c r="G486" s="220"/>
      <c r="H486" s="254">
        <v>14.95</v>
      </c>
      <c r="I486" s="224"/>
      <c r="J486" s="220"/>
      <c r="K486" s="220"/>
      <c r="L486" s="225"/>
      <c r="M486" s="226"/>
      <c r="N486" s="227"/>
      <c r="O486" s="227"/>
      <c r="P486" s="227"/>
      <c r="Q486" s="227"/>
      <c r="R486" s="227"/>
      <c r="S486" s="227"/>
      <c r="T486" s="228"/>
      <c r="AT486" s="229" t="s">
        <v>149</v>
      </c>
      <c r="AU486" s="229" t="s">
        <v>78</v>
      </c>
      <c r="AV486" s="13" t="s">
        <v>78</v>
      </c>
      <c r="AW486" s="13" t="s">
        <v>34</v>
      </c>
      <c r="AX486" s="13" t="s">
        <v>35</v>
      </c>
      <c r="AY486" s="229" t="s">
        <v>140</v>
      </c>
    </row>
    <row r="487" spans="2:65" s="1" customFormat="1" ht="31.5" customHeight="1">
      <c r="B487" s="36"/>
      <c r="C487" s="195" t="s">
        <v>900</v>
      </c>
      <c r="D487" s="195" t="s">
        <v>142</v>
      </c>
      <c r="E487" s="196" t="s">
        <v>1783</v>
      </c>
      <c r="F487" s="197" t="s">
        <v>1784</v>
      </c>
      <c r="G487" s="198" t="s">
        <v>225</v>
      </c>
      <c r="H487" s="199">
        <v>14.95</v>
      </c>
      <c r="I487" s="200"/>
      <c r="J487" s="201">
        <f>ROUND(I487*H487,2)</f>
        <v>0</v>
      </c>
      <c r="K487" s="197" t="s">
        <v>146</v>
      </c>
      <c r="L487" s="56"/>
      <c r="M487" s="202" t="s">
        <v>20</v>
      </c>
      <c r="N487" s="203" t="s">
        <v>42</v>
      </c>
      <c r="O487" s="37"/>
      <c r="P487" s="204">
        <f>O487*H487</f>
        <v>0</v>
      </c>
      <c r="Q487" s="204">
        <v>2E-05</v>
      </c>
      <c r="R487" s="204">
        <f>Q487*H487</f>
        <v>0.000299</v>
      </c>
      <c r="S487" s="204">
        <v>0</v>
      </c>
      <c r="T487" s="205">
        <f>S487*H487</f>
        <v>0</v>
      </c>
      <c r="AR487" s="19" t="s">
        <v>241</v>
      </c>
      <c r="AT487" s="19" t="s">
        <v>142</v>
      </c>
      <c r="AU487" s="19" t="s">
        <v>78</v>
      </c>
      <c r="AY487" s="19" t="s">
        <v>140</v>
      </c>
      <c r="BE487" s="206">
        <f>IF(N487="základní",J487,0)</f>
        <v>0</v>
      </c>
      <c r="BF487" s="206">
        <f>IF(N487="snížená",J487,0)</f>
        <v>0</v>
      </c>
      <c r="BG487" s="206">
        <f>IF(N487="zákl. přenesená",J487,0)</f>
        <v>0</v>
      </c>
      <c r="BH487" s="206">
        <f>IF(N487="sníž. přenesená",J487,0)</f>
        <v>0</v>
      </c>
      <c r="BI487" s="206">
        <f>IF(N487="nulová",J487,0)</f>
        <v>0</v>
      </c>
      <c r="BJ487" s="19" t="s">
        <v>35</v>
      </c>
      <c r="BK487" s="206">
        <f>ROUND(I487*H487,2)</f>
        <v>0</v>
      </c>
      <c r="BL487" s="19" t="s">
        <v>241</v>
      </c>
      <c r="BM487" s="19" t="s">
        <v>1785</v>
      </c>
    </row>
    <row r="488" spans="2:65" s="1" customFormat="1" ht="22.5" customHeight="1">
      <c r="B488" s="36"/>
      <c r="C488" s="195" t="s">
        <v>917</v>
      </c>
      <c r="D488" s="195" t="s">
        <v>142</v>
      </c>
      <c r="E488" s="196" t="s">
        <v>1786</v>
      </c>
      <c r="F488" s="197" t="s">
        <v>1787</v>
      </c>
      <c r="G488" s="198" t="s">
        <v>225</v>
      </c>
      <c r="H488" s="199">
        <v>14.95</v>
      </c>
      <c r="I488" s="200"/>
      <c r="J488" s="201">
        <f>ROUND(I488*H488,2)</f>
        <v>0</v>
      </c>
      <c r="K488" s="197" t="s">
        <v>146</v>
      </c>
      <c r="L488" s="56"/>
      <c r="M488" s="202" t="s">
        <v>20</v>
      </c>
      <c r="N488" s="203" t="s">
        <v>42</v>
      </c>
      <c r="O488" s="37"/>
      <c r="P488" s="204">
        <f>O488*H488</f>
        <v>0</v>
      </c>
      <c r="Q488" s="204">
        <v>0</v>
      </c>
      <c r="R488" s="204">
        <f>Q488*H488</f>
        <v>0</v>
      </c>
      <c r="S488" s="204">
        <v>0</v>
      </c>
      <c r="T488" s="205">
        <f>S488*H488</f>
        <v>0</v>
      </c>
      <c r="AR488" s="19" t="s">
        <v>241</v>
      </c>
      <c r="AT488" s="19" t="s">
        <v>142</v>
      </c>
      <c r="AU488" s="19" t="s">
        <v>78</v>
      </c>
      <c r="AY488" s="19" t="s">
        <v>140</v>
      </c>
      <c r="BE488" s="206">
        <f>IF(N488="základní",J488,0)</f>
        <v>0</v>
      </c>
      <c r="BF488" s="206">
        <f>IF(N488="snížená",J488,0)</f>
        <v>0</v>
      </c>
      <c r="BG488" s="206">
        <f>IF(N488="zákl. přenesená",J488,0)</f>
        <v>0</v>
      </c>
      <c r="BH488" s="206">
        <f>IF(N488="sníž. přenesená",J488,0)</f>
        <v>0</v>
      </c>
      <c r="BI488" s="206">
        <f>IF(N488="nulová",J488,0)</f>
        <v>0</v>
      </c>
      <c r="BJ488" s="19" t="s">
        <v>35</v>
      </c>
      <c r="BK488" s="206">
        <f>ROUND(I488*H488,2)</f>
        <v>0</v>
      </c>
      <c r="BL488" s="19" t="s">
        <v>241</v>
      </c>
      <c r="BM488" s="19" t="s">
        <v>1788</v>
      </c>
    </row>
    <row r="489" spans="2:65" s="1" customFormat="1" ht="31.5" customHeight="1">
      <c r="B489" s="36"/>
      <c r="C489" s="195" t="s">
        <v>905</v>
      </c>
      <c r="D489" s="195" t="s">
        <v>142</v>
      </c>
      <c r="E489" s="196" t="s">
        <v>1789</v>
      </c>
      <c r="F489" s="197" t="s">
        <v>1790</v>
      </c>
      <c r="G489" s="198" t="s">
        <v>225</v>
      </c>
      <c r="H489" s="199">
        <v>14.95</v>
      </c>
      <c r="I489" s="200"/>
      <c r="J489" s="201">
        <f>ROUND(I489*H489,2)</f>
        <v>0</v>
      </c>
      <c r="K489" s="197" t="s">
        <v>146</v>
      </c>
      <c r="L489" s="56"/>
      <c r="M489" s="202" t="s">
        <v>20</v>
      </c>
      <c r="N489" s="203" t="s">
        <v>42</v>
      </c>
      <c r="O489" s="37"/>
      <c r="P489" s="204">
        <f>O489*H489</f>
        <v>0</v>
      </c>
      <c r="Q489" s="204">
        <v>2E-05</v>
      </c>
      <c r="R489" s="204">
        <f>Q489*H489</f>
        <v>0.000299</v>
      </c>
      <c r="S489" s="204">
        <v>0</v>
      </c>
      <c r="T489" s="205">
        <f>S489*H489</f>
        <v>0</v>
      </c>
      <c r="AR489" s="19" t="s">
        <v>241</v>
      </c>
      <c r="AT489" s="19" t="s">
        <v>142</v>
      </c>
      <c r="AU489" s="19" t="s">
        <v>78</v>
      </c>
      <c r="AY489" s="19" t="s">
        <v>140</v>
      </c>
      <c r="BE489" s="206">
        <f>IF(N489="základní",J489,0)</f>
        <v>0</v>
      </c>
      <c r="BF489" s="206">
        <f>IF(N489="snížená",J489,0)</f>
        <v>0</v>
      </c>
      <c r="BG489" s="206">
        <f>IF(N489="zákl. přenesená",J489,0)</f>
        <v>0</v>
      </c>
      <c r="BH489" s="206">
        <f>IF(N489="sníž. přenesená",J489,0)</f>
        <v>0</v>
      </c>
      <c r="BI489" s="206">
        <f>IF(N489="nulová",J489,0)</f>
        <v>0</v>
      </c>
      <c r="BJ489" s="19" t="s">
        <v>35</v>
      </c>
      <c r="BK489" s="206">
        <f>ROUND(I489*H489,2)</f>
        <v>0</v>
      </c>
      <c r="BL489" s="19" t="s">
        <v>241</v>
      </c>
      <c r="BM489" s="19" t="s">
        <v>1791</v>
      </c>
    </row>
    <row r="490" spans="2:65" s="1" customFormat="1" ht="31.5" customHeight="1">
      <c r="B490" s="36"/>
      <c r="C490" s="195" t="s">
        <v>912</v>
      </c>
      <c r="D490" s="195" t="s">
        <v>142</v>
      </c>
      <c r="E490" s="196" t="s">
        <v>1792</v>
      </c>
      <c r="F490" s="197" t="s">
        <v>1793</v>
      </c>
      <c r="G490" s="198" t="s">
        <v>225</v>
      </c>
      <c r="H490" s="199">
        <v>14.95</v>
      </c>
      <c r="I490" s="200"/>
      <c r="J490" s="201">
        <f>ROUND(I490*H490,2)</f>
        <v>0</v>
      </c>
      <c r="K490" s="197" t="s">
        <v>146</v>
      </c>
      <c r="L490" s="56"/>
      <c r="M490" s="202" t="s">
        <v>20</v>
      </c>
      <c r="N490" s="274" t="s">
        <v>42</v>
      </c>
      <c r="O490" s="275"/>
      <c r="P490" s="276">
        <f>O490*H490</f>
        <v>0</v>
      </c>
      <c r="Q490" s="276">
        <v>3E-05</v>
      </c>
      <c r="R490" s="276">
        <f>Q490*H490</f>
        <v>0.0004485</v>
      </c>
      <c r="S490" s="276">
        <v>0</v>
      </c>
      <c r="T490" s="277">
        <f>S490*H490</f>
        <v>0</v>
      </c>
      <c r="AR490" s="19" t="s">
        <v>241</v>
      </c>
      <c r="AT490" s="19" t="s">
        <v>142</v>
      </c>
      <c r="AU490" s="19" t="s">
        <v>78</v>
      </c>
      <c r="AY490" s="19" t="s">
        <v>140</v>
      </c>
      <c r="BE490" s="206">
        <f>IF(N490="základní",J490,0)</f>
        <v>0</v>
      </c>
      <c r="BF490" s="206">
        <f>IF(N490="snížená",J490,0)</f>
        <v>0</v>
      </c>
      <c r="BG490" s="206">
        <f>IF(N490="zákl. přenesená",J490,0)</f>
        <v>0</v>
      </c>
      <c r="BH490" s="206">
        <f>IF(N490="sníž. přenesená",J490,0)</f>
        <v>0</v>
      </c>
      <c r="BI490" s="206">
        <f>IF(N490="nulová",J490,0)</f>
        <v>0</v>
      </c>
      <c r="BJ490" s="19" t="s">
        <v>35</v>
      </c>
      <c r="BK490" s="206">
        <f>ROUND(I490*H490,2)</f>
        <v>0</v>
      </c>
      <c r="BL490" s="19" t="s">
        <v>241</v>
      </c>
      <c r="BM490" s="19" t="s">
        <v>1794</v>
      </c>
    </row>
    <row r="491" spans="2:12" s="1" customFormat="1" ht="6.9" customHeight="1">
      <c r="B491" s="51"/>
      <c r="C491" s="52"/>
      <c r="D491" s="52"/>
      <c r="E491" s="52"/>
      <c r="F491" s="52"/>
      <c r="G491" s="52"/>
      <c r="H491" s="52"/>
      <c r="I491" s="139"/>
      <c r="J491" s="52"/>
      <c r="K491" s="52"/>
      <c r="L491" s="56"/>
    </row>
  </sheetData>
  <sheetProtection password="CC35" sheet="1" objects="1" scenarios="1" formatColumns="0" formatRows="0" sort="0" autoFilter="0"/>
  <autoFilter ref="C97:K97"/>
  <mergeCells count="12">
    <mergeCell ref="G1:H1"/>
    <mergeCell ref="L2:V2"/>
    <mergeCell ref="E49:H49"/>
    <mergeCell ref="E51:H51"/>
    <mergeCell ref="E86:H86"/>
    <mergeCell ref="E88:H88"/>
    <mergeCell ref="E90:H90"/>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413"/>
  <sheetViews>
    <sheetView showGridLines="0" workbookViewId="0" topLeftCell="A1">
      <pane ySplit="1" topLeftCell="A71" activePane="bottomLeft" state="frozen"/>
      <selection pane="bottomLeft" activeCell="J95" sqref="J9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4"/>
      <c r="C1" s="284"/>
      <c r="D1" s="283" t="s">
        <v>1</v>
      </c>
      <c r="E1" s="284"/>
      <c r="F1" s="285" t="s">
        <v>2182</v>
      </c>
      <c r="G1" s="416" t="s">
        <v>2183</v>
      </c>
      <c r="H1" s="416"/>
      <c r="I1" s="289"/>
      <c r="J1" s="285" t="s">
        <v>2184</v>
      </c>
      <c r="K1" s="283" t="s">
        <v>91</v>
      </c>
      <c r="L1" s="285" t="s">
        <v>2185</v>
      </c>
      <c r="M1" s="285"/>
      <c r="N1" s="285"/>
      <c r="O1" s="285"/>
      <c r="P1" s="285"/>
      <c r="Q1" s="285"/>
      <c r="R1" s="285"/>
      <c r="S1" s="285"/>
      <c r="T1" s="285"/>
      <c r="U1" s="281"/>
      <c r="V1" s="28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 customHeight="1">
      <c r="L2" s="370"/>
      <c r="M2" s="370"/>
      <c r="N2" s="370"/>
      <c r="O2" s="370"/>
      <c r="P2" s="370"/>
      <c r="Q2" s="370"/>
      <c r="R2" s="370"/>
      <c r="S2" s="370"/>
      <c r="T2" s="370"/>
      <c r="U2" s="370"/>
      <c r="V2" s="370"/>
      <c r="AT2" s="19" t="s">
        <v>88</v>
      </c>
    </row>
    <row r="3" spans="2:46" ht="6.9" customHeight="1">
      <c r="B3" s="20"/>
      <c r="C3" s="21"/>
      <c r="D3" s="21"/>
      <c r="E3" s="21"/>
      <c r="F3" s="21"/>
      <c r="G3" s="21"/>
      <c r="H3" s="21"/>
      <c r="I3" s="116"/>
      <c r="J3" s="21"/>
      <c r="K3" s="22"/>
      <c r="AT3" s="19" t="s">
        <v>78</v>
      </c>
    </row>
    <row r="4" spans="2:46" ht="36.9" customHeight="1">
      <c r="B4" s="23"/>
      <c r="C4" s="24"/>
      <c r="D4" s="25" t="s">
        <v>92</v>
      </c>
      <c r="E4" s="24"/>
      <c r="F4" s="24"/>
      <c r="G4" s="24"/>
      <c r="H4" s="24"/>
      <c r="I4" s="117"/>
      <c r="J4" s="24"/>
      <c r="K4" s="26"/>
      <c r="M4" s="27" t="s">
        <v>10</v>
      </c>
      <c r="AT4" s="19" t="s">
        <v>4</v>
      </c>
    </row>
    <row r="5" spans="2:11" ht="6.9" customHeight="1">
      <c r="B5" s="23"/>
      <c r="C5" s="24"/>
      <c r="D5" s="24"/>
      <c r="E5" s="24"/>
      <c r="F5" s="24"/>
      <c r="G5" s="24"/>
      <c r="H5" s="24"/>
      <c r="I5" s="117"/>
      <c r="J5" s="24"/>
      <c r="K5" s="26"/>
    </row>
    <row r="6" spans="2:11" ht="13.2">
      <c r="B6" s="23"/>
      <c r="C6" s="24"/>
      <c r="D6" s="32" t="s">
        <v>17</v>
      </c>
      <c r="E6" s="24"/>
      <c r="F6" s="24"/>
      <c r="G6" s="24"/>
      <c r="H6" s="24"/>
      <c r="I6" s="117"/>
      <c r="J6" s="24"/>
      <c r="K6" s="26"/>
    </row>
    <row r="7" spans="2:11" ht="22.5" customHeight="1">
      <c r="B7" s="23"/>
      <c r="C7" s="24"/>
      <c r="D7" s="24"/>
      <c r="E7" s="413" t="str">
        <f>'Rekapitulace stavby'!K6</f>
        <v>Revitalizace areálu KOC V Podhájí- Zateplení objektu, Krajská Zdravotní a.s.-Masarykova nemocnice v Ústí n.L., o.z.</v>
      </c>
      <c r="F7" s="374"/>
      <c r="G7" s="374"/>
      <c r="H7" s="374"/>
      <c r="I7" s="117"/>
      <c r="J7" s="24"/>
      <c r="K7" s="26"/>
    </row>
    <row r="8" spans="2:11" ht="13.2">
      <c r="B8" s="23"/>
      <c r="C8" s="24"/>
      <c r="D8" s="32" t="s">
        <v>93</v>
      </c>
      <c r="E8" s="24"/>
      <c r="F8" s="24"/>
      <c r="G8" s="24"/>
      <c r="H8" s="24"/>
      <c r="I8" s="117"/>
      <c r="J8" s="24"/>
      <c r="K8" s="26"/>
    </row>
    <row r="9" spans="2:11" s="1" customFormat="1" ht="22.5" customHeight="1">
      <c r="B9" s="36"/>
      <c r="C9" s="37"/>
      <c r="D9" s="37"/>
      <c r="E9" s="413" t="s">
        <v>94</v>
      </c>
      <c r="F9" s="381"/>
      <c r="G9" s="381"/>
      <c r="H9" s="381"/>
      <c r="I9" s="118"/>
      <c r="J9" s="37"/>
      <c r="K9" s="40"/>
    </row>
    <row r="10" spans="2:11" s="1" customFormat="1" ht="13.2">
      <c r="B10" s="36"/>
      <c r="C10" s="37"/>
      <c r="D10" s="32" t="s">
        <v>95</v>
      </c>
      <c r="E10" s="37"/>
      <c r="F10" s="37"/>
      <c r="G10" s="37"/>
      <c r="H10" s="37"/>
      <c r="I10" s="118"/>
      <c r="J10" s="37"/>
      <c r="K10" s="40"/>
    </row>
    <row r="11" spans="2:11" s="1" customFormat="1" ht="36.9" customHeight="1">
      <c r="B11" s="36"/>
      <c r="C11" s="37"/>
      <c r="D11" s="37"/>
      <c r="E11" s="414" t="s">
        <v>1795</v>
      </c>
      <c r="F11" s="381"/>
      <c r="G11" s="381"/>
      <c r="H11" s="381"/>
      <c r="I11" s="118"/>
      <c r="J11" s="37"/>
      <c r="K11" s="40"/>
    </row>
    <row r="12" spans="2:11" s="1" customFormat="1" ht="13.5">
      <c r="B12" s="36"/>
      <c r="C12" s="37"/>
      <c r="D12" s="37"/>
      <c r="E12" s="37"/>
      <c r="F12" s="37"/>
      <c r="G12" s="37"/>
      <c r="H12" s="37"/>
      <c r="I12" s="118"/>
      <c r="J12" s="37"/>
      <c r="K12" s="40"/>
    </row>
    <row r="13" spans="2:11" s="1" customFormat="1" ht="14.4" customHeight="1">
      <c r="B13" s="36"/>
      <c r="C13" s="37"/>
      <c r="D13" s="32" t="s">
        <v>19</v>
      </c>
      <c r="E13" s="37"/>
      <c r="F13" s="30" t="s">
        <v>20</v>
      </c>
      <c r="G13" s="37"/>
      <c r="H13" s="37"/>
      <c r="I13" s="119" t="s">
        <v>21</v>
      </c>
      <c r="J13" s="30" t="s">
        <v>20</v>
      </c>
      <c r="K13" s="40"/>
    </row>
    <row r="14" spans="2:11" s="1" customFormat="1" ht="14.4" customHeight="1">
      <c r="B14" s="36"/>
      <c r="C14" s="37"/>
      <c r="D14" s="32" t="s">
        <v>22</v>
      </c>
      <c r="E14" s="37"/>
      <c r="F14" s="30" t="s">
        <v>23</v>
      </c>
      <c r="G14" s="37"/>
      <c r="H14" s="37"/>
      <c r="I14" s="119" t="s">
        <v>24</v>
      </c>
      <c r="J14" s="120" t="str">
        <f>'Rekapitulace stavby'!AN8</f>
        <v>12.02.2016</v>
      </c>
      <c r="K14" s="40"/>
    </row>
    <row r="15" spans="2:11" s="1" customFormat="1" ht="10.95" customHeight="1">
      <c r="B15" s="36"/>
      <c r="C15" s="37"/>
      <c r="D15" s="37"/>
      <c r="E15" s="37"/>
      <c r="F15" s="37"/>
      <c r="G15" s="37"/>
      <c r="H15" s="37"/>
      <c r="I15" s="118"/>
      <c r="J15" s="37"/>
      <c r="K15" s="40"/>
    </row>
    <row r="16" spans="2:11" s="1" customFormat="1" ht="14.4" customHeight="1">
      <c r="B16" s="36"/>
      <c r="C16" s="37"/>
      <c r="D16" s="32" t="s">
        <v>26</v>
      </c>
      <c r="E16" s="37"/>
      <c r="F16" s="37"/>
      <c r="G16" s="37"/>
      <c r="H16" s="37"/>
      <c r="I16" s="119" t="s">
        <v>27</v>
      </c>
      <c r="J16" s="30" t="s">
        <v>20</v>
      </c>
      <c r="K16" s="40"/>
    </row>
    <row r="17" spans="2:11" s="1" customFormat="1" ht="18" customHeight="1">
      <c r="B17" s="36"/>
      <c r="C17" s="37"/>
      <c r="D17" s="37"/>
      <c r="E17" s="30" t="s">
        <v>28</v>
      </c>
      <c r="F17" s="37"/>
      <c r="G17" s="37"/>
      <c r="H17" s="37"/>
      <c r="I17" s="119" t="s">
        <v>29</v>
      </c>
      <c r="J17" s="30" t="s">
        <v>20</v>
      </c>
      <c r="K17" s="40"/>
    </row>
    <row r="18" spans="2:11" s="1" customFormat="1" ht="6.9" customHeight="1">
      <c r="B18" s="36"/>
      <c r="C18" s="37"/>
      <c r="D18" s="37"/>
      <c r="E18" s="37"/>
      <c r="F18" s="37"/>
      <c r="G18" s="37"/>
      <c r="H18" s="37"/>
      <c r="I18" s="118"/>
      <c r="J18" s="37"/>
      <c r="K18" s="40"/>
    </row>
    <row r="19" spans="2:11" s="1" customFormat="1" ht="14.4" customHeight="1">
      <c r="B19" s="36"/>
      <c r="C19" s="37"/>
      <c r="D19" s="32" t="s">
        <v>30</v>
      </c>
      <c r="E19" s="37"/>
      <c r="F19" s="37"/>
      <c r="G19" s="37"/>
      <c r="H19" s="37"/>
      <c r="I19" s="119" t="s">
        <v>27</v>
      </c>
      <c r="J19" s="30" t="str">
        <f>IF('Rekapitulace stavby'!AN13="Vyplň údaj","",IF('Rekapitulace stavby'!AN13="","",'Rekapitulace stavby'!AN13))</f>
        <v/>
      </c>
      <c r="K19" s="40"/>
    </row>
    <row r="20" spans="2:11" s="1" customFormat="1" ht="18" customHeight="1">
      <c r="B20" s="36"/>
      <c r="C20" s="37"/>
      <c r="D20" s="37"/>
      <c r="E20" s="30" t="str">
        <f>IF('Rekapitulace stavby'!E14="Vyplň údaj","",IF('Rekapitulace stavby'!E14="","",'Rekapitulace stavby'!E14))</f>
        <v/>
      </c>
      <c r="F20" s="37"/>
      <c r="G20" s="37"/>
      <c r="H20" s="37"/>
      <c r="I20" s="119" t="s">
        <v>29</v>
      </c>
      <c r="J20" s="30" t="str">
        <f>IF('Rekapitulace stavby'!AN14="Vyplň údaj","",IF('Rekapitulace stavby'!AN14="","",'Rekapitulace stavby'!AN14))</f>
        <v/>
      </c>
      <c r="K20" s="40"/>
    </row>
    <row r="21" spans="2:11" s="1" customFormat="1" ht="6.9" customHeight="1">
      <c r="B21" s="36"/>
      <c r="C21" s="37"/>
      <c r="D21" s="37"/>
      <c r="E21" s="37"/>
      <c r="F21" s="37"/>
      <c r="G21" s="37"/>
      <c r="H21" s="37"/>
      <c r="I21" s="118"/>
      <c r="J21" s="37"/>
      <c r="K21" s="40"/>
    </row>
    <row r="22" spans="2:11" s="1" customFormat="1" ht="14.4" customHeight="1">
      <c r="B22" s="36"/>
      <c r="C22" s="37"/>
      <c r="D22" s="32" t="s">
        <v>32</v>
      </c>
      <c r="E22" s="37"/>
      <c r="F22" s="37"/>
      <c r="G22" s="37"/>
      <c r="H22" s="37"/>
      <c r="I22" s="119" t="s">
        <v>27</v>
      </c>
      <c r="J22" s="30" t="s">
        <v>20</v>
      </c>
      <c r="K22" s="40"/>
    </row>
    <row r="23" spans="2:11" s="1" customFormat="1" ht="18" customHeight="1">
      <c r="B23" s="36"/>
      <c r="C23" s="37"/>
      <c r="D23" s="37"/>
      <c r="E23" s="30" t="s">
        <v>33</v>
      </c>
      <c r="F23" s="37"/>
      <c r="G23" s="37"/>
      <c r="H23" s="37"/>
      <c r="I23" s="119" t="s">
        <v>29</v>
      </c>
      <c r="J23" s="30" t="s">
        <v>20</v>
      </c>
      <c r="K23" s="40"/>
    </row>
    <row r="24" spans="2:11" s="1" customFormat="1" ht="6.9" customHeight="1">
      <c r="B24" s="36"/>
      <c r="C24" s="37"/>
      <c r="D24" s="37"/>
      <c r="E24" s="37"/>
      <c r="F24" s="37"/>
      <c r="G24" s="37"/>
      <c r="H24" s="37"/>
      <c r="I24" s="118"/>
      <c r="J24" s="37"/>
      <c r="K24" s="40"/>
    </row>
    <row r="25" spans="2:11" s="1" customFormat="1" ht="14.4" customHeight="1">
      <c r="B25" s="36"/>
      <c r="C25" s="37"/>
      <c r="D25" s="32" t="s">
        <v>36</v>
      </c>
      <c r="E25" s="37"/>
      <c r="F25" s="37"/>
      <c r="G25" s="37"/>
      <c r="H25" s="37"/>
      <c r="I25" s="118"/>
      <c r="J25" s="37"/>
      <c r="K25" s="40"/>
    </row>
    <row r="26" spans="2:11" s="7" customFormat="1" ht="22.5" customHeight="1">
      <c r="B26" s="121"/>
      <c r="C26" s="122"/>
      <c r="D26" s="122"/>
      <c r="E26" s="377" t="s">
        <v>20</v>
      </c>
      <c r="F26" s="415"/>
      <c r="G26" s="415"/>
      <c r="H26" s="415"/>
      <c r="I26" s="123"/>
      <c r="J26" s="122"/>
      <c r="K26" s="124"/>
    </row>
    <row r="27" spans="2:11" s="1" customFormat="1" ht="6.9" customHeight="1">
      <c r="B27" s="36"/>
      <c r="C27" s="37"/>
      <c r="D27" s="37"/>
      <c r="E27" s="37"/>
      <c r="F27" s="37"/>
      <c r="G27" s="37"/>
      <c r="H27" s="37"/>
      <c r="I27" s="118"/>
      <c r="J27" s="37"/>
      <c r="K27" s="40"/>
    </row>
    <row r="28" spans="2:11" s="1" customFormat="1" ht="6.9" customHeight="1">
      <c r="B28" s="36"/>
      <c r="C28" s="37"/>
      <c r="D28" s="81"/>
      <c r="E28" s="81"/>
      <c r="F28" s="81"/>
      <c r="G28" s="81"/>
      <c r="H28" s="81"/>
      <c r="I28" s="125"/>
      <c r="J28" s="81"/>
      <c r="K28" s="126"/>
    </row>
    <row r="29" spans="2:11" s="1" customFormat="1" ht="25.35" customHeight="1">
      <c r="B29" s="36"/>
      <c r="C29" s="37"/>
      <c r="D29" s="127" t="s">
        <v>37</v>
      </c>
      <c r="E29" s="37"/>
      <c r="F29" s="37"/>
      <c r="G29" s="37"/>
      <c r="H29" s="37"/>
      <c r="I29" s="118"/>
      <c r="J29" s="128">
        <f>ROUND(J95,0)</f>
        <v>0</v>
      </c>
      <c r="K29" s="40"/>
    </row>
    <row r="30" spans="2:11" s="1" customFormat="1" ht="6.9" customHeight="1">
      <c r="B30" s="36"/>
      <c r="C30" s="37"/>
      <c r="D30" s="81"/>
      <c r="E30" s="81"/>
      <c r="F30" s="81"/>
      <c r="G30" s="81"/>
      <c r="H30" s="81"/>
      <c r="I30" s="125"/>
      <c r="J30" s="81"/>
      <c r="K30" s="126"/>
    </row>
    <row r="31" spans="2:11" s="1" customFormat="1" ht="14.4" customHeight="1">
      <c r="B31" s="36"/>
      <c r="C31" s="37"/>
      <c r="D31" s="37"/>
      <c r="E31" s="37"/>
      <c r="F31" s="41" t="s">
        <v>39</v>
      </c>
      <c r="G31" s="37"/>
      <c r="H31" s="37"/>
      <c r="I31" s="129" t="s">
        <v>38</v>
      </c>
      <c r="J31" s="41" t="s">
        <v>40</v>
      </c>
      <c r="K31" s="40"/>
    </row>
    <row r="32" spans="2:11" s="1" customFormat="1" ht="14.4" customHeight="1">
      <c r="B32" s="36"/>
      <c r="C32" s="37"/>
      <c r="D32" s="44" t="s">
        <v>41</v>
      </c>
      <c r="E32" s="44" t="s">
        <v>42</v>
      </c>
      <c r="F32" s="130">
        <f>ROUND(SUM(BE95:BE412),0)</f>
        <v>0</v>
      </c>
      <c r="G32" s="37"/>
      <c r="H32" s="37"/>
      <c r="I32" s="131">
        <v>0.21</v>
      </c>
      <c r="J32" s="130">
        <f>ROUND(ROUND((SUM(BE95:BE412)),0)*I32,1)</f>
        <v>0</v>
      </c>
      <c r="K32" s="40"/>
    </row>
    <row r="33" spans="2:11" s="1" customFormat="1" ht="14.4" customHeight="1">
      <c r="B33" s="36"/>
      <c r="C33" s="37"/>
      <c r="D33" s="37"/>
      <c r="E33" s="44" t="s">
        <v>43</v>
      </c>
      <c r="F33" s="130">
        <f>ROUND(SUM(BF95:BF412),0)</f>
        <v>0</v>
      </c>
      <c r="G33" s="37"/>
      <c r="H33" s="37"/>
      <c r="I33" s="131">
        <v>0.15</v>
      </c>
      <c r="J33" s="130">
        <f>ROUND(ROUND((SUM(BF95:BF412)),0)*I33,1)</f>
        <v>0</v>
      </c>
      <c r="K33" s="40"/>
    </row>
    <row r="34" spans="2:11" s="1" customFormat="1" ht="14.4" customHeight="1" hidden="1">
      <c r="B34" s="36"/>
      <c r="C34" s="37"/>
      <c r="D34" s="37"/>
      <c r="E34" s="44" t="s">
        <v>44</v>
      </c>
      <c r="F34" s="130">
        <f>ROUND(SUM(BG95:BG412),0)</f>
        <v>0</v>
      </c>
      <c r="G34" s="37"/>
      <c r="H34" s="37"/>
      <c r="I34" s="131">
        <v>0.21</v>
      </c>
      <c r="J34" s="130">
        <v>0</v>
      </c>
      <c r="K34" s="40"/>
    </row>
    <row r="35" spans="2:11" s="1" customFormat="1" ht="14.4" customHeight="1" hidden="1">
      <c r="B35" s="36"/>
      <c r="C35" s="37"/>
      <c r="D35" s="37"/>
      <c r="E35" s="44" t="s">
        <v>45</v>
      </c>
      <c r="F35" s="130">
        <f>ROUND(SUM(BH95:BH412),0)</f>
        <v>0</v>
      </c>
      <c r="G35" s="37"/>
      <c r="H35" s="37"/>
      <c r="I35" s="131">
        <v>0.15</v>
      </c>
      <c r="J35" s="130">
        <v>0</v>
      </c>
      <c r="K35" s="40"/>
    </row>
    <row r="36" spans="2:11" s="1" customFormat="1" ht="14.4" customHeight="1" hidden="1">
      <c r="B36" s="36"/>
      <c r="C36" s="37"/>
      <c r="D36" s="37"/>
      <c r="E36" s="44" t="s">
        <v>46</v>
      </c>
      <c r="F36" s="130">
        <f>ROUND(SUM(BI95:BI412),0)</f>
        <v>0</v>
      </c>
      <c r="G36" s="37"/>
      <c r="H36" s="37"/>
      <c r="I36" s="131">
        <v>0</v>
      </c>
      <c r="J36" s="130">
        <v>0</v>
      </c>
      <c r="K36" s="40"/>
    </row>
    <row r="37" spans="2:11" s="1" customFormat="1" ht="6.9" customHeight="1">
      <c r="B37" s="36"/>
      <c r="C37" s="37"/>
      <c r="D37" s="37"/>
      <c r="E37" s="37"/>
      <c r="F37" s="37"/>
      <c r="G37" s="37"/>
      <c r="H37" s="37"/>
      <c r="I37" s="118"/>
      <c r="J37" s="37"/>
      <c r="K37" s="40"/>
    </row>
    <row r="38" spans="2:11" s="1" customFormat="1" ht="25.35" customHeight="1">
      <c r="B38" s="36"/>
      <c r="C38" s="132"/>
      <c r="D38" s="133" t="s">
        <v>47</v>
      </c>
      <c r="E38" s="75"/>
      <c r="F38" s="75"/>
      <c r="G38" s="134" t="s">
        <v>48</v>
      </c>
      <c r="H38" s="135" t="s">
        <v>49</v>
      </c>
      <c r="I38" s="136"/>
      <c r="J38" s="137">
        <f>SUM(J29:J36)</f>
        <v>0</v>
      </c>
      <c r="K38" s="138"/>
    </row>
    <row r="39" spans="2:11" s="1" customFormat="1" ht="14.4" customHeight="1">
      <c r="B39" s="51"/>
      <c r="C39" s="52"/>
      <c r="D39" s="52"/>
      <c r="E39" s="52"/>
      <c r="F39" s="52"/>
      <c r="G39" s="52"/>
      <c r="H39" s="52"/>
      <c r="I39" s="139"/>
      <c r="J39" s="52"/>
      <c r="K39" s="53"/>
    </row>
    <row r="43" spans="2:11" s="1" customFormat="1" ht="6.9" customHeight="1">
      <c r="B43" s="140"/>
      <c r="C43" s="141"/>
      <c r="D43" s="141"/>
      <c r="E43" s="141"/>
      <c r="F43" s="141"/>
      <c r="G43" s="141"/>
      <c r="H43" s="141"/>
      <c r="I43" s="142"/>
      <c r="J43" s="141"/>
      <c r="K43" s="143"/>
    </row>
    <row r="44" spans="2:11" s="1" customFormat="1" ht="36.9" customHeight="1">
      <c r="B44" s="36"/>
      <c r="C44" s="25" t="s">
        <v>97</v>
      </c>
      <c r="D44" s="37"/>
      <c r="E44" s="37"/>
      <c r="F44" s="37"/>
      <c r="G44" s="37"/>
      <c r="H44" s="37"/>
      <c r="I44" s="118"/>
      <c r="J44" s="37"/>
      <c r="K44" s="40"/>
    </row>
    <row r="45" spans="2:11" s="1" customFormat="1" ht="6.9" customHeight="1">
      <c r="B45" s="36"/>
      <c r="C45" s="37"/>
      <c r="D45" s="37"/>
      <c r="E45" s="37"/>
      <c r="F45" s="37"/>
      <c r="G45" s="37"/>
      <c r="H45" s="37"/>
      <c r="I45" s="118"/>
      <c r="J45" s="37"/>
      <c r="K45" s="40"/>
    </row>
    <row r="46" spans="2:11" s="1" customFormat="1" ht="14.4" customHeight="1">
      <c r="B46" s="36"/>
      <c r="C46" s="32" t="s">
        <v>17</v>
      </c>
      <c r="D46" s="37"/>
      <c r="E46" s="37"/>
      <c r="F46" s="37"/>
      <c r="G46" s="37"/>
      <c r="H46" s="37"/>
      <c r="I46" s="118"/>
      <c r="J46" s="37"/>
      <c r="K46" s="40"/>
    </row>
    <row r="47" spans="2:11" s="1" customFormat="1" ht="22.5" customHeight="1">
      <c r="B47" s="36"/>
      <c r="C47" s="37"/>
      <c r="D47" s="37"/>
      <c r="E47" s="413" t="str">
        <f>E7</f>
        <v>Revitalizace areálu KOC V Podhájí- Zateplení objektu, Krajská Zdravotní a.s.-Masarykova nemocnice v Ústí n.L., o.z.</v>
      </c>
      <c r="F47" s="381"/>
      <c r="G47" s="381"/>
      <c r="H47" s="381"/>
      <c r="I47" s="118"/>
      <c r="J47" s="37"/>
      <c r="K47" s="40"/>
    </row>
    <row r="48" spans="2:11" ht="13.2">
      <c r="B48" s="23"/>
      <c r="C48" s="32" t="s">
        <v>93</v>
      </c>
      <c r="D48" s="24"/>
      <c r="E48" s="24"/>
      <c r="F48" s="24"/>
      <c r="G48" s="24"/>
      <c r="H48" s="24"/>
      <c r="I48" s="117"/>
      <c r="J48" s="24"/>
      <c r="K48" s="26"/>
    </row>
    <row r="49" spans="2:11" s="1" customFormat="1" ht="22.5" customHeight="1">
      <c r="B49" s="36"/>
      <c r="C49" s="37"/>
      <c r="D49" s="37"/>
      <c r="E49" s="413" t="s">
        <v>94</v>
      </c>
      <c r="F49" s="381"/>
      <c r="G49" s="381"/>
      <c r="H49" s="381"/>
      <c r="I49" s="118"/>
      <c r="J49" s="37"/>
      <c r="K49" s="40"/>
    </row>
    <row r="50" spans="2:11" s="1" customFormat="1" ht="14.4" customHeight="1">
      <c r="B50" s="36"/>
      <c r="C50" s="32" t="s">
        <v>95</v>
      </c>
      <c r="D50" s="37"/>
      <c r="E50" s="37"/>
      <c r="F50" s="37"/>
      <c r="G50" s="37"/>
      <c r="H50" s="37"/>
      <c r="I50" s="118"/>
      <c r="J50" s="37"/>
      <c r="K50" s="40"/>
    </row>
    <row r="51" spans="2:11" s="1" customFormat="1" ht="23.25" customHeight="1">
      <c r="B51" s="36"/>
      <c r="C51" s="37"/>
      <c r="D51" s="37"/>
      <c r="E51" s="414" t="str">
        <f>E11</f>
        <v>03 - SO 100.03 - Odstranění balkonu 2.NP (původní objekt)</v>
      </c>
      <c r="F51" s="381"/>
      <c r="G51" s="381"/>
      <c r="H51" s="381"/>
      <c r="I51" s="118"/>
      <c r="J51" s="37"/>
      <c r="K51" s="40"/>
    </row>
    <row r="52" spans="2:11" s="1" customFormat="1" ht="6.9" customHeight="1">
      <c r="B52" s="36"/>
      <c r="C52" s="37"/>
      <c r="D52" s="37"/>
      <c r="E52" s="37"/>
      <c r="F52" s="37"/>
      <c r="G52" s="37"/>
      <c r="H52" s="37"/>
      <c r="I52" s="118"/>
      <c r="J52" s="37"/>
      <c r="K52" s="40"/>
    </row>
    <row r="53" spans="2:11" s="1" customFormat="1" ht="18" customHeight="1">
      <c r="B53" s="36"/>
      <c r="C53" s="32" t="s">
        <v>22</v>
      </c>
      <c r="D53" s="37"/>
      <c r="E53" s="37"/>
      <c r="F53" s="30" t="str">
        <f>F14</f>
        <v>Ústí n.L.</v>
      </c>
      <c r="G53" s="37"/>
      <c r="H53" s="37"/>
      <c r="I53" s="119" t="s">
        <v>24</v>
      </c>
      <c r="J53" s="120" t="str">
        <f>IF(J14="","",J14)</f>
        <v>12.02.2016</v>
      </c>
      <c r="K53" s="40"/>
    </row>
    <row r="54" spans="2:11" s="1" customFormat="1" ht="6.9" customHeight="1">
      <c r="B54" s="36"/>
      <c r="C54" s="37"/>
      <c r="D54" s="37"/>
      <c r="E54" s="37"/>
      <c r="F54" s="37"/>
      <c r="G54" s="37"/>
      <c r="H54" s="37"/>
      <c r="I54" s="118"/>
      <c r="J54" s="37"/>
      <c r="K54" s="40"/>
    </row>
    <row r="55" spans="2:11" s="1" customFormat="1" ht="13.2">
      <c r="B55" s="36"/>
      <c r="C55" s="32" t="s">
        <v>26</v>
      </c>
      <c r="D55" s="37"/>
      <c r="E55" s="37"/>
      <c r="F55" s="30" t="str">
        <f>E17</f>
        <v>Krajská zdravotní a.s. Ústí n.L.</v>
      </c>
      <c r="G55" s="37"/>
      <c r="H55" s="37"/>
      <c r="I55" s="119" t="s">
        <v>32</v>
      </c>
      <c r="J55" s="30" t="str">
        <f>E23</f>
        <v>Ct.Žežulka - Zefraprojekt</v>
      </c>
      <c r="K55" s="40"/>
    </row>
    <row r="56" spans="2:11" s="1" customFormat="1" ht="14.4" customHeight="1">
      <c r="B56" s="36"/>
      <c r="C56" s="32" t="s">
        <v>30</v>
      </c>
      <c r="D56" s="37"/>
      <c r="E56" s="37"/>
      <c r="F56" s="30" t="str">
        <f>IF(E20="","",E20)</f>
        <v/>
      </c>
      <c r="G56" s="37"/>
      <c r="H56" s="37"/>
      <c r="I56" s="118"/>
      <c r="J56" s="37"/>
      <c r="K56" s="40"/>
    </row>
    <row r="57" spans="2:11" s="1" customFormat="1" ht="10.35" customHeight="1">
      <c r="B57" s="36"/>
      <c r="C57" s="37"/>
      <c r="D57" s="37"/>
      <c r="E57" s="37"/>
      <c r="F57" s="37"/>
      <c r="G57" s="37"/>
      <c r="H57" s="37"/>
      <c r="I57" s="118"/>
      <c r="J57" s="37"/>
      <c r="K57" s="40"/>
    </row>
    <row r="58" spans="2:11" s="1" customFormat="1" ht="29.25" customHeight="1">
      <c r="B58" s="36"/>
      <c r="C58" s="144" t="s">
        <v>98</v>
      </c>
      <c r="D58" s="132"/>
      <c r="E58" s="132"/>
      <c r="F58" s="132"/>
      <c r="G58" s="132"/>
      <c r="H58" s="132"/>
      <c r="I58" s="145"/>
      <c r="J58" s="146" t="s">
        <v>99</v>
      </c>
      <c r="K58" s="147"/>
    </row>
    <row r="59" spans="2:11" s="1" customFormat="1" ht="10.35" customHeight="1">
      <c r="B59" s="36"/>
      <c r="C59" s="37"/>
      <c r="D59" s="37"/>
      <c r="E59" s="37"/>
      <c r="F59" s="37"/>
      <c r="G59" s="37"/>
      <c r="H59" s="37"/>
      <c r="I59" s="118"/>
      <c r="J59" s="37"/>
      <c r="K59" s="40"/>
    </row>
    <row r="60" spans="2:47" s="1" customFormat="1" ht="29.25" customHeight="1">
      <c r="B60" s="36"/>
      <c r="C60" s="148" t="s">
        <v>100</v>
      </c>
      <c r="D60" s="37"/>
      <c r="E60" s="37"/>
      <c r="F60" s="37"/>
      <c r="G60" s="37"/>
      <c r="H60" s="37"/>
      <c r="I60" s="118"/>
      <c r="J60" s="128">
        <f>J95</f>
        <v>0</v>
      </c>
      <c r="K60" s="40"/>
      <c r="AU60" s="19" t="s">
        <v>101</v>
      </c>
    </row>
    <row r="61" spans="2:11" s="8" customFormat="1" ht="24.9" customHeight="1">
      <c r="B61" s="149"/>
      <c r="C61" s="150"/>
      <c r="D61" s="151" t="s">
        <v>102</v>
      </c>
      <c r="E61" s="152"/>
      <c r="F61" s="152"/>
      <c r="G61" s="152"/>
      <c r="H61" s="152"/>
      <c r="I61" s="153"/>
      <c r="J61" s="154">
        <f>J96</f>
        <v>0</v>
      </c>
      <c r="K61" s="155"/>
    </row>
    <row r="62" spans="2:11" s="9" customFormat="1" ht="19.95" customHeight="1">
      <c r="B62" s="156"/>
      <c r="C62" s="157"/>
      <c r="D62" s="158" t="s">
        <v>105</v>
      </c>
      <c r="E62" s="159"/>
      <c r="F62" s="159"/>
      <c r="G62" s="159"/>
      <c r="H62" s="159"/>
      <c r="I62" s="160"/>
      <c r="J62" s="161">
        <f>J97</f>
        <v>0</v>
      </c>
      <c r="K62" s="162"/>
    </row>
    <row r="63" spans="2:11" s="9" customFormat="1" ht="19.95" customHeight="1">
      <c r="B63" s="156"/>
      <c r="C63" s="157"/>
      <c r="D63" s="158" t="s">
        <v>108</v>
      </c>
      <c r="E63" s="159"/>
      <c r="F63" s="159"/>
      <c r="G63" s="159"/>
      <c r="H63" s="159"/>
      <c r="I63" s="160"/>
      <c r="J63" s="161">
        <f>J106</f>
        <v>0</v>
      </c>
      <c r="K63" s="162"/>
    </row>
    <row r="64" spans="2:11" s="9" customFormat="1" ht="19.95" customHeight="1">
      <c r="B64" s="156"/>
      <c r="C64" s="157"/>
      <c r="D64" s="158" t="s">
        <v>109</v>
      </c>
      <c r="E64" s="159"/>
      <c r="F64" s="159"/>
      <c r="G64" s="159"/>
      <c r="H64" s="159"/>
      <c r="I64" s="160"/>
      <c r="J64" s="161">
        <f>J201</f>
        <v>0</v>
      </c>
      <c r="K64" s="162"/>
    </row>
    <row r="65" spans="2:11" s="9" customFormat="1" ht="19.95" customHeight="1">
      <c r="B65" s="156"/>
      <c r="C65" s="157"/>
      <c r="D65" s="158" t="s">
        <v>110</v>
      </c>
      <c r="E65" s="159"/>
      <c r="F65" s="159"/>
      <c r="G65" s="159"/>
      <c r="H65" s="159"/>
      <c r="I65" s="160"/>
      <c r="J65" s="161">
        <f>J287</f>
        <v>0</v>
      </c>
      <c r="K65" s="162"/>
    </row>
    <row r="66" spans="2:11" s="9" customFormat="1" ht="19.95" customHeight="1">
      <c r="B66" s="156"/>
      <c r="C66" s="157"/>
      <c r="D66" s="158" t="s">
        <v>111</v>
      </c>
      <c r="E66" s="159"/>
      <c r="F66" s="159"/>
      <c r="G66" s="159"/>
      <c r="H66" s="159"/>
      <c r="I66" s="160"/>
      <c r="J66" s="161">
        <f>J297</f>
        <v>0</v>
      </c>
      <c r="K66" s="162"/>
    </row>
    <row r="67" spans="2:11" s="8" customFormat="1" ht="24.9" customHeight="1">
      <c r="B67" s="149"/>
      <c r="C67" s="150"/>
      <c r="D67" s="151" t="s">
        <v>112</v>
      </c>
      <c r="E67" s="152"/>
      <c r="F67" s="152"/>
      <c r="G67" s="152"/>
      <c r="H67" s="152"/>
      <c r="I67" s="153"/>
      <c r="J67" s="154">
        <f>J299</f>
        <v>0</v>
      </c>
      <c r="K67" s="155"/>
    </row>
    <row r="68" spans="2:11" s="9" customFormat="1" ht="19.95" customHeight="1">
      <c r="B68" s="156"/>
      <c r="C68" s="157"/>
      <c r="D68" s="158" t="s">
        <v>113</v>
      </c>
      <c r="E68" s="159"/>
      <c r="F68" s="159"/>
      <c r="G68" s="159"/>
      <c r="H68" s="159"/>
      <c r="I68" s="160"/>
      <c r="J68" s="161">
        <f>J300</f>
        <v>0</v>
      </c>
      <c r="K68" s="162"/>
    </row>
    <row r="69" spans="2:11" s="9" customFormat="1" ht="19.95" customHeight="1">
      <c r="B69" s="156"/>
      <c r="C69" s="157"/>
      <c r="D69" s="158" t="s">
        <v>117</v>
      </c>
      <c r="E69" s="159"/>
      <c r="F69" s="159"/>
      <c r="G69" s="159"/>
      <c r="H69" s="159"/>
      <c r="I69" s="160"/>
      <c r="J69" s="161">
        <f>J305</f>
        <v>0</v>
      </c>
      <c r="K69" s="162"/>
    </row>
    <row r="70" spans="2:11" s="9" customFormat="1" ht="19.95" customHeight="1">
      <c r="B70" s="156"/>
      <c r="C70" s="157"/>
      <c r="D70" s="158" t="s">
        <v>118</v>
      </c>
      <c r="E70" s="159"/>
      <c r="F70" s="159"/>
      <c r="G70" s="159"/>
      <c r="H70" s="159"/>
      <c r="I70" s="160"/>
      <c r="J70" s="161">
        <f>J336</f>
        <v>0</v>
      </c>
      <c r="K70" s="162"/>
    </row>
    <row r="71" spans="2:11" s="9" customFormat="1" ht="19.95" customHeight="1">
      <c r="B71" s="156"/>
      <c r="C71" s="157"/>
      <c r="D71" s="158" t="s">
        <v>119</v>
      </c>
      <c r="E71" s="159"/>
      <c r="F71" s="159"/>
      <c r="G71" s="159"/>
      <c r="H71" s="159"/>
      <c r="I71" s="160"/>
      <c r="J71" s="161">
        <f>J366</f>
        <v>0</v>
      </c>
      <c r="K71" s="162"/>
    </row>
    <row r="72" spans="2:11" s="9" customFormat="1" ht="19.95" customHeight="1">
      <c r="B72" s="156"/>
      <c r="C72" s="157"/>
      <c r="D72" s="158" t="s">
        <v>1796</v>
      </c>
      <c r="E72" s="159"/>
      <c r="F72" s="159"/>
      <c r="G72" s="159"/>
      <c r="H72" s="159"/>
      <c r="I72" s="160"/>
      <c r="J72" s="161">
        <f>J371</f>
        <v>0</v>
      </c>
      <c r="K72" s="162"/>
    </row>
    <row r="73" spans="2:11" s="9" customFormat="1" ht="19.95" customHeight="1">
      <c r="B73" s="156"/>
      <c r="C73" s="157"/>
      <c r="D73" s="158" t="s">
        <v>1797</v>
      </c>
      <c r="E73" s="159"/>
      <c r="F73" s="159"/>
      <c r="G73" s="159"/>
      <c r="H73" s="159"/>
      <c r="I73" s="160"/>
      <c r="J73" s="161">
        <f>J404</f>
        <v>0</v>
      </c>
      <c r="K73" s="162"/>
    </row>
    <row r="74" spans="2:11" s="1" customFormat="1" ht="21.75" customHeight="1">
      <c r="B74" s="36"/>
      <c r="C74" s="37"/>
      <c r="D74" s="37"/>
      <c r="E74" s="37"/>
      <c r="F74" s="37"/>
      <c r="G74" s="37"/>
      <c r="H74" s="37"/>
      <c r="I74" s="118"/>
      <c r="J74" s="37"/>
      <c r="K74" s="40"/>
    </row>
    <row r="75" spans="2:11" s="1" customFormat="1" ht="6.9" customHeight="1">
      <c r="B75" s="51"/>
      <c r="C75" s="52"/>
      <c r="D75" s="52"/>
      <c r="E75" s="52"/>
      <c r="F75" s="52"/>
      <c r="G75" s="52"/>
      <c r="H75" s="52"/>
      <c r="I75" s="139"/>
      <c r="J75" s="52"/>
      <c r="K75" s="53"/>
    </row>
    <row r="79" spans="2:12" s="1" customFormat="1" ht="6.9" customHeight="1">
      <c r="B79" s="54"/>
      <c r="C79" s="55"/>
      <c r="D79" s="55"/>
      <c r="E79" s="55"/>
      <c r="F79" s="55"/>
      <c r="G79" s="55"/>
      <c r="H79" s="55"/>
      <c r="I79" s="142"/>
      <c r="J79" s="55"/>
      <c r="K79" s="55"/>
      <c r="L79" s="56"/>
    </row>
    <row r="80" spans="2:12" s="1" customFormat="1" ht="36.9" customHeight="1">
      <c r="B80" s="36"/>
      <c r="C80" s="57" t="s">
        <v>124</v>
      </c>
      <c r="D80" s="58"/>
      <c r="E80" s="58"/>
      <c r="F80" s="58"/>
      <c r="G80" s="58"/>
      <c r="H80" s="58"/>
      <c r="I80" s="163"/>
      <c r="J80" s="58"/>
      <c r="K80" s="58"/>
      <c r="L80" s="56"/>
    </row>
    <row r="81" spans="2:12" s="1" customFormat="1" ht="6.9" customHeight="1">
      <c r="B81" s="36"/>
      <c r="C81" s="58"/>
      <c r="D81" s="58"/>
      <c r="E81" s="58"/>
      <c r="F81" s="58"/>
      <c r="G81" s="58"/>
      <c r="H81" s="58"/>
      <c r="I81" s="163"/>
      <c r="J81" s="58"/>
      <c r="K81" s="58"/>
      <c r="L81" s="56"/>
    </row>
    <row r="82" spans="2:12" s="1" customFormat="1" ht="14.4" customHeight="1">
      <c r="B82" s="36"/>
      <c r="C82" s="60" t="s">
        <v>17</v>
      </c>
      <c r="D82" s="58"/>
      <c r="E82" s="58"/>
      <c r="F82" s="58"/>
      <c r="G82" s="58"/>
      <c r="H82" s="58"/>
      <c r="I82" s="163"/>
      <c r="J82" s="58"/>
      <c r="K82" s="58"/>
      <c r="L82" s="56"/>
    </row>
    <row r="83" spans="2:12" s="1" customFormat="1" ht="22.5" customHeight="1">
      <c r="B83" s="36"/>
      <c r="C83" s="58"/>
      <c r="D83" s="58"/>
      <c r="E83" s="412" t="str">
        <f>E7</f>
        <v>Revitalizace areálu KOC V Podhájí- Zateplení objektu, Krajská Zdravotní a.s.-Masarykova nemocnice v Ústí n.L., o.z.</v>
      </c>
      <c r="F83" s="392"/>
      <c r="G83" s="392"/>
      <c r="H83" s="392"/>
      <c r="I83" s="163"/>
      <c r="J83" s="58"/>
      <c r="K83" s="58"/>
      <c r="L83" s="56"/>
    </row>
    <row r="84" spans="2:12" ht="13.2">
      <c r="B84" s="23"/>
      <c r="C84" s="60" t="s">
        <v>93</v>
      </c>
      <c r="D84" s="164"/>
      <c r="E84" s="164"/>
      <c r="F84" s="164"/>
      <c r="G84" s="164"/>
      <c r="H84" s="164"/>
      <c r="J84" s="164"/>
      <c r="K84" s="164"/>
      <c r="L84" s="165"/>
    </row>
    <row r="85" spans="2:12" s="1" customFormat="1" ht="22.5" customHeight="1">
      <c r="B85" s="36"/>
      <c r="C85" s="58"/>
      <c r="D85" s="58"/>
      <c r="E85" s="412" t="s">
        <v>94</v>
      </c>
      <c r="F85" s="392"/>
      <c r="G85" s="392"/>
      <c r="H85" s="392"/>
      <c r="I85" s="163"/>
      <c r="J85" s="58"/>
      <c r="K85" s="58"/>
      <c r="L85" s="56"/>
    </row>
    <row r="86" spans="2:12" s="1" customFormat="1" ht="14.4" customHeight="1">
      <c r="B86" s="36"/>
      <c r="C86" s="60" t="s">
        <v>95</v>
      </c>
      <c r="D86" s="58"/>
      <c r="E86" s="58"/>
      <c r="F86" s="58"/>
      <c r="G86" s="58"/>
      <c r="H86" s="58"/>
      <c r="I86" s="163"/>
      <c r="J86" s="58"/>
      <c r="K86" s="58"/>
      <c r="L86" s="56"/>
    </row>
    <row r="87" spans="2:12" s="1" customFormat="1" ht="23.25" customHeight="1">
      <c r="B87" s="36"/>
      <c r="C87" s="58"/>
      <c r="D87" s="58"/>
      <c r="E87" s="389" t="str">
        <f>E11</f>
        <v>03 - SO 100.03 - Odstranění balkonu 2.NP (původní objekt)</v>
      </c>
      <c r="F87" s="392"/>
      <c r="G87" s="392"/>
      <c r="H87" s="392"/>
      <c r="I87" s="163"/>
      <c r="J87" s="58"/>
      <c r="K87" s="58"/>
      <c r="L87" s="56"/>
    </row>
    <row r="88" spans="2:12" s="1" customFormat="1" ht="6.9" customHeight="1">
      <c r="B88" s="36"/>
      <c r="C88" s="58"/>
      <c r="D88" s="58"/>
      <c r="E88" s="58"/>
      <c r="F88" s="58"/>
      <c r="G88" s="58"/>
      <c r="H88" s="58"/>
      <c r="I88" s="163"/>
      <c r="J88" s="58"/>
      <c r="K88" s="58"/>
      <c r="L88" s="56"/>
    </row>
    <row r="89" spans="2:12" s="1" customFormat="1" ht="18" customHeight="1">
      <c r="B89" s="36"/>
      <c r="C89" s="60" t="s">
        <v>22</v>
      </c>
      <c r="D89" s="58"/>
      <c r="E89" s="58"/>
      <c r="F89" s="166" t="str">
        <f>F14</f>
        <v>Ústí n.L.</v>
      </c>
      <c r="G89" s="58"/>
      <c r="H89" s="58"/>
      <c r="I89" s="167" t="s">
        <v>24</v>
      </c>
      <c r="J89" s="68" t="str">
        <f>IF(J14="","",J14)</f>
        <v>12.02.2016</v>
      </c>
      <c r="K89" s="58"/>
      <c r="L89" s="56"/>
    </row>
    <row r="90" spans="2:12" s="1" customFormat="1" ht="6.9" customHeight="1">
      <c r="B90" s="36"/>
      <c r="C90" s="58"/>
      <c r="D90" s="58"/>
      <c r="E90" s="58"/>
      <c r="F90" s="58"/>
      <c r="G90" s="58"/>
      <c r="H90" s="58"/>
      <c r="I90" s="163"/>
      <c r="J90" s="58"/>
      <c r="K90" s="58"/>
      <c r="L90" s="56"/>
    </row>
    <row r="91" spans="2:12" s="1" customFormat="1" ht="13.2">
      <c r="B91" s="36"/>
      <c r="C91" s="60" t="s">
        <v>26</v>
      </c>
      <c r="D91" s="58"/>
      <c r="E91" s="58"/>
      <c r="F91" s="166" t="str">
        <f>E17</f>
        <v>Krajská zdravotní a.s. Ústí n.L.</v>
      </c>
      <c r="G91" s="58"/>
      <c r="H91" s="58"/>
      <c r="I91" s="167" t="s">
        <v>32</v>
      </c>
      <c r="J91" s="166" t="str">
        <f>E23</f>
        <v>Ct.Žežulka - Zefraprojekt</v>
      </c>
      <c r="K91" s="58"/>
      <c r="L91" s="56"/>
    </row>
    <row r="92" spans="2:12" s="1" customFormat="1" ht="14.4" customHeight="1">
      <c r="B92" s="36"/>
      <c r="C92" s="60" t="s">
        <v>30</v>
      </c>
      <c r="D92" s="58"/>
      <c r="E92" s="58"/>
      <c r="F92" s="166" t="str">
        <f>IF(E20="","",E20)</f>
        <v/>
      </c>
      <c r="G92" s="58"/>
      <c r="H92" s="58"/>
      <c r="I92" s="163"/>
      <c r="J92" s="58"/>
      <c r="K92" s="58"/>
      <c r="L92" s="56"/>
    </row>
    <row r="93" spans="2:12" s="1" customFormat="1" ht="10.35" customHeight="1">
      <c r="B93" s="36"/>
      <c r="C93" s="58"/>
      <c r="D93" s="58"/>
      <c r="E93" s="58"/>
      <c r="F93" s="58"/>
      <c r="G93" s="58"/>
      <c r="H93" s="58"/>
      <c r="I93" s="163"/>
      <c r="J93" s="58"/>
      <c r="K93" s="58"/>
      <c r="L93" s="56"/>
    </row>
    <row r="94" spans="2:20" s="10" customFormat="1" ht="29.25" customHeight="1">
      <c r="B94" s="168"/>
      <c r="C94" s="169" t="s">
        <v>125</v>
      </c>
      <c r="D94" s="170" t="s">
        <v>56</v>
      </c>
      <c r="E94" s="170" t="s">
        <v>52</v>
      </c>
      <c r="F94" s="170" t="s">
        <v>126</v>
      </c>
      <c r="G94" s="170" t="s">
        <v>127</v>
      </c>
      <c r="H94" s="170" t="s">
        <v>128</v>
      </c>
      <c r="I94" s="171" t="s">
        <v>129</v>
      </c>
      <c r="J94" s="170" t="s">
        <v>99</v>
      </c>
      <c r="K94" s="172" t="s">
        <v>130</v>
      </c>
      <c r="L94" s="173"/>
      <c r="M94" s="77" t="s">
        <v>131</v>
      </c>
      <c r="N94" s="78" t="s">
        <v>41</v>
      </c>
      <c r="O94" s="78" t="s">
        <v>132</v>
      </c>
      <c r="P94" s="78" t="s">
        <v>133</v>
      </c>
      <c r="Q94" s="78" t="s">
        <v>134</v>
      </c>
      <c r="R94" s="78" t="s">
        <v>135</v>
      </c>
      <c r="S94" s="78" t="s">
        <v>136</v>
      </c>
      <c r="T94" s="79" t="s">
        <v>137</v>
      </c>
    </row>
    <row r="95" spans="2:63" s="1" customFormat="1" ht="29.25" customHeight="1">
      <c r="B95" s="36"/>
      <c r="C95" s="83" t="s">
        <v>100</v>
      </c>
      <c r="D95" s="58"/>
      <c r="E95" s="58"/>
      <c r="F95" s="58"/>
      <c r="G95" s="58"/>
      <c r="H95" s="58"/>
      <c r="I95" s="163"/>
      <c r="J95" s="174">
        <f>BK95</f>
        <v>0</v>
      </c>
      <c r="K95" s="58"/>
      <c r="L95" s="56"/>
      <c r="M95" s="80"/>
      <c r="N95" s="81"/>
      <c r="O95" s="81"/>
      <c r="P95" s="175">
        <f>P96+P299</f>
        <v>0</v>
      </c>
      <c r="Q95" s="81"/>
      <c r="R95" s="175">
        <f>R96+R299</f>
        <v>1.4911371070000001</v>
      </c>
      <c r="S95" s="81"/>
      <c r="T95" s="176">
        <f>T96+T299</f>
        <v>18.52069153</v>
      </c>
      <c r="AT95" s="19" t="s">
        <v>70</v>
      </c>
      <c r="AU95" s="19" t="s">
        <v>101</v>
      </c>
      <c r="BK95" s="177">
        <f>BK96+BK299</f>
        <v>0</v>
      </c>
    </row>
    <row r="96" spans="2:63" s="11" customFormat="1" ht="37.35" customHeight="1">
      <c r="B96" s="178"/>
      <c r="C96" s="179"/>
      <c r="D96" s="180" t="s">
        <v>70</v>
      </c>
      <c r="E96" s="181" t="s">
        <v>138</v>
      </c>
      <c r="F96" s="181" t="s">
        <v>139</v>
      </c>
      <c r="G96" s="179"/>
      <c r="H96" s="179"/>
      <c r="I96" s="182"/>
      <c r="J96" s="183">
        <f>BK96</f>
        <v>0</v>
      </c>
      <c r="K96" s="179"/>
      <c r="L96" s="184"/>
      <c r="M96" s="185"/>
      <c r="N96" s="186"/>
      <c r="O96" s="186"/>
      <c r="P96" s="187">
        <f>P97+P106+P201+P287+P297</f>
        <v>0</v>
      </c>
      <c r="Q96" s="186"/>
      <c r="R96" s="187">
        <f>R97+R106+R201+R287+R297</f>
        <v>1.38713042</v>
      </c>
      <c r="S96" s="186"/>
      <c r="T96" s="188">
        <f>T97+T106+T201+T287+T297</f>
        <v>18.168547</v>
      </c>
      <c r="AR96" s="189" t="s">
        <v>35</v>
      </c>
      <c r="AT96" s="190" t="s">
        <v>70</v>
      </c>
      <c r="AU96" s="190" t="s">
        <v>71</v>
      </c>
      <c r="AY96" s="189" t="s">
        <v>140</v>
      </c>
      <c r="BK96" s="191">
        <f>BK97+BK106+BK201+BK287+BK297</f>
        <v>0</v>
      </c>
    </row>
    <row r="97" spans="2:63" s="11" customFormat="1" ht="19.95" customHeight="1">
      <c r="B97" s="178"/>
      <c r="C97" s="179"/>
      <c r="D97" s="192" t="s">
        <v>70</v>
      </c>
      <c r="E97" s="193" t="s">
        <v>159</v>
      </c>
      <c r="F97" s="193" t="s">
        <v>233</v>
      </c>
      <c r="G97" s="179"/>
      <c r="H97" s="179"/>
      <c r="I97" s="182"/>
      <c r="J97" s="194">
        <f>BK97</f>
        <v>0</v>
      </c>
      <c r="K97" s="179"/>
      <c r="L97" s="184"/>
      <c r="M97" s="185"/>
      <c r="N97" s="186"/>
      <c r="O97" s="186"/>
      <c r="P97" s="187">
        <f>SUM(P98:P105)</f>
        <v>0</v>
      </c>
      <c r="Q97" s="186"/>
      <c r="R97" s="187">
        <f>SUM(R98:R105)</f>
        <v>0.9436222999999999</v>
      </c>
      <c r="S97" s="186"/>
      <c r="T97" s="188">
        <f>SUM(T98:T105)</f>
        <v>0</v>
      </c>
      <c r="AR97" s="189" t="s">
        <v>35</v>
      </c>
      <c r="AT97" s="190" t="s">
        <v>70</v>
      </c>
      <c r="AU97" s="190" t="s">
        <v>35</v>
      </c>
      <c r="AY97" s="189" t="s">
        <v>140</v>
      </c>
      <c r="BK97" s="191">
        <f>SUM(BK98:BK105)</f>
        <v>0</v>
      </c>
    </row>
    <row r="98" spans="2:65" s="1" customFormat="1" ht="31.5" customHeight="1">
      <c r="B98" s="36"/>
      <c r="C98" s="195" t="s">
        <v>630</v>
      </c>
      <c r="D98" s="195" t="s">
        <v>142</v>
      </c>
      <c r="E98" s="196" t="s">
        <v>1798</v>
      </c>
      <c r="F98" s="197" t="s">
        <v>1799</v>
      </c>
      <c r="G98" s="198" t="s">
        <v>163</v>
      </c>
      <c r="H98" s="199">
        <v>0.473</v>
      </c>
      <c r="I98" s="200"/>
      <c r="J98" s="201">
        <f>ROUND(I98*H98,2)</f>
        <v>0</v>
      </c>
      <c r="K98" s="197" t="s">
        <v>146</v>
      </c>
      <c r="L98" s="56"/>
      <c r="M98" s="202" t="s">
        <v>20</v>
      </c>
      <c r="N98" s="203" t="s">
        <v>42</v>
      </c>
      <c r="O98" s="37"/>
      <c r="P98" s="204">
        <f>O98*H98</f>
        <v>0</v>
      </c>
      <c r="Q98" s="204">
        <v>1.8775</v>
      </c>
      <c r="R98" s="204">
        <f>Q98*H98</f>
        <v>0.8880574999999999</v>
      </c>
      <c r="S98" s="204">
        <v>0</v>
      </c>
      <c r="T98" s="205">
        <f>S98*H98</f>
        <v>0</v>
      </c>
      <c r="AR98" s="19" t="s">
        <v>147</v>
      </c>
      <c r="AT98" s="19" t="s">
        <v>142</v>
      </c>
      <c r="AU98" s="19" t="s">
        <v>78</v>
      </c>
      <c r="AY98" s="19" t="s">
        <v>140</v>
      </c>
      <c r="BE98" s="206">
        <f>IF(N98="základní",J98,0)</f>
        <v>0</v>
      </c>
      <c r="BF98" s="206">
        <f>IF(N98="snížená",J98,0)</f>
        <v>0</v>
      </c>
      <c r="BG98" s="206">
        <f>IF(N98="zákl. přenesená",J98,0)</f>
        <v>0</v>
      </c>
      <c r="BH98" s="206">
        <f>IF(N98="sníž. přenesená",J98,0)</f>
        <v>0</v>
      </c>
      <c r="BI98" s="206">
        <f>IF(N98="nulová",J98,0)</f>
        <v>0</v>
      </c>
      <c r="BJ98" s="19" t="s">
        <v>35</v>
      </c>
      <c r="BK98" s="206">
        <f>ROUND(I98*H98,2)</f>
        <v>0</v>
      </c>
      <c r="BL98" s="19" t="s">
        <v>147</v>
      </c>
      <c r="BM98" s="19" t="s">
        <v>1800</v>
      </c>
    </row>
    <row r="99" spans="2:51" s="12" customFormat="1" ht="13.5">
      <c r="B99" s="207"/>
      <c r="C99" s="208"/>
      <c r="D99" s="209" t="s">
        <v>149</v>
      </c>
      <c r="E99" s="210" t="s">
        <v>20</v>
      </c>
      <c r="F99" s="211" t="s">
        <v>1801</v>
      </c>
      <c r="G99" s="208"/>
      <c r="H99" s="212" t="s">
        <v>20</v>
      </c>
      <c r="I99" s="213"/>
      <c r="J99" s="208"/>
      <c r="K99" s="208"/>
      <c r="L99" s="214"/>
      <c r="M99" s="215"/>
      <c r="N99" s="216"/>
      <c r="O99" s="216"/>
      <c r="P99" s="216"/>
      <c r="Q99" s="216"/>
      <c r="R99" s="216"/>
      <c r="S99" s="216"/>
      <c r="T99" s="217"/>
      <c r="AT99" s="218" t="s">
        <v>149</v>
      </c>
      <c r="AU99" s="218" t="s">
        <v>78</v>
      </c>
      <c r="AV99" s="12" t="s">
        <v>35</v>
      </c>
      <c r="AW99" s="12" t="s">
        <v>34</v>
      </c>
      <c r="AX99" s="12" t="s">
        <v>71</v>
      </c>
      <c r="AY99" s="218" t="s">
        <v>140</v>
      </c>
    </row>
    <row r="100" spans="2:51" s="13" customFormat="1" ht="13.5">
      <c r="B100" s="219"/>
      <c r="C100" s="220"/>
      <c r="D100" s="209" t="s">
        <v>149</v>
      </c>
      <c r="E100" s="221" t="s">
        <v>20</v>
      </c>
      <c r="F100" s="222" t="s">
        <v>1802</v>
      </c>
      <c r="G100" s="220"/>
      <c r="H100" s="223">
        <v>0.473</v>
      </c>
      <c r="I100" s="224"/>
      <c r="J100" s="220"/>
      <c r="K100" s="220"/>
      <c r="L100" s="225"/>
      <c r="M100" s="226"/>
      <c r="N100" s="227"/>
      <c r="O100" s="227"/>
      <c r="P100" s="227"/>
      <c r="Q100" s="227"/>
      <c r="R100" s="227"/>
      <c r="S100" s="227"/>
      <c r="T100" s="228"/>
      <c r="AT100" s="229" t="s">
        <v>149</v>
      </c>
      <c r="AU100" s="229" t="s">
        <v>78</v>
      </c>
      <c r="AV100" s="13" t="s">
        <v>78</v>
      </c>
      <c r="AW100" s="13" t="s">
        <v>34</v>
      </c>
      <c r="AX100" s="13" t="s">
        <v>71</v>
      </c>
      <c r="AY100" s="229" t="s">
        <v>140</v>
      </c>
    </row>
    <row r="101" spans="2:51" s="14" customFormat="1" ht="13.5">
      <c r="B101" s="230"/>
      <c r="C101" s="231"/>
      <c r="D101" s="232" t="s">
        <v>149</v>
      </c>
      <c r="E101" s="233" t="s">
        <v>20</v>
      </c>
      <c r="F101" s="234" t="s">
        <v>152</v>
      </c>
      <c r="G101" s="231"/>
      <c r="H101" s="235">
        <v>0.473</v>
      </c>
      <c r="I101" s="236"/>
      <c r="J101" s="231"/>
      <c r="K101" s="231"/>
      <c r="L101" s="237"/>
      <c r="M101" s="238"/>
      <c r="N101" s="239"/>
      <c r="O101" s="239"/>
      <c r="P101" s="239"/>
      <c r="Q101" s="239"/>
      <c r="R101" s="239"/>
      <c r="S101" s="239"/>
      <c r="T101" s="240"/>
      <c r="AT101" s="241" t="s">
        <v>149</v>
      </c>
      <c r="AU101" s="241" t="s">
        <v>78</v>
      </c>
      <c r="AV101" s="14" t="s">
        <v>147</v>
      </c>
      <c r="AW101" s="14" t="s">
        <v>34</v>
      </c>
      <c r="AX101" s="14" t="s">
        <v>35</v>
      </c>
      <c r="AY101" s="241" t="s">
        <v>140</v>
      </c>
    </row>
    <row r="102" spans="2:65" s="1" customFormat="1" ht="31.5" customHeight="1">
      <c r="B102" s="36"/>
      <c r="C102" s="195" t="s">
        <v>634</v>
      </c>
      <c r="D102" s="195" t="s">
        <v>142</v>
      </c>
      <c r="E102" s="196" t="s">
        <v>1803</v>
      </c>
      <c r="F102" s="197" t="s">
        <v>1804</v>
      </c>
      <c r="G102" s="198" t="s">
        <v>145</v>
      </c>
      <c r="H102" s="199">
        <v>0.48</v>
      </c>
      <c r="I102" s="200"/>
      <c r="J102" s="201">
        <f>ROUND(I102*H102,2)</f>
        <v>0</v>
      </c>
      <c r="K102" s="197" t="s">
        <v>146</v>
      </c>
      <c r="L102" s="56"/>
      <c r="M102" s="202" t="s">
        <v>20</v>
      </c>
      <c r="N102" s="203" t="s">
        <v>42</v>
      </c>
      <c r="O102" s="37"/>
      <c r="P102" s="204">
        <f>O102*H102</f>
        <v>0</v>
      </c>
      <c r="Q102" s="204">
        <v>0.11576</v>
      </c>
      <c r="R102" s="204">
        <f>Q102*H102</f>
        <v>0.0555648</v>
      </c>
      <c r="S102" s="204">
        <v>0</v>
      </c>
      <c r="T102" s="205">
        <f>S102*H102</f>
        <v>0</v>
      </c>
      <c r="AR102" s="19" t="s">
        <v>147</v>
      </c>
      <c r="AT102" s="19" t="s">
        <v>142</v>
      </c>
      <c r="AU102" s="19" t="s">
        <v>78</v>
      </c>
      <c r="AY102" s="19" t="s">
        <v>140</v>
      </c>
      <c r="BE102" s="206">
        <f>IF(N102="základní",J102,0)</f>
        <v>0</v>
      </c>
      <c r="BF102" s="206">
        <f>IF(N102="snížená",J102,0)</f>
        <v>0</v>
      </c>
      <c r="BG102" s="206">
        <f>IF(N102="zákl. přenesená",J102,0)</f>
        <v>0</v>
      </c>
      <c r="BH102" s="206">
        <f>IF(N102="sníž. přenesená",J102,0)</f>
        <v>0</v>
      </c>
      <c r="BI102" s="206">
        <f>IF(N102="nulová",J102,0)</f>
        <v>0</v>
      </c>
      <c r="BJ102" s="19" t="s">
        <v>35</v>
      </c>
      <c r="BK102" s="206">
        <f>ROUND(I102*H102,2)</f>
        <v>0</v>
      </c>
      <c r="BL102" s="19" t="s">
        <v>147</v>
      </c>
      <c r="BM102" s="19" t="s">
        <v>1805</v>
      </c>
    </row>
    <row r="103" spans="2:51" s="12" customFormat="1" ht="13.5">
      <c r="B103" s="207"/>
      <c r="C103" s="208"/>
      <c r="D103" s="209" t="s">
        <v>149</v>
      </c>
      <c r="E103" s="210" t="s">
        <v>20</v>
      </c>
      <c r="F103" s="211" t="s">
        <v>1806</v>
      </c>
      <c r="G103" s="208"/>
      <c r="H103" s="212" t="s">
        <v>20</v>
      </c>
      <c r="I103" s="213"/>
      <c r="J103" s="208"/>
      <c r="K103" s="208"/>
      <c r="L103" s="214"/>
      <c r="M103" s="215"/>
      <c r="N103" s="216"/>
      <c r="O103" s="216"/>
      <c r="P103" s="216"/>
      <c r="Q103" s="216"/>
      <c r="R103" s="216"/>
      <c r="S103" s="216"/>
      <c r="T103" s="217"/>
      <c r="AT103" s="218" t="s">
        <v>149</v>
      </c>
      <c r="AU103" s="218" t="s">
        <v>78</v>
      </c>
      <c r="AV103" s="12" t="s">
        <v>35</v>
      </c>
      <c r="AW103" s="12" t="s">
        <v>34</v>
      </c>
      <c r="AX103" s="12" t="s">
        <v>71</v>
      </c>
      <c r="AY103" s="218" t="s">
        <v>140</v>
      </c>
    </row>
    <row r="104" spans="2:51" s="13" customFormat="1" ht="13.5">
      <c r="B104" s="219"/>
      <c r="C104" s="220"/>
      <c r="D104" s="209" t="s">
        <v>149</v>
      </c>
      <c r="E104" s="221" t="s">
        <v>20</v>
      </c>
      <c r="F104" s="222" t="s">
        <v>1807</v>
      </c>
      <c r="G104" s="220"/>
      <c r="H104" s="223">
        <v>0.48</v>
      </c>
      <c r="I104" s="224"/>
      <c r="J104" s="220"/>
      <c r="K104" s="220"/>
      <c r="L104" s="225"/>
      <c r="M104" s="226"/>
      <c r="N104" s="227"/>
      <c r="O104" s="227"/>
      <c r="P104" s="227"/>
      <c r="Q104" s="227"/>
      <c r="R104" s="227"/>
      <c r="S104" s="227"/>
      <c r="T104" s="228"/>
      <c r="AT104" s="229" t="s">
        <v>149</v>
      </c>
      <c r="AU104" s="229" t="s">
        <v>78</v>
      </c>
      <c r="AV104" s="13" t="s">
        <v>78</v>
      </c>
      <c r="AW104" s="13" t="s">
        <v>34</v>
      </c>
      <c r="AX104" s="13" t="s">
        <v>71</v>
      </c>
      <c r="AY104" s="229" t="s">
        <v>140</v>
      </c>
    </row>
    <row r="105" spans="2:51" s="14" customFormat="1" ht="13.5">
      <c r="B105" s="230"/>
      <c r="C105" s="231"/>
      <c r="D105" s="209" t="s">
        <v>149</v>
      </c>
      <c r="E105" s="267" t="s">
        <v>20</v>
      </c>
      <c r="F105" s="268" t="s">
        <v>152</v>
      </c>
      <c r="G105" s="231"/>
      <c r="H105" s="269">
        <v>0.48</v>
      </c>
      <c r="I105" s="236"/>
      <c r="J105" s="231"/>
      <c r="K105" s="231"/>
      <c r="L105" s="237"/>
      <c r="M105" s="238"/>
      <c r="N105" s="239"/>
      <c r="O105" s="239"/>
      <c r="P105" s="239"/>
      <c r="Q105" s="239"/>
      <c r="R105" s="239"/>
      <c r="S105" s="239"/>
      <c r="T105" s="240"/>
      <c r="AT105" s="241" t="s">
        <v>149</v>
      </c>
      <c r="AU105" s="241" t="s">
        <v>78</v>
      </c>
      <c r="AV105" s="14" t="s">
        <v>147</v>
      </c>
      <c r="AW105" s="14" t="s">
        <v>34</v>
      </c>
      <c r="AX105" s="14" t="s">
        <v>35</v>
      </c>
      <c r="AY105" s="241" t="s">
        <v>140</v>
      </c>
    </row>
    <row r="106" spans="2:63" s="11" customFormat="1" ht="29.85" customHeight="1">
      <c r="B106" s="178"/>
      <c r="C106" s="179"/>
      <c r="D106" s="192" t="s">
        <v>70</v>
      </c>
      <c r="E106" s="193" t="s">
        <v>180</v>
      </c>
      <c r="F106" s="193" t="s">
        <v>258</v>
      </c>
      <c r="G106" s="179"/>
      <c r="H106" s="179"/>
      <c r="I106" s="182"/>
      <c r="J106" s="194">
        <f>BK106</f>
        <v>0</v>
      </c>
      <c r="K106" s="179"/>
      <c r="L106" s="184"/>
      <c r="M106" s="185"/>
      <c r="N106" s="186"/>
      <c r="O106" s="186"/>
      <c r="P106" s="187">
        <f>SUM(P107:P200)</f>
        <v>0</v>
      </c>
      <c r="Q106" s="186"/>
      <c r="R106" s="187">
        <f>SUM(R107:R200)</f>
        <v>0.4434556200000001</v>
      </c>
      <c r="S106" s="186"/>
      <c r="T106" s="188">
        <f>SUM(T107:T200)</f>
        <v>0</v>
      </c>
      <c r="AR106" s="189" t="s">
        <v>35</v>
      </c>
      <c r="AT106" s="190" t="s">
        <v>70</v>
      </c>
      <c r="AU106" s="190" t="s">
        <v>35</v>
      </c>
      <c r="AY106" s="189" t="s">
        <v>140</v>
      </c>
      <c r="BK106" s="191">
        <f>SUM(BK107:BK200)</f>
        <v>0</v>
      </c>
    </row>
    <row r="107" spans="2:65" s="1" customFormat="1" ht="22.5" customHeight="1">
      <c r="B107" s="36"/>
      <c r="C107" s="195" t="s">
        <v>661</v>
      </c>
      <c r="D107" s="195" t="s">
        <v>142</v>
      </c>
      <c r="E107" s="196" t="s">
        <v>1808</v>
      </c>
      <c r="F107" s="197" t="s">
        <v>1809</v>
      </c>
      <c r="G107" s="198" t="s">
        <v>145</v>
      </c>
      <c r="H107" s="199">
        <v>1.05</v>
      </c>
      <c r="I107" s="200"/>
      <c r="J107" s="201">
        <f>ROUND(I107*H107,2)</f>
        <v>0</v>
      </c>
      <c r="K107" s="197" t="s">
        <v>146</v>
      </c>
      <c r="L107" s="56"/>
      <c r="M107" s="202" t="s">
        <v>20</v>
      </c>
      <c r="N107" s="203" t="s">
        <v>42</v>
      </c>
      <c r="O107" s="37"/>
      <c r="P107" s="204">
        <f>O107*H107</f>
        <v>0</v>
      </c>
      <c r="Q107" s="204">
        <v>0.0024</v>
      </c>
      <c r="R107" s="204">
        <f>Q107*H107</f>
        <v>0.0025199999999999997</v>
      </c>
      <c r="S107" s="204">
        <v>0</v>
      </c>
      <c r="T107" s="205">
        <f>S107*H107</f>
        <v>0</v>
      </c>
      <c r="AR107" s="19" t="s">
        <v>147</v>
      </c>
      <c r="AT107" s="19" t="s">
        <v>142</v>
      </c>
      <c r="AU107" s="19" t="s">
        <v>78</v>
      </c>
      <c r="AY107" s="19" t="s">
        <v>140</v>
      </c>
      <c r="BE107" s="206">
        <f>IF(N107="základní",J107,0)</f>
        <v>0</v>
      </c>
      <c r="BF107" s="206">
        <f>IF(N107="snížená",J107,0)</f>
        <v>0</v>
      </c>
      <c r="BG107" s="206">
        <f>IF(N107="zákl. přenesená",J107,0)</f>
        <v>0</v>
      </c>
      <c r="BH107" s="206">
        <f>IF(N107="sníž. přenesená",J107,0)</f>
        <v>0</v>
      </c>
      <c r="BI107" s="206">
        <f>IF(N107="nulová",J107,0)</f>
        <v>0</v>
      </c>
      <c r="BJ107" s="19" t="s">
        <v>35</v>
      </c>
      <c r="BK107" s="206">
        <f>ROUND(I107*H107,2)</f>
        <v>0</v>
      </c>
      <c r="BL107" s="19" t="s">
        <v>147</v>
      </c>
      <c r="BM107" s="19" t="s">
        <v>1810</v>
      </c>
    </row>
    <row r="108" spans="2:51" s="12" customFormat="1" ht="13.5">
      <c r="B108" s="207"/>
      <c r="C108" s="208"/>
      <c r="D108" s="209" t="s">
        <v>149</v>
      </c>
      <c r="E108" s="210" t="s">
        <v>20</v>
      </c>
      <c r="F108" s="211" t="s">
        <v>1811</v>
      </c>
      <c r="G108" s="208"/>
      <c r="H108" s="212" t="s">
        <v>20</v>
      </c>
      <c r="I108" s="213"/>
      <c r="J108" s="208"/>
      <c r="K108" s="208"/>
      <c r="L108" s="214"/>
      <c r="M108" s="215"/>
      <c r="N108" s="216"/>
      <c r="O108" s="216"/>
      <c r="P108" s="216"/>
      <c r="Q108" s="216"/>
      <c r="R108" s="216"/>
      <c r="S108" s="216"/>
      <c r="T108" s="217"/>
      <c r="AT108" s="218" t="s">
        <v>149</v>
      </c>
      <c r="AU108" s="218" t="s">
        <v>78</v>
      </c>
      <c r="AV108" s="12" t="s">
        <v>35</v>
      </c>
      <c r="AW108" s="12" t="s">
        <v>34</v>
      </c>
      <c r="AX108" s="12" t="s">
        <v>71</v>
      </c>
      <c r="AY108" s="218" t="s">
        <v>140</v>
      </c>
    </row>
    <row r="109" spans="2:51" s="13" customFormat="1" ht="13.5">
      <c r="B109" s="219"/>
      <c r="C109" s="220"/>
      <c r="D109" s="209" t="s">
        <v>149</v>
      </c>
      <c r="E109" s="221" t="s">
        <v>20</v>
      </c>
      <c r="F109" s="222" t="s">
        <v>1812</v>
      </c>
      <c r="G109" s="220"/>
      <c r="H109" s="223">
        <v>1.05</v>
      </c>
      <c r="I109" s="224"/>
      <c r="J109" s="220"/>
      <c r="K109" s="220"/>
      <c r="L109" s="225"/>
      <c r="M109" s="226"/>
      <c r="N109" s="227"/>
      <c r="O109" s="227"/>
      <c r="P109" s="227"/>
      <c r="Q109" s="227"/>
      <c r="R109" s="227"/>
      <c r="S109" s="227"/>
      <c r="T109" s="228"/>
      <c r="AT109" s="229" t="s">
        <v>149</v>
      </c>
      <c r="AU109" s="229" t="s">
        <v>78</v>
      </c>
      <c r="AV109" s="13" t="s">
        <v>78</v>
      </c>
      <c r="AW109" s="13" t="s">
        <v>34</v>
      </c>
      <c r="AX109" s="13" t="s">
        <v>71</v>
      </c>
      <c r="AY109" s="229" t="s">
        <v>140</v>
      </c>
    </row>
    <row r="110" spans="2:51" s="14" customFormat="1" ht="13.5">
      <c r="B110" s="230"/>
      <c r="C110" s="231"/>
      <c r="D110" s="232" t="s">
        <v>149</v>
      </c>
      <c r="E110" s="233" t="s">
        <v>20</v>
      </c>
      <c r="F110" s="234" t="s">
        <v>152</v>
      </c>
      <c r="G110" s="231"/>
      <c r="H110" s="235">
        <v>1.05</v>
      </c>
      <c r="I110" s="236"/>
      <c r="J110" s="231"/>
      <c r="K110" s="231"/>
      <c r="L110" s="237"/>
      <c r="M110" s="238"/>
      <c r="N110" s="239"/>
      <c r="O110" s="239"/>
      <c r="P110" s="239"/>
      <c r="Q110" s="239"/>
      <c r="R110" s="239"/>
      <c r="S110" s="239"/>
      <c r="T110" s="240"/>
      <c r="AT110" s="241" t="s">
        <v>149</v>
      </c>
      <c r="AU110" s="241" t="s">
        <v>78</v>
      </c>
      <c r="AV110" s="14" t="s">
        <v>147</v>
      </c>
      <c r="AW110" s="14" t="s">
        <v>34</v>
      </c>
      <c r="AX110" s="14" t="s">
        <v>35</v>
      </c>
      <c r="AY110" s="241" t="s">
        <v>140</v>
      </c>
    </row>
    <row r="111" spans="2:65" s="1" customFormat="1" ht="31.5" customHeight="1">
      <c r="B111" s="36"/>
      <c r="C111" s="195" t="s">
        <v>687</v>
      </c>
      <c r="D111" s="195" t="s">
        <v>142</v>
      </c>
      <c r="E111" s="196" t="s">
        <v>1813</v>
      </c>
      <c r="F111" s="197" t="s">
        <v>1814</v>
      </c>
      <c r="G111" s="198" t="s">
        <v>145</v>
      </c>
      <c r="H111" s="199">
        <v>1.05</v>
      </c>
      <c r="I111" s="200"/>
      <c r="J111" s="201">
        <f>ROUND(I111*H111,2)</f>
        <v>0</v>
      </c>
      <c r="K111" s="197" t="s">
        <v>146</v>
      </c>
      <c r="L111" s="56"/>
      <c r="M111" s="202" t="s">
        <v>20</v>
      </c>
      <c r="N111" s="203" t="s">
        <v>42</v>
      </c>
      <c r="O111" s="37"/>
      <c r="P111" s="204">
        <f>O111*H111</f>
        <v>0</v>
      </c>
      <c r="Q111" s="204">
        <v>0.00735</v>
      </c>
      <c r="R111" s="204">
        <f>Q111*H111</f>
        <v>0.0077175</v>
      </c>
      <c r="S111" s="204">
        <v>0</v>
      </c>
      <c r="T111" s="205">
        <f>S111*H111</f>
        <v>0</v>
      </c>
      <c r="AR111" s="19" t="s">
        <v>147</v>
      </c>
      <c r="AT111" s="19" t="s">
        <v>142</v>
      </c>
      <c r="AU111" s="19" t="s">
        <v>78</v>
      </c>
      <c r="AY111" s="19" t="s">
        <v>140</v>
      </c>
      <c r="BE111" s="206">
        <f>IF(N111="základní",J111,0)</f>
        <v>0</v>
      </c>
      <c r="BF111" s="206">
        <f>IF(N111="snížená",J111,0)</f>
        <v>0</v>
      </c>
      <c r="BG111" s="206">
        <f>IF(N111="zákl. přenesená",J111,0)</f>
        <v>0</v>
      </c>
      <c r="BH111" s="206">
        <f>IF(N111="sníž. přenesená",J111,0)</f>
        <v>0</v>
      </c>
      <c r="BI111" s="206">
        <f>IF(N111="nulová",J111,0)</f>
        <v>0</v>
      </c>
      <c r="BJ111" s="19" t="s">
        <v>35</v>
      </c>
      <c r="BK111" s="206">
        <f>ROUND(I111*H111,2)</f>
        <v>0</v>
      </c>
      <c r="BL111" s="19" t="s">
        <v>147</v>
      </c>
      <c r="BM111" s="19" t="s">
        <v>1815</v>
      </c>
    </row>
    <row r="112" spans="2:51" s="12" customFormat="1" ht="13.5">
      <c r="B112" s="207"/>
      <c r="C112" s="208"/>
      <c r="D112" s="209" t="s">
        <v>149</v>
      </c>
      <c r="E112" s="210" t="s">
        <v>20</v>
      </c>
      <c r="F112" s="211" t="s">
        <v>1811</v>
      </c>
      <c r="G112" s="208"/>
      <c r="H112" s="212" t="s">
        <v>20</v>
      </c>
      <c r="I112" s="213"/>
      <c r="J112" s="208"/>
      <c r="K112" s="208"/>
      <c r="L112" s="214"/>
      <c r="M112" s="215"/>
      <c r="N112" s="216"/>
      <c r="O112" s="216"/>
      <c r="P112" s="216"/>
      <c r="Q112" s="216"/>
      <c r="R112" s="216"/>
      <c r="S112" s="216"/>
      <c r="T112" s="217"/>
      <c r="AT112" s="218" t="s">
        <v>149</v>
      </c>
      <c r="AU112" s="218" t="s">
        <v>78</v>
      </c>
      <c r="AV112" s="12" t="s">
        <v>35</v>
      </c>
      <c r="AW112" s="12" t="s">
        <v>34</v>
      </c>
      <c r="AX112" s="12" t="s">
        <v>71</v>
      </c>
      <c r="AY112" s="218" t="s">
        <v>140</v>
      </c>
    </row>
    <row r="113" spans="2:51" s="13" customFormat="1" ht="13.5">
      <c r="B113" s="219"/>
      <c r="C113" s="220"/>
      <c r="D113" s="209" t="s">
        <v>149</v>
      </c>
      <c r="E113" s="221" t="s">
        <v>20</v>
      </c>
      <c r="F113" s="222" t="s">
        <v>1812</v>
      </c>
      <c r="G113" s="220"/>
      <c r="H113" s="223">
        <v>1.05</v>
      </c>
      <c r="I113" s="224"/>
      <c r="J113" s="220"/>
      <c r="K113" s="220"/>
      <c r="L113" s="225"/>
      <c r="M113" s="226"/>
      <c r="N113" s="227"/>
      <c r="O113" s="227"/>
      <c r="P113" s="227"/>
      <c r="Q113" s="227"/>
      <c r="R113" s="227"/>
      <c r="S113" s="227"/>
      <c r="T113" s="228"/>
      <c r="AT113" s="229" t="s">
        <v>149</v>
      </c>
      <c r="AU113" s="229" t="s">
        <v>78</v>
      </c>
      <c r="AV113" s="13" t="s">
        <v>78</v>
      </c>
      <c r="AW113" s="13" t="s">
        <v>34</v>
      </c>
      <c r="AX113" s="13" t="s">
        <v>71</v>
      </c>
      <c r="AY113" s="229" t="s">
        <v>140</v>
      </c>
    </row>
    <row r="114" spans="2:51" s="14" customFormat="1" ht="13.5">
      <c r="B114" s="230"/>
      <c r="C114" s="231"/>
      <c r="D114" s="232" t="s">
        <v>149</v>
      </c>
      <c r="E114" s="233" t="s">
        <v>20</v>
      </c>
      <c r="F114" s="234" t="s">
        <v>152</v>
      </c>
      <c r="G114" s="231"/>
      <c r="H114" s="235">
        <v>1.05</v>
      </c>
      <c r="I114" s="236"/>
      <c r="J114" s="231"/>
      <c r="K114" s="231"/>
      <c r="L114" s="237"/>
      <c r="M114" s="238"/>
      <c r="N114" s="239"/>
      <c r="O114" s="239"/>
      <c r="P114" s="239"/>
      <c r="Q114" s="239"/>
      <c r="R114" s="239"/>
      <c r="S114" s="239"/>
      <c r="T114" s="240"/>
      <c r="AT114" s="241" t="s">
        <v>149</v>
      </c>
      <c r="AU114" s="241" t="s">
        <v>78</v>
      </c>
      <c r="AV114" s="14" t="s">
        <v>147</v>
      </c>
      <c r="AW114" s="14" t="s">
        <v>34</v>
      </c>
      <c r="AX114" s="14" t="s">
        <v>35</v>
      </c>
      <c r="AY114" s="241" t="s">
        <v>140</v>
      </c>
    </row>
    <row r="115" spans="2:65" s="1" customFormat="1" ht="31.5" customHeight="1">
      <c r="B115" s="36"/>
      <c r="C115" s="195" t="s">
        <v>657</v>
      </c>
      <c r="D115" s="195" t="s">
        <v>142</v>
      </c>
      <c r="E115" s="196" t="s">
        <v>1816</v>
      </c>
      <c r="F115" s="197" t="s">
        <v>1817</v>
      </c>
      <c r="G115" s="198" t="s">
        <v>650</v>
      </c>
      <c r="H115" s="199">
        <v>2</v>
      </c>
      <c r="I115" s="200"/>
      <c r="J115" s="201">
        <f>ROUND(I115*H115,2)</f>
        <v>0</v>
      </c>
      <c r="K115" s="197" t="s">
        <v>146</v>
      </c>
      <c r="L115" s="56"/>
      <c r="M115" s="202" t="s">
        <v>20</v>
      </c>
      <c r="N115" s="203" t="s">
        <v>42</v>
      </c>
      <c r="O115" s="37"/>
      <c r="P115" s="204">
        <f>O115*H115</f>
        <v>0</v>
      </c>
      <c r="Q115" s="204">
        <v>0.0382</v>
      </c>
      <c r="R115" s="204">
        <f>Q115*H115</f>
        <v>0.0764</v>
      </c>
      <c r="S115" s="204">
        <v>0</v>
      </c>
      <c r="T115" s="205">
        <f>S115*H115</f>
        <v>0</v>
      </c>
      <c r="AR115" s="19" t="s">
        <v>147</v>
      </c>
      <c r="AT115" s="19" t="s">
        <v>142</v>
      </c>
      <c r="AU115" s="19" t="s">
        <v>78</v>
      </c>
      <c r="AY115" s="19" t="s">
        <v>140</v>
      </c>
      <c r="BE115" s="206">
        <f>IF(N115="základní",J115,0)</f>
        <v>0</v>
      </c>
      <c r="BF115" s="206">
        <f>IF(N115="snížená",J115,0)</f>
        <v>0</v>
      </c>
      <c r="BG115" s="206">
        <f>IF(N115="zákl. přenesená",J115,0)</f>
        <v>0</v>
      </c>
      <c r="BH115" s="206">
        <f>IF(N115="sníž. přenesená",J115,0)</f>
        <v>0</v>
      </c>
      <c r="BI115" s="206">
        <f>IF(N115="nulová",J115,0)</f>
        <v>0</v>
      </c>
      <c r="BJ115" s="19" t="s">
        <v>35</v>
      </c>
      <c r="BK115" s="206">
        <f>ROUND(I115*H115,2)</f>
        <v>0</v>
      </c>
      <c r="BL115" s="19" t="s">
        <v>147</v>
      </c>
      <c r="BM115" s="19" t="s">
        <v>1818</v>
      </c>
    </row>
    <row r="116" spans="2:51" s="12" customFormat="1" ht="13.5">
      <c r="B116" s="207"/>
      <c r="C116" s="208"/>
      <c r="D116" s="209" t="s">
        <v>149</v>
      </c>
      <c r="E116" s="210" t="s">
        <v>20</v>
      </c>
      <c r="F116" s="211" t="s">
        <v>1819</v>
      </c>
      <c r="G116" s="208"/>
      <c r="H116" s="212" t="s">
        <v>20</v>
      </c>
      <c r="I116" s="213"/>
      <c r="J116" s="208"/>
      <c r="K116" s="208"/>
      <c r="L116" s="214"/>
      <c r="M116" s="215"/>
      <c r="N116" s="216"/>
      <c r="O116" s="216"/>
      <c r="P116" s="216"/>
      <c r="Q116" s="216"/>
      <c r="R116" s="216"/>
      <c r="S116" s="216"/>
      <c r="T116" s="217"/>
      <c r="AT116" s="218" t="s">
        <v>149</v>
      </c>
      <c r="AU116" s="218" t="s">
        <v>78</v>
      </c>
      <c r="AV116" s="12" t="s">
        <v>35</v>
      </c>
      <c r="AW116" s="12" t="s">
        <v>34</v>
      </c>
      <c r="AX116" s="12" t="s">
        <v>71</v>
      </c>
      <c r="AY116" s="218" t="s">
        <v>140</v>
      </c>
    </row>
    <row r="117" spans="2:51" s="13" customFormat="1" ht="13.5">
      <c r="B117" s="219"/>
      <c r="C117" s="220"/>
      <c r="D117" s="209" t="s">
        <v>149</v>
      </c>
      <c r="E117" s="221" t="s">
        <v>20</v>
      </c>
      <c r="F117" s="222" t="s">
        <v>1820</v>
      </c>
      <c r="G117" s="220"/>
      <c r="H117" s="223">
        <v>1</v>
      </c>
      <c r="I117" s="224"/>
      <c r="J117" s="220"/>
      <c r="K117" s="220"/>
      <c r="L117" s="225"/>
      <c r="M117" s="226"/>
      <c r="N117" s="227"/>
      <c r="O117" s="227"/>
      <c r="P117" s="227"/>
      <c r="Q117" s="227"/>
      <c r="R117" s="227"/>
      <c r="S117" s="227"/>
      <c r="T117" s="228"/>
      <c r="AT117" s="229" t="s">
        <v>149</v>
      </c>
      <c r="AU117" s="229" t="s">
        <v>78</v>
      </c>
      <c r="AV117" s="13" t="s">
        <v>78</v>
      </c>
      <c r="AW117" s="13" t="s">
        <v>34</v>
      </c>
      <c r="AX117" s="13" t="s">
        <v>71</v>
      </c>
      <c r="AY117" s="229" t="s">
        <v>140</v>
      </c>
    </row>
    <row r="118" spans="2:51" s="15" customFormat="1" ht="13.5">
      <c r="B118" s="242"/>
      <c r="C118" s="243"/>
      <c r="D118" s="209" t="s">
        <v>149</v>
      </c>
      <c r="E118" s="244" t="s">
        <v>20</v>
      </c>
      <c r="F118" s="245" t="s">
        <v>158</v>
      </c>
      <c r="G118" s="243"/>
      <c r="H118" s="246">
        <v>1</v>
      </c>
      <c r="I118" s="247"/>
      <c r="J118" s="243"/>
      <c r="K118" s="243"/>
      <c r="L118" s="248"/>
      <c r="M118" s="249"/>
      <c r="N118" s="250"/>
      <c r="O118" s="250"/>
      <c r="P118" s="250"/>
      <c r="Q118" s="250"/>
      <c r="R118" s="250"/>
      <c r="S118" s="250"/>
      <c r="T118" s="251"/>
      <c r="AT118" s="252" t="s">
        <v>149</v>
      </c>
      <c r="AU118" s="252" t="s">
        <v>78</v>
      </c>
      <c r="AV118" s="15" t="s">
        <v>159</v>
      </c>
      <c r="AW118" s="15" t="s">
        <v>34</v>
      </c>
      <c r="AX118" s="15" t="s">
        <v>71</v>
      </c>
      <c r="AY118" s="252" t="s">
        <v>140</v>
      </c>
    </row>
    <row r="119" spans="2:51" s="12" customFormat="1" ht="13.5">
      <c r="B119" s="207"/>
      <c r="C119" s="208"/>
      <c r="D119" s="209" t="s">
        <v>149</v>
      </c>
      <c r="E119" s="210" t="s">
        <v>20</v>
      </c>
      <c r="F119" s="211" t="s">
        <v>1821</v>
      </c>
      <c r="G119" s="208"/>
      <c r="H119" s="212" t="s">
        <v>20</v>
      </c>
      <c r="I119" s="213"/>
      <c r="J119" s="208"/>
      <c r="K119" s="208"/>
      <c r="L119" s="214"/>
      <c r="M119" s="215"/>
      <c r="N119" s="216"/>
      <c r="O119" s="216"/>
      <c r="P119" s="216"/>
      <c r="Q119" s="216"/>
      <c r="R119" s="216"/>
      <c r="S119" s="216"/>
      <c r="T119" s="217"/>
      <c r="AT119" s="218" t="s">
        <v>149</v>
      </c>
      <c r="AU119" s="218" t="s">
        <v>78</v>
      </c>
      <c r="AV119" s="12" t="s">
        <v>35</v>
      </c>
      <c r="AW119" s="12" t="s">
        <v>34</v>
      </c>
      <c r="AX119" s="12" t="s">
        <v>71</v>
      </c>
      <c r="AY119" s="218" t="s">
        <v>140</v>
      </c>
    </row>
    <row r="120" spans="2:51" s="13" customFormat="1" ht="13.5">
      <c r="B120" s="219"/>
      <c r="C120" s="220"/>
      <c r="D120" s="209" t="s">
        <v>149</v>
      </c>
      <c r="E120" s="221" t="s">
        <v>20</v>
      </c>
      <c r="F120" s="222" t="s">
        <v>1820</v>
      </c>
      <c r="G120" s="220"/>
      <c r="H120" s="223">
        <v>1</v>
      </c>
      <c r="I120" s="224"/>
      <c r="J120" s="220"/>
      <c r="K120" s="220"/>
      <c r="L120" s="225"/>
      <c r="M120" s="226"/>
      <c r="N120" s="227"/>
      <c r="O120" s="227"/>
      <c r="P120" s="227"/>
      <c r="Q120" s="227"/>
      <c r="R120" s="227"/>
      <c r="S120" s="227"/>
      <c r="T120" s="228"/>
      <c r="AT120" s="229" t="s">
        <v>149</v>
      </c>
      <c r="AU120" s="229" t="s">
        <v>78</v>
      </c>
      <c r="AV120" s="13" t="s">
        <v>78</v>
      </c>
      <c r="AW120" s="13" t="s">
        <v>34</v>
      </c>
      <c r="AX120" s="13" t="s">
        <v>71</v>
      </c>
      <c r="AY120" s="229" t="s">
        <v>140</v>
      </c>
    </row>
    <row r="121" spans="2:51" s="15" customFormat="1" ht="13.5">
      <c r="B121" s="242"/>
      <c r="C121" s="243"/>
      <c r="D121" s="209" t="s">
        <v>149</v>
      </c>
      <c r="E121" s="244" t="s">
        <v>20</v>
      </c>
      <c r="F121" s="245" t="s">
        <v>158</v>
      </c>
      <c r="G121" s="243"/>
      <c r="H121" s="246">
        <v>1</v>
      </c>
      <c r="I121" s="247"/>
      <c r="J121" s="243"/>
      <c r="K121" s="243"/>
      <c r="L121" s="248"/>
      <c r="M121" s="249"/>
      <c r="N121" s="250"/>
      <c r="O121" s="250"/>
      <c r="P121" s="250"/>
      <c r="Q121" s="250"/>
      <c r="R121" s="250"/>
      <c r="S121" s="250"/>
      <c r="T121" s="251"/>
      <c r="AT121" s="252" t="s">
        <v>149</v>
      </c>
      <c r="AU121" s="252" t="s">
        <v>78</v>
      </c>
      <c r="AV121" s="15" t="s">
        <v>159</v>
      </c>
      <c r="AW121" s="15" t="s">
        <v>34</v>
      </c>
      <c r="AX121" s="15" t="s">
        <v>71</v>
      </c>
      <c r="AY121" s="252" t="s">
        <v>140</v>
      </c>
    </row>
    <row r="122" spans="2:51" s="14" customFormat="1" ht="13.5">
      <c r="B122" s="230"/>
      <c r="C122" s="231"/>
      <c r="D122" s="232" t="s">
        <v>149</v>
      </c>
      <c r="E122" s="233" t="s">
        <v>20</v>
      </c>
      <c r="F122" s="234" t="s">
        <v>152</v>
      </c>
      <c r="G122" s="231"/>
      <c r="H122" s="235">
        <v>2</v>
      </c>
      <c r="I122" s="236"/>
      <c r="J122" s="231"/>
      <c r="K122" s="231"/>
      <c r="L122" s="237"/>
      <c r="M122" s="238"/>
      <c r="N122" s="239"/>
      <c r="O122" s="239"/>
      <c r="P122" s="239"/>
      <c r="Q122" s="239"/>
      <c r="R122" s="239"/>
      <c r="S122" s="239"/>
      <c r="T122" s="240"/>
      <c r="AT122" s="241" t="s">
        <v>149</v>
      </c>
      <c r="AU122" s="241" t="s">
        <v>78</v>
      </c>
      <c r="AV122" s="14" t="s">
        <v>147</v>
      </c>
      <c r="AW122" s="14" t="s">
        <v>34</v>
      </c>
      <c r="AX122" s="14" t="s">
        <v>35</v>
      </c>
      <c r="AY122" s="241" t="s">
        <v>140</v>
      </c>
    </row>
    <row r="123" spans="2:65" s="1" customFormat="1" ht="31.5" customHeight="1">
      <c r="B123" s="36"/>
      <c r="C123" s="195" t="s">
        <v>641</v>
      </c>
      <c r="D123" s="195" t="s">
        <v>142</v>
      </c>
      <c r="E123" s="196" t="s">
        <v>1822</v>
      </c>
      <c r="F123" s="197" t="s">
        <v>1823</v>
      </c>
      <c r="G123" s="198" t="s">
        <v>650</v>
      </c>
      <c r="H123" s="199">
        <v>1</v>
      </c>
      <c r="I123" s="200"/>
      <c r="J123" s="201">
        <f>ROUND(I123*H123,2)</f>
        <v>0</v>
      </c>
      <c r="K123" s="197" t="s">
        <v>146</v>
      </c>
      <c r="L123" s="56"/>
      <c r="M123" s="202" t="s">
        <v>20</v>
      </c>
      <c r="N123" s="203" t="s">
        <v>42</v>
      </c>
      <c r="O123" s="37"/>
      <c r="P123" s="204">
        <f>O123*H123</f>
        <v>0</v>
      </c>
      <c r="Q123" s="204">
        <v>0.0415</v>
      </c>
      <c r="R123" s="204">
        <f>Q123*H123</f>
        <v>0.0415</v>
      </c>
      <c r="S123" s="204">
        <v>0</v>
      </c>
      <c r="T123" s="205">
        <f>S123*H123</f>
        <v>0</v>
      </c>
      <c r="AR123" s="19" t="s">
        <v>147</v>
      </c>
      <c r="AT123" s="19" t="s">
        <v>142</v>
      </c>
      <c r="AU123" s="19" t="s">
        <v>78</v>
      </c>
      <c r="AY123" s="19" t="s">
        <v>140</v>
      </c>
      <c r="BE123" s="206">
        <f>IF(N123="základní",J123,0)</f>
        <v>0</v>
      </c>
      <c r="BF123" s="206">
        <f>IF(N123="snížená",J123,0)</f>
        <v>0</v>
      </c>
      <c r="BG123" s="206">
        <f>IF(N123="zákl. přenesená",J123,0)</f>
        <v>0</v>
      </c>
      <c r="BH123" s="206">
        <f>IF(N123="sníž. přenesená",J123,0)</f>
        <v>0</v>
      </c>
      <c r="BI123" s="206">
        <f>IF(N123="nulová",J123,0)</f>
        <v>0</v>
      </c>
      <c r="BJ123" s="19" t="s">
        <v>35</v>
      </c>
      <c r="BK123" s="206">
        <f>ROUND(I123*H123,2)</f>
        <v>0</v>
      </c>
      <c r="BL123" s="19" t="s">
        <v>147</v>
      </c>
      <c r="BM123" s="19" t="s">
        <v>1824</v>
      </c>
    </row>
    <row r="124" spans="2:51" s="12" customFormat="1" ht="13.5">
      <c r="B124" s="207"/>
      <c r="C124" s="208"/>
      <c r="D124" s="209" t="s">
        <v>149</v>
      </c>
      <c r="E124" s="210" t="s">
        <v>20</v>
      </c>
      <c r="F124" s="211" t="s">
        <v>1825</v>
      </c>
      <c r="G124" s="208"/>
      <c r="H124" s="212" t="s">
        <v>20</v>
      </c>
      <c r="I124" s="213"/>
      <c r="J124" s="208"/>
      <c r="K124" s="208"/>
      <c r="L124" s="214"/>
      <c r="M124" s="215"/>
      <c r="N124" s="216"/>
      <c r="O124" s="216"/>
      <c r="P124" s="216"/>
      <c r="Q124" s="216"/>
      <c r="R124" s="216"/>
      <c r="S124" s="216"/>
      <c r="T124" s="217"/>
      <c r="AT124" s="218" t="s">
        <v>149</v>
      </c>
      <c r="AU124" s="218" t="s">
        <v>78</v>
      </c>
      <c r="AV124" s="12" t="s">
        <v>35</v>
      </c>
      <c r="AW124" s="12" t="s">
        <v>34</v>
      </c>
      <c r="AX124" s="12" t="s">
        <v>71</v>
      </c>
      <c r="AY124" s="218" t="s">
        <v>140</v>
      </c>
    </row>
    <row r="125" spans="2:51" s="13" customFormat="1" ht="13.5">
      <c r="B125" s="219"/>
      <c r="C125" s="220"/>
      <c r="D125" s="209" t="s">
        <v>149</v>
      </c>
      <c r="E125" s="221" t="s">
        <v>20</v>
      </c>
      <c r="F125" s="222" t="s">
        <v>1820</v>
      </c>
      <c r="G125" s="220"/>
      <c r="H125" s="223">
        <v>1</v>
      </c>
      <c r="I125" s="224"/>
      <c r="J125" s="220"/>
      <c r="K125" s="220"/>
      <c r="L125" s="225"/>
      <c r="M125" s="226"/>
      <c r="N125" s="227"/>
      <c r="O125" s="227"/>
      <c r="P125" s="227"/>
      <c r="Q125" s="227"/>
      <c r="R125" s="227"/>
      <c r="S125" s="227"/>
      <c r="T125" s="228"/>
      <c r="AT125" s="229" t="s">
        <v>149</v>
      </c>
      <c r="AU125" s="229" t="s">
        <v>78</v>
      </c>
      <c r="AV125" s="13" t="s">
        <v>78</v>
      </c>
      <c r="AW125" s="13" t="s">
        <v>34</v>
      </c>
      <c r="AX125" s="13" t="s">
        <v>71</v>
      </c>
      <c r="AY125" s="229" t="s">
        <v>140</v>
      </c>
    </row>
    <row r="126" spans="2:51" s="14" customFormat="1" ht="13.5">
      <c r="B126" s="230"/>
      <c r="C126" s="231"/>
      <c r="D126" s="232" t="s">
        <v>149</v>
      </c>
      <c r="E126" s="233" t="s">
        <v>20</v>
      </c>
      <c r="F126" s="234" t="s">
        <v>152</v>
      </c>
      <c r="G126" s="231"/>
      <c r="H126" s="235">
        <v>1</v>
      </c>
      <c r="I126" s="236"/>
      <c r="J126" s="231"/>
      <c r="K126" s="231"/>
      <c r="L126" s="237"/>
      <c r="M126" s="238"/>
      <c r="N126" s="239"/>
      <c r="O126" s="239"/>
      <c r="P126" s="239"/>
      <c r="Q126" s="239"/>
      <c r="R126" s="239"/>
      <c r="S126" s="239"/>
      <c r="T126" s="240"/>
      <c r="AT126" s="241" t="s">
        <v>149</v>
      </c>
      <c r="AU126" s="241" t="s">
        <v>78</v>
      </c>
      <c r="AV126" s="14" t="s">
        <v>147</v>
      </c>
      <c r="AW126" s="14" t="s">
        <v>34</v>
      </c>
      <c r="AX126" s="14" t="s">
        <v>35</v>
      </c>
      <c r="AY126" s="241" t="s">
        <v>140</v>
      </c>
    </row>
    <row r="127" spans="2:65" s="1" customFormat="1" ht="22.5" customHeight="1">
      <c r="B127" s="36"/>
      <c r="C127" s="195" t="s">
        <v>647</v>
      </c>
      <c r="D127" s="195" t="s">
        <v>142</v>
      </c>
      <c r="E127" s="196" t="s">
        <v>1826</v>
      </c>
      <c r="F127" s="197" t="s">
        <v>1827</v>
      </c>
      <c r="G127" s="198" t="s">
        <v>145</v>
      </c>
      <c r="H127" s="199">
        <v>2.5</v>
      </c>
      <c r="I127" s="200"/>
      <c r="J127" s="201">
        <f>ROUND(I127*H127,2)</f>
        <v>0</v>
      </c>
      <c r="K127" s="197" t="s">
        <v>146</v>
      </c>
      <c r="L127" s="56"/>
      <c r="M127" s="202" t="s">
        <v>20</v>
      </c>
      <c r="N127" s="203" t="s">
        <v>42</v>
      </c>
      <c r="O127" s="37"/>
      <c r="P127" s="204">
        <f>O127*H127</f>
        <v>0</v>
      </c>
      <c r="Q127" s="204">
        <v>0.03358</v>
      </c>
      <c r="R127" s="204">
        <f>Q127*H127</f>
        <v>0.08395</v>
      </c>
      <c r="S127" s="204">
        <v>0</v>
      </c>
      <c r="T127" s="205">
        <f>S127*H127</f>
        <v>0</v>
      </c>
      <c r="AR127" s="19" t="s">
        <v>147</v>
      </c>
      <c r="AT127" s="19" t="s">
        <v>142</v>
      </c>
      <c r="AU127" s="19" t="s">
        <v>78</v>
      </c>
      <c r="AY127" s="19" t="s">
        <v>140</v>
      </c>
      <c r="BE127" s="206">
        <f>IF(N127="základní",J127,0)</f>
        <v>0</v>
      </c>
      <c r="BF127" s="206">
        <f>IF(N127="snížená",J127,0)</f>
        <v>0</v>
      </c>
      <c r="BG127" s="206">
        <f>IF(N127="zákl. přenesená",J127,0)</f>
        <v>0</v>
      </c>
      <c r="BH127" s="206">
        <f>IF(N127="sníž. přenesená",J127,0)</f>
        <v>0</v>
      </c>
      <c r="BI127" s="206">
        <f>IF(N127="nulová",J127,0)</f>
        <v>0</v>
      </c>
      <c r="BJ127" s="19" t="s">
        <v>35</v>
      </c>
      <c r="BK127" s="206">
        <f>ROUND(I127*H127,2)</f>
        <v>0</v>
      </c>
      <c r="BL127" s="19" t="s">
        <v>147</v>
      </c>
      <c r="BM127" s="19" t="s">
        <v>1828</v>
      </c>
    </row>
    <row r="128" spans="2:51" s="12" customFormat="1" ht="13.5">
      <c r="B128" s="207"/>
      <c r="C128" s="208"/>
      <c r="D128" s="209" t="s">
        <v>149</v>
      </c>
      <c r="E128" s="210" t="s">
        <v>20</v>
      </c>
      <c r="F128" s="211" t="s">
        <v>1829</v>
      </c>
      <c r="G128" s="208"/>
      <c r="H128" s="212" t="s">
        <v>20</v>
      </c>
      <c r="I128" s="213"/>
      <c r="J128" s="208"/>
      <c r="K128" s="208"/>
      <c r="L128" s="214"/>
      <c r="M128" s="215"/>
      <c r="N128" s="216"/>
      <c r="O128" s="216"/>
      <c r="P128" s="216"/>
      <c r="Q128" s="216"/>
      <c r="R128" s="216"/>
      <c r="S128" s="216"/>
      <c r="T128" s="217"/>
      <c r="AT128" s="218" t="s">
        <v>149</v>
      </c>
      <c r="AU128" s="218" t="s">
        <v>78</v>
      </c>
      <c r="AV128" s="12" t="s">
        <v>35</v>
      </c>
      <c r="AW128" s="12" t="s">
        <v>34</v>
      </c>
      <c r="AX128" s="12" t="s">
        <v>71</v>
      </c>
      <c r="AY128" s="218" t="s">
        <v>140</v>
      </c>
    </row>
    <row r="129" spans="2:51" s="13" customFormat="1" ht="13.5">
      <c r="B129" s="219"/>
      <c r="C129" s="220"/>
      <c r="D129" s="209" t="s">
        <v>149</v>
      </c>
      <c r="E129" s="221" t="s">
        <v>20</v>
      </c>
      <c r="F129" s="222" t="s">
        <v>1830</v>
      </c>
      <c r="G129" s="220"/>
      <c r="H129" s="223">
        <v>1.38</v>
      </c>
      <c r="I129" s="224"/>
      <c r="J129" s="220"/>
      <c r="K129" s="220"/>
      <c r="L129" s="225"/>
      <c r="M129" s="226"/>
      <c r="N129" s="227"/>
      <c r="O129" s="227"/>
      <c r="P129" s="227"/>
      <c r="Q129" s="227"/>
      <c r="R129" s="227"/>
      <c r="S129" s="227"/>
      <c r="T129" s="228"/>
      <c r="AT129" s="229" t="s">
        <v>149</v>
      </c>
      <c r="AU129" s="229" t="s">
        <v>78</v>
      </c>
      <c r="AV129" s="13" t="s">
        <v>78</v>
      </c>
      <c r="AW129" s="13" t="s">
        <v>34</v>
      </c>
      <c r="AX129" s="13" t="s">
        <v>71</v>
      </c>
      <c r="AY129" s="229" t="s">
        <v>140</v>
      </c>
    </row>
    <row r="130" spans="2:51" s="13" customFormat="1" ht="13.5">
      <c r="B130" s="219"/>
      <c r="C130" s="220"/>
      <c r="D130" s="209" t="s">
        <v>149</v>
      </c>
      <c r="E130" s="221" t="s">
        <v>20</v>
      </c>
      <c r="F130" s="222" t="s">
        <v>1831</v>
      </c>
      <c r="G130" s="220"/>
      <c r="H130" s="223">
        <v>0.66</v>
      </c>
      <c r="I130" s="224"/>
      <c r="J130" s="220"/>
      <c r="K130" s="220"/>
      <c r="L130" s="225"/>
      <c r="M130" s="226"/>
      <c r="N130" s="227"/>
      <c r="O130" s="227"/>
      <c r="P130" s="227"/>
      <c r="Q130" s="227"/>
      <c r="R130" s="227"/>
      <c r="S130" s="227"/>
      <c r="T130" s="228"/>
      <c r="AT130" s="229" t="s">
        <v>149</v>
      </c>
      <c r="AU130" s="229" t="s">
        <v>78</v>
      </c>
      <c r="AV130" s="13" t="s">
        <v>78</v>
      </c>
      <c r="AW130" s="13" t="s">
        <v>34</v>
      </c>
      <c r="AX130" s="13" t="s">
        <v>71</v>
      </c>
      <c r="AY130" s="229" t="s">
        <v>140</v>
      </c>
    </row>
    <row r="131" spans="2:51" s="13" customFormat="1" ht="13.5">
      <c r="B131" s="219"/>
      <c r="C131" s="220"/>
      <c r="D131" s="209" t="s">
        <v>149</v>
      </c>
      <c r="E131" s="221" t="s">
        <v>20</v>
      </c>
      <c r="F131" s="222" t="s">
        <v>1832</v>
      </c>
      <c r="G131" s="220"/>
      <c r="H131" s="223">
        <v>0.46</v>
      </c>
      <c r="I131" s="224"/>
      <c r="J131" s="220"/>
      <c r="K131" s="220"/>
      <c r="L131" s="225"/>
      <c r="M131" s="226"/>
      <c r="N131" s="227"/>
      <c r="O131" s="227"/>
      <c r="P131" s="227"/>
      <c r="Q131" s="227"/>
      <c r="R131" s="227"/>
      <c r="S131" s="227"/>
      <c r="T131" s="228"/>
      <c r="AT131" s="229" t="s">
        <v>149</v>
      </c>
      <c r="AU131" s="229" t="s">
        <v>78</v>
      </c>
      <c r="AV131" s="13" t="s">
        <v>78</v>
      </c>
      <c r="AW131" s="13" t="s">
        <v>34</v>
      </c>
      <c r="AX131" s="13" t="s">
        <v>71</v>
      </c>
      <c r="AY131" s="229" t="s">
        <v>140</v>
      </c>
    </row>
    <row r="132" spans="2:51" s="14" customFormat="1" ht="13.5">
      <c r="B132" s="230"/>
      <c r="C132" s="231"/>
      <c r="D132" s="232" t="s">
        <v>149</v>
      </c>
      <c r="E132" s="233" t="s">
        <v>20</v>
      </c>
      <c r="F132" s="234" t="s">
        <v>152</v>
      </c>
      <c r="G132" s="231"/>
      <c r="H132" s="235">
        <v>2.5</v>
      </c>
      <c r="I132" s="236"/>
      <c r="J132" s="231"/>
      <c r="K132" s="231"/>
      <c r="L132" s="237"/>
      <c r="M132" s="238"/>
      <c r="N132" s="239"/>
      <c r="O132" s="239"/>
      <c r="P132" s="239"/>
      <c r="Q132" s="239"/>
      <c r="R132" s="239"/>
      <c r="S132" s="239"/>
      <c r="T132" s="240"/>
      <c r="AT132" s="241" t="s">
        <v>149</v>
      </c>
      <c r="AU132" s="241" t="s">
        <v>78</v>
      </c>
      <c r="AV132" s="14" t="s">
        <v>147</v>
      </c>
      <c r="AW132" s="14" t="s">
        <v>34</v>
      </c>
      <c r="AX132" s="14" t="s">
        <v>35</v>
      </c>
      <c r="AY132" s="241" t="s">
        <v>140</v>
      </c>
    </row>
    <row r="133" spans="2:65" s="1" customFormat="1" ht="22.5" customHeight="1">
      <c r="B133" s="36"/>
      <c r="C133" s="195" t="s">
        <v>666</v>
      </c>
      <c r="D133" s="195" t="s">
        <v>142</v>
      </c>
      <c r="E133" s="196" t="s">
        <v>1833</v>
      </c>
      <c r="F133" s="197" t="s">
        <v>1834</v>
      </c>
      <c r="G133" s="198" t="s">
        <v>145</v>
      </c>
      <c r="H133" s="199">
        <v>0.96</v>
      </c>
      <c r="I133" s="200"/>
      <c r="J133" s="201">
        <f>ROUND(I133*H133,2)</f>
        <v>0</v>
      </c>
      <c r="K133" s="197" t="s">
        <v>146</v>
      </c>
      <c r="L133" s="56"/>
      <c r="M133" s="202" t="s">
        <v>20</v>
      </c>
      <c r="N133" s="203" t="s">
        <v>42</v>
      </c>
      <c r="O133" s="37"/>
      <c r="P133" s="204">
        <f>O133*H133</f>
        <v>0</v>
      </c>
      <c r="Q133" s="204">
        <v>0.0024</v>
      </c>
      <c r="R133" s="204">
        <f>Q133*H133</f>
        <v>0.0023039999999999996</v>
      </c>
      <c r="S133" s="204">
        <v>0</v>
      </c>
      <c r="T133" s="205">
        <f>S133*H133</f>
        <v>0</v>
      </c>
      <c r="AR133" s="19" t="s">
        <v>147</v>
      </c>
      <c r="AT133" s="19" t="s">
        <v>142</v>
      </c>
      <c r="AU133" s="19" t="s">
        <v>78</v>
      </c>
      <c r="AY133" s="19" t="s">
        <v>140</v>
      </c>
      <c r="BE133" s="206">
        <f>IF(N133="základní",J133,0)</f>
        <v>0</v>
      </c>
      <c r="BF133" s="206">
        <f>IF(N133="snížená",J133,0)</f>
        <v>0</v>
      </c>
      <c r="BG133" s="206">
        <f>IF(N133="zákl. přenesená",J133,0)</f>
        <v>0</v>
      </c>
      <c r="BH133" s="206">
        <f>IF(N133="sníž. přenesená",J133,0)</f>
        <v>0</v>
      </c>
      <c r="BI133" s="206">
        <f>IF(N133="nulová",J133,0)</f>
        <v>0</v>
      </c>
      <c r="BJ133" s="19" t="s">
        <v>35</v>
      </c>
      <c r="BK133" s="206">
        <f>ROUND(I133*H133,2)</f>
        <v>0</v>
      </c>
      <c r="BL133" s="19" t="s">
        <v>147</v>
      </c>
      <c r="BM133" s="19" t="s">
        <v>1835</v>
      </c>
    </row>
    <row r="134" spans="2:51" s="12" customFormat="1" ht="13.5">
      <c r="B134" s="207"/>
      <c r="C134" s="208"/>
      <c r="D134" s="209" t="s">
        <v>149</v>
      </c>
      <c r="E134" s="210" t="s">
        <v>20</v>
      </c>
      <c r="F134" s="211" t="s">
        <v>1821</v>
      </c>
      <c r="G134" s="208"/>
      <c r="H134" s="212" t="s">
        <v>20</v>
      </c>
      <c r="I134" s="213"/>
      <c r="J134" s="208"/>
      <c r="K134" s="208"/>
      <c r="L134" s="214"/>
      <c r="M134" s="215"/>
      <c r="N134" s="216"/>
      <c r="O134" s="216"/>
      <c r="P134" s="216"/>
      <c r="Q134" s="216"/>
      <c r="R134" s="216"/>
      <c r="S134" s="216"/>
      <c r="T134" s="217"/>
      <c r="AT134" s="218" t="s">
        <v>149</v>
      </c>
      <c r="AU134" s="218" t="s">
        <v>78</v>
      </c>
      <c r="AV134" s="12" t="s">
        <v>35</v>
      </c>
      <c r="AW134" s="12" t="s">
        <v>34</v>
      </c>
      <c r="AX134" s="12" t="s">
        <v>71</v>
      </c>
      <c r="AY134" s="218" t="s">
        <v>140</v>
      </c>
    </row>
    <row r="135" spans="2:51" s="13" customFormat="1" ht="13.5">
      <c r="B135" s="219"/>
      <c r="C135" s="220"/>
      <c r="D135" s="209" t="s">
        <v>149</v>
      </c>
      <c r="E135" s="221" t="s">
        <v>20</v>
      </c>
      <c r="F135" s="222" t="s">
        <v>1836</v>
      </c>
      <c r="G135" s="220"/>
      <c r="H135" s="223">
        <v>0.96</v>
      </c>
      <c r="I135" s="224"/>
      <c r="J135" s="220"/>
      <c r="K135" s="220"/>
      <c r="L135" s="225"/>
      <c r="M135" s="226"/>
      <c r="N135" s="227"/>
      <c r="O135" s="227"/>
      <c r="P135" s="227"/>
      <c r="Q135" s="227"/>
      <c r="R135" s="227"/>
      <c r="S135" s="227"/>
      <c r="T135" s="228"/>
      <c r="AT135" s="229" t="s">
        <v>149</v>
      </c>
      <c r="AU135" s="229" t="s">
        <v>78</v>
      </c>
      <c r="AV135" s="13" t="s">
        <v>78</v>
      </c>
      <c r="AW135" s="13" t="s">
        <v>34</v>
      </c>
      <c r="AX135" s="13" t="s">
        <v>71</v>
      </c>
      <c r="AY135" s="229" t="s">
        <v>140</v>
      </c>
    </row>
    <row r="136" spans="2:51" s="14" customFormat="1" ht="13.5">
      <c r="B136" s="230"/>
      <c r="C136" s="231"/>
      <c r="D136" s="232" t="s">
        <v>149</v>
      </c>
      <c r="E136" s="233" t="s">
        <v>20</v>
      </c>
      <c r="F136" s="234" t="s">
        <v>152</v>
      </c>
      <c r="G136" s="231"/>
      <c r="H136" s="235">
        <v>0.96</v>
      </c>
      <c r="I136" s="236"/>
      <c r="J136" s="231"/>
      <c r="K136" s="231"/>
      <c r="L136" s="237"/>
      <c r="M136" s="238"/>
      <c r="N136" s="239"/>
      <c r="O136" s="239"/>
      <c r="P136" s="239"/>
      <c r="Q136" s="239"/>
      <c r="R136" s="239"/>
      <c r="S136" s="239"/>
      <c r="T136" s="240"/>
      <c r="AT136" s="241" t="s">
        <v>149</v>
      </c>
      <c r="AU136" s="241" t="s">
        <v>78</v>
      </c>
      <c r="AV136" s="14" t="s">
        <v>147</v>
      </c>
      <c r="AW136" s="14" t="s">
        <v>34</v>
      </c>
      <c r="AX136" s="14" t="s">
        <v>35</v>
      </c>
      <c r="AY136" s="241" t="s">
        <v>140</v>
      </c>
    </row>
    <row r="137" spans="2:65" s="1" customFormat="1" ht="31.5" customHeight="1">
      <c r="B137" s="36"/>
      <c r="C137" s="195" t="s">
        <v>693</v>
      </c>
      <c r="D137" s="195" t="s">
        <v>142</v>
      </c>
      <c r="E137" s="196" t="s">
        <v>1837</v>
      </c>
      <c r="F137" s="197" t="s">
        <v>1838</v>
      </c>
      <c r="G137" s="198" t="s">
        <v>145</v>
      </c>
      <c r="H137" s="199">
        <v>0.96</v>
      </c>
      <c r="I137" s="200"/>
      <c r="J137" s="201">
        <f>ROUND(I137*H137,2)</f>
        <v>0</v>
      </c>
      <c r="K137" s="197" t="s">
        <v>146</v>
      </c>
      <c r="L137" s="56"/>
      <c r="M137" s="202" t="s">
        <v>20</v>
      </c>
      <c r="N137" s="203" t="s">
        <v>42</v>
      </c>
      <c r="O137" s="37"/>
      <c r="P137" s="204">
        <f>O137*H137</f>
        <v>0</v>
      </c>
      <c r="Q137" s="204">
        <v>0.00735</v>
      </c>
      <c r="R137" s="204">
        <f>Q137*H137</f>
        <v>0.007056</v>
      </c>
      <c r="S137" s="204">
        <v>0</v>
      </c>
      <c r="T137" s="205">
        <f>S137*H137</f>
        <v>0</v>
      </c>
      <c r="AR137" s="19" t="s">
        <v>147</v>
      </c>
      <c r="AT137" s="19" t="s">
        <v>142</v>
      </c>
      <c r="AU137" s="19" t="s">
        <v>78</v>
      </c>
      <c r="AY137" s="19" t="s">
        <v>140</v>
      </c>
      <c r="BE137" s="206">
        <f>IF(N137="základní",J137,0)</f>
        <v>0</v>
      </c>
      <c r="BF137" s="206">
        <f>IF(N137="snížená",J137,0)</f>
        <v>0</v>
      </c>
      <c r="BG137" s="206">
        <f>IF(N137="zákl. přenesená",J137,0)</f>
        <v>0</v>
      </c>
      <c r="BH137" s="206">
        <f>IF(N137="sníž. přenesená",J137,0)</f>
        <v>0</v>
      </c>
      <c r="BI137" s="206">
        <f>IF(N137="nulová",J137,0)</f>
        <v>0</v>
      </c>
      <c r="BJ137" s="19" t="s">
        <v>35</v>
      </c>
      <c r="BK137" s="206">
        <f>ROUND(I137*H137,2)</f>
        <v>0</v>
      </c>
      <c r="BL137" s="19" t="s">
        <v>147</v>
      </c>
      <c r="BM137" s="19" t="s">
        <v>1839</v>
      </c>
    </row>
    <row r="138" spans="2:51" s="12" customFormat="1" ht="13.5">
      <c r="B138" s="207"/>
      <c r="C138" s="208"/>
      <c r="D138" s="209" t="s">
        <v>149</v>
      </c>
      <c r="E138" s="210" t="s">
        <v>20</v>
      </c>
      <c r="F138" s="211" t="s">
        <v>1821</v>
      </c>
      <c r="G138" s="208"/>
      <c r="H138" s="212" t="s">
        <v>20</v>
      </c>
      <c r="I138" s="213"/>
      <c r="J138" s="208"/>
      <c r="K138" s="208"/>
      <c r="L138" s="214"/>
      <c r="M138" s="215"/>
      <c r="N138" s="216"/>
      <c r="O138" s="216"/>
      <c r="P138" s="216"/>
      <c r="Q138" s="216"/>
      <c r="R138" s="216"/>
      <c r="S138" s="216"/>
      <c r="T138" s="217"/>
      <c r="AT138" s="218" t="s">
        <v>149</v>
      </c>
      <c r="AU138" s="218" t="s">
        <v>78</v>
      </c>
      <c r="AV138" s="12" t="s">
        <v>35</v>
      </c>
      <c r="AW138" s="12" t="s">
        <v>34</v>
      </c>
      <c r="AX138" s="12" t="s">
        <v>71</v>
      </c>
      <c r="AY138" s="218" t="s">
        <v>140</v>
      </c>
    </row>
    <row r="139" spans="2:51" s="13" customFormat="1" ht="13.5">
      <c r="B139" s="219"/>
      <c r="C139" s="220"/>
      <c r="D139" s="209" t="s">
        <v>149</v>
      </c>
      <c r="E139" s="221" t="s">
        <v>20</v>
      </c>
      <c r="F139" s="222" t="s">
        <v>1836</v>
      </c>
      <c r="G139" s="220"/>
      <c r="H139" s="223">
        <v>0.96</v>
      </c>
      <c r="I139" s="224"/>
      <c r="J139" s="220"/>
      <c r="K139" s="220"/>
      <c r="L139" s="225"/>
      <c r="M139" s="226"/>
      <c r="N139" s="227"/>
      <c r="O139" s="227"/>
      <c r="P139" s="227"/>
      <c r="Q139" s="227"/>
      <c r="R139" s="227"/>
      <c r="S139" s="227"/>
      <c r="T139" s="228"/>
      <c r="AT139" s="229" t="s">
        <v>149</v>
      </c>
      <c r="AU139" s="229" t="s">
        <v>78</v>
      </c>
      <c r="AV139" s="13" t="s">
        <v>78</v>
      </c>
      <c r="AW139" s="13" t="s">
        <v>34</v>
      </c>
      <c r="AX139" s="13" t="s">
        <v>71</v>
      </c>
      <c r="AY139" s="229" t="s">
        <v>140</v>
      </c>
    </row>
    <row r="140" spans="2:51" s="14" customFormat="1" ht="13.5">
      <c r="B140" s="230"/>
      <c r="C140" s="231"/>
      <c r="D140" s="232" t="s">
        <v>149</v>
      </c>
      <c r="E140" s="233" t="s">
        <v>20</v>
      </c>
      <c r="F140" s="234" t="s">
        <v>152</v>
      </c>
      <c r="G140" s="231"/>
      <c r="H140" s="235">
        <v>0.96</v>
      </c>
      <c r="I140" s="236"/>
      <c r="J140" s="231"/>
      <c r="K140" s="231"/>
      <c r="L140" s="237"/>
      <c r="M140" s="238"/>
      <c r="N140" s="239"/>
      <c r="O140" s="239"/>
      <c r="P140" s="239"/>
      <c r="Q140" s="239"/>
      <c r="R140" s="239"/>
      <c r="S140" s="239"/>
      <c r="T140" s="240"/>
      <c r="AT140" s="241" t="s">
        <v>149</v>
      </c>
      <c r="AU140" s="241" t="s">
        <v>78</v>
      </c>
      <c r="AV140" s="14" t="s">
        <v>147</v>
      </c>
      <c r="AW140" s="14" t="s">
        <v>34</v>
      </c>
      <c r="AX140" s="14" t="s">
        <v>35</v>
      </c>
      <c r="AY140" s="241" t="s">
        <v>140</v>
      </c>
    </row>
    <row r="141" spans="2:65" s="1" customFormat="1" ht="31.5" customHeight="1">
      <c r="B141" s="36"/>
      <c r="C141" s="195" t="s">
        <v>725</v>
      </c>
      <c r="D141" s="195" t="s">
        <v>142</v>
      </c>
      <c r="E141" s="196" t="s">
        <v>1840</v>
      </c>
      <c r="F141" s="197" t="s">
        <v>1841</v>
      </c>
      <c r="G141" s="198" t="s">
        <v>145</v>
      </c>
      <c r="H141" s="199">
        <v>8</v>
      </c>
      <c r="I141" s="200"/>
      <c r="J141" s="201">
        <f>ROUND(I141*H141,2)</f>
        <v>0</v>
      </c>
      <c r="K141" s="197" t="s">
        <v>146</v>
      </c>
      <c r="L141" s="56"/>
      <c r="M141" s="202" t="s">
        <v>20</v>
      </c>
      <c r="N141" s="203" t="s">
        <v>42</v>
      </c>
      <c r="O141" s="37"/>
      <c r="P141" s="204">
        <f>O141*H141</f>
        <v>0</v>
      </c>
      <c r="Q141" s="204">
        <v>0.00012</v>
      </c>
      <c r="R141" s="204">
        <f>Q141*H141</f>
        <v>0.00096</v>
      </c>
      <c r="S141" s="204">
        <v>0</v>
      </c>
      <c r="T141" s="205">
        <f>S141*H141</f>
        <v>0</v>
      </c>
      <c r="AR141" s="19" t="s">
        <v>147</v>
      </c>
      <c r="AT141" s="19" t="s">
        <v>142</v>
      </c>
      <c r="AU141" s="19" t="s">
        <v>78</v>
      </c>
      <c r="AY141" s="19" t="s">
        <v>140</v>
      </c>
      <c r="BE141" s="206">
        <f>IF(N141="základní",J141,0)</f>
        <v>0</v>
      </c>
      <c r="BF141" s="206">
        <f>IF(N141="snížená",J141,0)</f>
        <v>0</v>
      </c>
      <c r="BG141" s="206">
        <f>IF(N141="zákl. přenesená",J141,0)</f>
        <v>0</v>
      </c>
      <c r="BH141" s="206">
        <f>IF(N141="sníž. přenesená",J141,0)</f>
        <v>0</v>
      </c>
      <c r="BI141" s="206">
        <f>IF(N141="nulová",J141,0)</f>
        <v>0</v>
      </c>
      <c r="BJ141" s="19" t="s">
        <v>35</v>
      </c>
      <c r="BK141" s="206">
        <f>ROUND(I141*H141,2)</f>
        <v>0</v>
      </c>
      <c r="BL141" s="19" t="s">
        <v>147</v>
      </c>
      <c r="BM141" s="19" t="s">
        <v>1842</v>
      </c>
    </row>
    <row r="142" spans="2:51" s="12" customFormat="1" ht="13.5">
      <c r="B142" s="207"/>
      <c r="C142" s="208"/>
      <c r="D142" s="209" t="s">
        <v>149</v>
      </c>
      <c r="E142" s="210" t="s">
        <v>20</v>
      </c>
      <c r="F142" s="211" t="s">
        <v>1843</v>
      </c>
      <c r="G142" s="208"/>
      <c r="H142" s="212" t="s">
        <v>20</v>
      </c>
      <c r="I142" s="213"/>
      <c r="J142" s="208"/>
      <c r="K142" s="208"/>
      <c r="L142" s="214"/>
      <c r="M142" s="215"/>
      <c r="N142" s="216"/>
      <c r="O142" s="216"/>
      <c r="P142" s="216"/>
      <c r="Q142" s="216"/>
      <c r="R142" s="216"/>
      <c r="S142" s="216"/>
      <c r="T142" s="217"/>
      <c r="AT142" s="218" t="s">
        <v>149</v>
      </c>
      <c r="AU142" s="218" t="s">
        <v>78</v>
      </c>
      <c r="AV142" s="12" t="s">
        <v>35</v>
      </c>
      <c r="AW142" s="12" t="s">
        <v>34</v>
      </c>
      <c r="AX142" s="12" t="s">
        <v>71</v>
      </c>
      <c r="AY142" s="218" t="s">
        <v>140</v>
      </c>
    </row>
    <row r="143" spans="2:51" s="13" customFormat="1" ht="13.5">
      <c r="B143" s="219"/>
      <c r="C143" s="220"/>
      <c r="D143" s="209" t="s">
        <v>149</v>
      </c>
      <c r="E143" s="221" t="s">
        <v>20</v>
      </c>
      <c r="F143" s="222" t="s">
        <v>1844</v>
      </c>
      <c r="G143" s="220"/>
      <c r="H143" s="223">
        <v>8</v>
      </c>
      <c r="I143" s="224"/>
      <c r="J143" s="220"/>
      <c r="K143" s="220"/>
      <c r="L143" s="225"/>
      <c r="M143" s="226"/>
      <c r="N143" s="227"/>
      <c r="O143" s="227"/>
      <c r="P143" s="227"/>
      <c r="Q143" s="227"/>
      <c r="R143" s="227"/>
      <c r="S143" s="227"/>
      <c r="T143" s="228"/>
      <c r="AT143" s="229" t="s">
        <v>149</v>
      </c>
      <c r="AU143" s="229" t="s">
        <v>78</v>
      </c>
      <c r="AV143" s="13" t="s">
        <v>78</v>
      </c>
      <c r="AW143" s="13" t="s">
        <v>34</v>
      </c>
      <c r="AX143" s="13" t="s">
        <v>71</v>
      </c>
      <c r="AY143" s="229" t="s">
        <v>140</v>
      </c>
    </row>
    <row r="144" spans="2:51" s="14" customFormat="1" ht="13.5">
      <c r="B144" s="230"/>
      <c r="C144" s="231"/>
      <c r="D144" s="232" t="s">
        <v>149</v>
      </c>
      <c r="E144" s="233" t="s">
        <v>20</v>
      </c>
      <c r="F144" s="234" t="s">
        <v>152</v>
      </c>
      <c r="G144" s="231"/>
      <c r="H144" s="235">
        <v>8</v>
      </c>
      <c r="I144" s="236"/>
      <c r="J144" s="231"/>
      <c r="K144" s="231"/>
      <c r="L144" s="237"/>
      <c r="M144" s="238"/>
      <c r="N144" s="239"/>
      <c r="O144" s="239"/>
      <c r="P144" s="239"/>
      <c r="Q144" s="239"/>
      <c r="R144" s="239"/>
      <c r="S144" s="239"/>
      <c r="T144" s="240"/>
      <c r="AT144" s="241" t="s">
        <v>149</v>
      </c>
      <c r="AU144" s="241" t="s">
        <v>78</v>
      </c>
      <c r="AV144" s="14" t="s">
        <v>147</v>
      </c>
      <c r="AW144" s="14" t="s">
        <v>34</v>
      </c>
      <c r="AX144" s="14" t="s">
        <v>35</v>
      </c>
      <c r="AY144" s="241" t="s">
        <v>140</v>
      </c>
    </row>
    <row r="145" spans="2:65" s="1" customFormat="1" ht="31.5" customHeight="1">
      <c r="B145" s="36"/>
      <c r="C145" s="195" t="s">
        <v>729</v>
      </c>
      <c r="D145" s="195" t="s">
        <v>142</v>
      </c>
      <c r="E145" s="196" t="s">
        <v>1845</v>
      </c>
      <c r="F145" s="197" t="s">
        <v>1846</v>
      </c>
      <c r="G145" s="198" t="s">
        <v>145</v>
      </c>
      <c r="H145" s="199">
        <v>1.92</v>
      </c>
      <c r="I145" s="200"/>
      <c r="J145" s="201">
        <f>ROUND(I145*H145,2)</f>
        <v>0</v>
      </c>
      <c r="K145" s="197" t="s">
        <v>146</v>
      </c>
      <c r="L145" s="56"/>
      <c r="M145" s="202" t="s">
        <v>20</v>
      </c>
      <c r="N145" s="203" t="s">
        <v>42</v>
      </c>
      <c r="O145" s="37"/>
      <c r="P145" s="204">
        <f>O145*H145</f>
        <v>0</v>
      </c>
      <c r="Q145" s="204">
        <v>0.00024</v>
      </c>
      <c r="R145" s="204">
        <f>Q145*H145</f>
        <v>0.0004608</v>
      </c>
      <c r="S145" s="204">
        <v>0</v>
      </c>
      <c r="T145" s="205">
        <f>S145*H145</f>
        <v>0</v>
      </c>
      <c r="AR145" s="19" t="s">
        <v>147</v>
      </c>
      <c r="AT145" s="19" t="s">
        <v>142</v>
      </c>
      <c r="AU145" s="19" t="s">
        <v>78</v>
      </c>
      <c r="AY145" s="19" t="s">
        <v>140</v>
      </c>
      <c r="BE145" s="206">
        <f>IF(N145="základní",J145,0)</f>
        <v>0</v>
      </c>
      <c r="BF145" s="206">
        <f>IF(N145="snížená",J145,0)</f>
        <v>0</v>
      </c>
      <c r="BG145" s="206">
        <f>IF(N145="zákl. přenesená",J145,0)</f>
        <v>0</v>
      </c>
      <c r="BH145" s="206">
        <f>IF(N145="sníž. přenesená",J145,0)</f>
        <v>0</v>
      </c>
      <c r="BI145" s="206">
        <f>IF(N145="nulová",J145,0)</f>
        <v>0</v>
      </c>
      <c r="BJ145" s="19" t="s">
        <v>35</v>
      </c>
      <c r="BK145" s="206">
        <f>ROUND(I145*H145,2)</f>
        <v>0</v>
      </c>
      <c r="BL145" s="19" t="s">
        <v>147</v>
      </c>
      <c r="BM145" s="19" t="s">
        <v>1847</v>
      </c>
    </row>
    <row r="146" spans="2:51" s="12" customFormat="1" ht="13.5">
      <c r="B146" s="207"/>
      <c r="C146" s="208"/>
      <c r="D146" s="209" t="s">
        <v>149</v>
      </c>
      <c r="E146" s="210" t="s">
        <v>20</v>
      </c>
      <c r="F146" s="211" t="s">
        <v>1848</v>
      </c>
      <c r="G146" s="208"/>
      <c r="H146" s="212" t="s">
        <v>20</v>
      </c>
      <c r="I146" s="213"/>
      <c r="J146" s="208"/>
      <c r="K146" s="208"/>
      <c r="L146" s="214"/>
      <c r="M146" s="215"/>
      <c r="N146" s="216"/>
      <c r="O146" s="216"/>
      <c r="P146" s="216"/>
      <c r="Q146" s="216"/>
      <c r="R146" s="216"/>
      <c r="S146" s="216"/>
      <c r="T146" s="217"/>
      <c r="AT146" s="218" t="s">
        <v>149</v>
      </c>
      <c r="AU146" s="218" t="s">
        <v>78</v>
      </c>
      <c r="AV146" s="12" t="s">
        <v>35</v>
      </c>
      <c r="AW146" s="12" t="s">
        <v>34</v>
      </c>
      <c r="AX146" s="12" t="s">
        <v>71</v>
      </c>
      <c r="AY146" s="218" t="s">
        <v>140</v>
      </c>
    </row>
    <row r="147" spans="2:51" s="13" customFormat="1" ht="13.5">
      <c r="B147" s="219"/>
      <c r="C147" s="220"/>
      <c r="D147" s="209" t="s">
        <v>149</v>
      </c>
      <c r="E147" s="221" t="s">
        <v>20</v>
      </c>
      <c r="F147" s="222" t="s">
        <v>1849</v>
      </c>
      <c r="G147" s="220"/>
      <c r="H147" s="223">
        <v>1.92</v>
      </c>
      <c r="I147" s="224"/>
      <c r="J147" s="220"/>
      <c r="K147" s="220"/>
      <c r="L147" s="225"/>
      <c r="M147" s="226"/>
      <c r="N147" s="227"/>
      <c r="O147" s="227"/>
      <c r="P147" s="227"/>
      <c r="Q147" s="227"/>
      <c r="R147" s="227"/>
      <c r="S147" s="227"/>
      <c r="T147" s="228"/>
      <c r="AT147" s="229" t="s">
        <v>149</v>
      </c>
      <c r="AU147" s="229" t="s">
        <v>78</v>
      </c>
      <c r="AV147" s="13" t="s">
        <v>78</v>
      </c>
      <c r="AW147" s="13" t="s">
        <v>34</v>
      </c>
      <c r="AX147" s="13" t="s">
        <v>71</v>
      </c>
      <c r="AY147" s="229" t="s">
        <v>140</v>
      </c>
    </row>
    <row r="148" spans="2:51" s="14" customFormat="1" ht="13.5">
      <c r="B148" s="230"/>
      <c r="C148" s="231"/>
      <c r="D148" s="232" t="s">
        <v>149</v>
      </c>
      <c r="E148" s="233" t="s">
        <v>20</v>
      </c>
      <c r="F148" s="234" t="s">
        <v>152</v>
      </c>
      <c r="G148" s="231"/>
      <c r="H148" s="235">
        <v>1.92</v>
      </c>
      <c r="I148" s="236"/>
      <c r="J148" s="231"/>
      <c r="K148" s="231"/>
      <c r="L148" s="237"/>
      <c r="M148" s="238"/>
      <c r="N148" s="239"/>
      <c r="O148" s="239"/>
      <c r="P148" s="239"/>
      <c r="Q148" s="239"/>
      <c r="R148" s="239"/>
      <c r="S148" s="239"/>
      <c r="T148" s="240"/>
      <c r="AT148" s="241" t="s">
        <v>149</v>
      </c>
      <c r="AU148" s="241" t="s">
        <v>78</v>
      </c>
      <c r="AV148" s="14" t="s">
        <v>147</v>
      </c>
      <c r="AW148" s="14" t="s">
        <v>34</v>
      </c>
      <c r="AX148" s="14" t="s">
        <v>35</v>
      </c>
      <c r="AY148" s="241" t="s">
        <v>140</v>
      </c>
    </row>
    <row r="149" spans="2:65" s="1" customFormat="1" ht="31.5" customHeight="1">
      <c r="B149" s="36"/>
      <c r="C149" s="195" t="s">
        <v>733</v>
      </c>
      <c r="D149" s="195" t="s">
        <v>142</v>
      </c>
      <c r="E149" s="196" t="s">
        <v>1850</v>
      </c>
      <c r="F149" s="197" t="s">
        <v>1851</v>
      </c>
      <c r="G149" s="198" t="s">
        <v>225</v>
      </c>
      <c r="H149" s="199">
        <v>5.6</v>
      </c>
      <c r="I149" s="200"/>
      <c r="J149" s="201">
        <f>ROUND(I149*H149,2)</f>
        <v>0</v>
      </c>
      <c r="K149" s="197" t="s">
        <v>146</v>
      </c>
      <c r="L149" s="56"/>
      <c r="M149" s="202" t="s">
        <v>20</v>
      </c>
      <c r="N149" s="203" t="s">
        <v>42</v>
      </c>
      <c r="O149" s="37"/>
      <c r="P149" s="204">
        <f>O149*H149</f>
        <v>0</v>
      </c>
      <c r="Q149" s="204">
        <v>0</v>
      </c>
      <c r="R149" s="204">
        <f>Q149*H149</f>
        <v>0</v>
      </c>
      <c r="S149" s="204">
        <v>0</v>
      </c>
      <c r="T149" s="205">
        <f>S149*H149</f>
        <v>0</v>
      </c>
      <c r="AR149" s="19" t="s">
        <v>147</v>
      </c>
      <c r="AT149" s="19" t="s">
        <v>142</v>
      </c>
      <c r="AU149" s="19" t="s">
        <v>78</v>
      </c>
      <c r="AY149" s="19" t="s">
        <v>140</v>
      </c>
      <c r="BE149" s="206">
        <f>IF(N149="základní",J149,0)</f>
        <v>0</v>
      </c>
      <c r="BF149" s="206">
        <f>IF(N149="snížená",J149,0)</f>
        <v>0</v>
      </c>
      <c r="BG149" s="206">
        <f>IF(N149="zákl. přenesená",J149,0)</f>
        <v>0</v>
      </c>
      <c r="BH149" s="206">
        <f>IF(N149="sníž. přenesená",J149,0)</f>
        <v>0</v>
      </c>
      <c r="BI149" s="206">
        <f>IF(N149="nulová",J149,0)</f>
        <v>0</v>
      </c>
      <c r="BJ149" s="19" t="s">
        <v>35</v>
      </c>
      <c r="BK149" s="206">
        <f>ROUND(I149*H149,2)</f>
        <v>0</v>
      </c>
      <c r="BL149" s="19" t="s">
        <v>147</v>
      </c>
      <c r="BM149" s="19" t="s">
        <v>1852</v>
      </c>
    </row>
    <row r="150" spans="2:51" s="12" customFormat="1" ht="13.5">
      <c r="B150" s="207"/>
      <c r="C150" s="208"/>
      <c r="D150" s="209" t="s">
        <v>149</v>
      </c>
      <c r="E150" s="210" t="s">
        <v>20</v>
      </c>
      <c r="F150" s="211" t="s">
        <v>1848</v>
      </c>
      <c r="G150" s="208"/>
      <c r="H150" s="212" t="s">
        <v>20</v>
      </c>
      <c r="I150" s="213"/>
      <c r="J150" s="208"/>
      <c r="K150" s="208"/>
      <c r="L150" s="214"/>
      <c r="M150" s="215"/>
      <c r="N150" s="216"/>
      <c r="O150" s="216"/>
      <c r="P150" s="216"/>
      <c r="Q150" s="216"/>
      <c r="R150" s="216"/>
      <c r="S150" s="216"/>
      <c r="T150" s="217"/>
      <c r="AT150" s="218" t="s">
        <v>149</v>
      </c>
      <c r="AU150" s="218" t="s">
        <v>78</v>
      </c>
      <c r="AV150" s="12" t="s">
        <v>35</v>
      </c>
      <c r="AW150" s="12" t="s">
        <v>34</v>
      </c>
      <c r="AX150" s="12" t="s">
        <v>71</v>
      </c>
      <c r="AY150" s="218" t="s">
        <v>140</v>
      </c>
    </row>
    <row r="151" spans="2:51" s="13" customFormat="1" ht="13.5">
      <c r="B151" s="219"/>
      <c r="C151" s="220"/>
      <c r="D151" s="209" t="s">
        <v>149</v>
      </c>
      <c r="E151" s="221" t="s">
        <v>20</v>
      </c>
      <c r="F151" s="222" t="s">
        <v>1853</v>
      </c>
      <c r="G151" s="220"/>
      <c r="H151" s="223">
        <v>5.6</v>
      </c>
      <c r="I151" s="224"/>
      <c r="J151" s="220"/>
      <c r="K151" s="220"/>
      <c r="L151" s="225"/>
      <c r="M151" s="226"/>
      <c r="N151" s="227"/>
      <c r="O151" s="227"/>
      <c r="P151" s="227"/>
      <c r="Q151" s="227"/>
      <c r="R151" s="227"/>
      <c r="S151" s="227"/>
      <c r="T151" s="228"/>
      <c r="AT151" s="229" t="s">
        <v>149</v>
      </c>
      <c r="AU151" s="229" t="s">
        <v>78</v>
      </c>
      <c r="AV151" s="13" t="s">
        <v>78</v>
      </c>
      <c r="AW151" s="13" t="s">
        <v>34</v>
      </c>
      <c r="AX151" s="13" t="s">
        <v>71</v>
      </c>
      <c r="AY151" s="229" t="s">
        <v>140</v>
      </c>
    </row>
    <row r="152" spans="2:51" s="14" customFormat="1" ht="13.5">
      <c r="B152" s="230"/>
      <c r="C152" s="231"/>
      <c r="D152" s="232" t="s">
        <v>149</v>
      </c>
      <c r="E152" s="233" t="s">
        <v>20</v>
      </c>
      <c r="F152" s="234" t="s">
        <v>152</v>
      </c>
      <c r="G152" s="231"/>
      <c r="H152" s="235">
        <v>5.6</v>
      </c>
      <c r="I152" s="236"/>
      <c r="J152" s="231"/>
      <c r="K152" s="231"/>
      <c r="L152" s="237"/>
      <c r="M152" s="238"/>
      <c r="N152" s="239"/>
      <c r="O152" s="239"/>
      <c r="P152" s="239"/>
      <c r="Q152" s="239"/>
      <c r="R152" s="239"/>
      <c r="S152" s="239"/>
      <c r="T152" s="240"/>
      <c r="AT152" s="241" t="s">
        <v>149</v>
      </c>
      <c r="AU152" s="241" t="s">
        <v>78</v>
      </c>
      <c r="AV152" s="14" t="s">
        <v>147</v>
      </c>
      <c r="AW152" s="14" t="s">
        <v>34</v>
      </c>
      <c r="AX152" s="14" t="s">
        <v>35</v>
      </c>
      <c r="AY152" s="241" t="s">
        <v>140</v>
      </c>
    </row>
    <row r="153" spans="2:65" s="1" customFormat="1" ht="22.5" customHeight="1">
      <c r="B153" s="36"/>
      <c r="C153" s="195" t="s">
        <v>653</v>
      </c>
      <c r="D153" s="195" t="s">
        <v>142</v>
      </c>
      <c r="E153" s="196" t="s">
        <v>1854</v>
      </c>
      <c r="F153" s="197" t="s">
        <v>1855</v>
      </c>
      <c r="G153" s="198" t="s">
        <v>225</v>
      </c>
      <c r="H153" s="199">
        <v>6.06</v>
      </c>
      <c r="I153" s="200"/>
      <c r="J153" s="201">
        <f>ROUND(I153*H153,2)</f>
        <v>0</v>
      </c>
      <c r="K153" s="197" t="s">
        <v>146</v>
      </c>
      <c r="L153" s="56"/>
      <c r="M153" s="202" t="s">
        <v>20</v>
      </c>
      <c r="N153" s="203" t="s">
        <v>42</v>
      </c>
      <c r="O153" s="37"/>
      <c r="P153" s="204">
        <f>O153*H153</f>
        <v>0</v>
      </c>
      <c r="Q153" s="204">
        <v>0.0015</v>
      </c>
      <c r="R153" s="204">
        <f>Q153*H153</f>
        <v>0.009089999999999999</v>
      </c>
      <c r="S153" s="204">
        <v>0</v>
      </c>
      <c r="T153" s="205">
        <f>S153*H153</f>
        <v>0</v>
      </c>
      <c r="AR153" s="19" t="s">
        <v>147</v>
      </c>
      <c r="AT153" s="19" t="s">
        <v>142</v>
      </c>
      <c r="AU153" s="19" t="s">
        <v>78</v>
      </c>
      <c r="AY153" s="19" t="s">
        <v>140</v>
      </c>
      <c r="BE153" s="206">
        <f>IF(N153="základní",J153,0)</f>
        <v>0</v>
      </c>
      <c r="BF153" s="206">
        <f>IF(N153="snížená",J153,0)</f>
        <v>0</v>
      </c>
      <c r="BG153" s="206">
        <f>IF(N153="zákl. přenesená",J153,0)</f>
        <v>0</v>
      </c>
      <c r="BH153" s="206">
        <f>IF(N153="sníž. přenesená",J153,0)</f>
        <v>0</v>
      </c>
      <c r="BI153" s="206">
        <f>IF(N153="nulová",J153,0)</f>
        <v>0</v>
      </c>
      <c r="BJ153" s="19" t="s">
        <v>35</v>
      </c>
      <c r="BK153" s="206">
        <f>ROUND(I153*H153,2)</f>
        <v>0</v>
      </c>
      <c r="BL153" s="19" t="s">
        <v>147</v>
      </c>
      <c r="BM153" s="19" t="s">
        <v>1856</v>
      </c>
    </row>
    <row r="154" spans="2:51" s="12" customFormat="1" ht="13.5">
      <c r="B154" s="207"/>
      <c r="C154" s="208"/>
      <c r="D154" s="209" t="s">
        <v>149</v>
      </c>
      <c r="E154" s="210" t="s">
        <v>20</v>
      </c>
      <c r="F154" s="211" t="s">
        <v>1857</v>
      </c>
      <c r="G154" s="208"/>
      <c r="H154" s="212" t="s">
        <v>20</v>
      </c>
      <c r="I154" s="213"/>
      <c r="J154" s="208"/>
      <c r="K154" s="208"/>
      <c r="L154" s="214"/>
      <c r="M154" s="215"/>
      <c r="N154" s="216"/>
      <c r="O154" s="216"/>
      <c r="P154" s="216"/>
      <c r="Q154" s="216"/>
      <c r="R154" s="216"/>
      <c r="S154" s="216"/>
      <c r="T154" s="217"/>
      <c r="AT154" s="218" t="s">
        <v>149</v>
      </c>
      <c r="AU154" s="218" t="s">
        <v>78</v>
      </c>
      <c r="AV154" s="12" t="s">
        <v>35</v>
      </c>
      <c r="AW154" s="12" t="s">
        <v>34</v>
      </c>
      <c r="AX154" s="12" t="s">
        <v>71</v>
      </c>
      <c r="AY154" s="218" t="s">
        <v>140</v>
      </c>
    </row>
    <row r="155" spans="2:51" s="13" customFormat="1" ht="13.5">
      <c r="B155" s="219"/>
      <c r="C155" s="220"/>
      <c r="D155" s="209" t="s">
        <v>149</v>
      </c>
      <c r="E155" s="221" t="s">
        <v>20</v>
      </c>
      <c r="F155" s="222" t="s">
        <v>1858</v>
      </c>
      <c r="G155" s="220"/>
      <c r="H155" s="223">
        <v>6.06</v>
      </c>
      <c r="I155" s="224"/>
      <c r="J155" s="220"/>
      <c r="K155" s="220"/>
      <c r="L155" s="225"/>
      <c r="M155" s="226"/>
      <c r="N155" s="227"/>
      <c r="O155" s="227"/>
      <c r="P155" s="227"/>
      <c r="Q155" s="227"/>
      <c r="R155" s="227"/>
      <c r="S155" s="227"/>
      <c r="T155" s="228"/>
      <c r="AT155" s="229" t="s">
        <v>149</v>
      </c>
      <c r="AU155" s="229" t="s">
        <v>78</v>
      </c>
      <c r="AV155" s="13" t="s">
        <v>78</v>
      </c>
      <c r="AW155" s="13" t="s">
        <v>34</v>
      </c>
      <c r="AX155" s="13" t="s">
        <v>71</v>
      </c>
      <c r="AY155" s="229" t="s">
        <v>140</v>
      </c>
    </row>
    <row r="156" spans="2:51" s="14" customFormat="1" ht="13.5">
      <c r="B156" s="230"/>
      <c r="C156" s="231"/>
      <c r="D156" s="232" t="s">
        <v>149</v>
      </c>
      <c r="E156" s="233" t="s">
        <v>20</v>
      </c>
      <c r="F156" s="234" t="s">
        <v>152</v>
      </c>
      <c r="G156" s="231"/>
      <c r="H156" s="235">
        <v>6.06</v>
      </c>
      <c r="I156" s="236"/>
      <c r="J156" s="231"/>
      <c r="K156" s="231"/>
      <c r="L156" s="237"/>
      <c r="M156" s="238"/>
      <c r="N156" s="239"/>
      <c r="O156" s="239"/>
      <c r="P156" s="239"/>
      <c r="Q156" s="239"/>
      <c r="R156" s="239"/>
      <c r="S156" s="239"/>
      <c r="T156" s="240"/>
      <c r="AT156" s="241" t="s">
        <v>149</v>
      </c>
      <c r="AU156" s="241" t="s">
        <v>78</v>
      </c>
      <c r="AV156" s="14" t="s">
        <v>147</v>
      </c>
      <c r="AW156" s="14" t="s">
        <v>34</v>
      </c>
      <c r="AX156" s="14" t="s">
        <v>35</v>
      </c>
      <c r="AY156" s="241" t="s">
        <v>140</v>
      </c>
    </row>
    <row r="157" spans="2:65" s="1" customFormat="1" ht="22.5" customHeight="1">
      <c r="B157" s="36"/>
      <c r="C157" s="195" t="s">
        <v>703</v>
      </c>
      <c r="D157" s="195" t="s">
        <v>142</v>
      </c>
      <c r="E157" s="196" t="s">
        <v>1859</v>
      </c>
      <c r="F157" s="197" t="s">
        <v>1860</v>
      </c>
      <c r="G157" s="198" t="s">
        <v>145</v>
      </c>
      <c r="H157" s="199">
        <v>1.51</v>
      </c>
      <c r="I157" s="200"/>
      <c r="J157" s="201">
        <f>ROUND(I157*H157,2)</f>
        <v>0</v>
      </c>
      <c r="K157" s="197" t="s">
        <v>146</v>
      </c>
      <c r="L157" s="56"/>
      <c r="M157" s="202" t="s">
        <v>20</v>
      </c>
      <c r="N157" s="203" t="s">
        <v>42</v>
      </c>
      <c r="O157" s="37"/>
      <c r="P157" s="204">
        <f>O157*H157</f>
        <v>0</v>
      </c>
      <c r="Q157" s="204">
        <v>0.0024</v>
      </c>
      <c r="R157" s="204">
        <f>Q157*H157</f>
        <v>0.0036239999999999996</v>
      </c>
      <c r="S157" s="204">
        <v>0</v>
      </c>
      <c r="T157" s="205">
        <f>S157*H157</f>
        <v>0</v>
      </c>
      <c r="AR157" s="19" t="s">
        <v>147</v>
      </c>
      <c r="AT157" s="19" t="s">
        <v>142</v>
      </c>
      <c r="AU157" s="19" t="s">
        <v>78</v>
      </c>
      <c r="AY157" s="19" t="s">
        <v>140</v>
      </c>
      <c r="BE157" s="206">
        <f>IF(N157="základní",J157,0)</f>
        <v>0</v>
      </c>
      <c r="BF157" s="206">
        <f>IF(N157="snížená",J157,0)</f>
        <v>0</v>
      </c>
      <c r="BG157" s="206">
        <f>IF(N157="zákl. přenesená",J157,0)</f>
        <v>0</v>
      </c>
      <c r="BH157" s="206">
        <f>IF(N157="sníž. přenesená",J157,0)</f>
        <v>0</v>
      </c>
      <c r="BI157" s="206">
        <f>IF(N157="nulová",J157,0)</f>
        <v>0</v>
      </c>
      <c r="BJ157" s="19" t="s">
        <v>35</v>
      </c>
      <c r="BK157" s="206">
        <f>ROUND(I157*H157,2)</f>
        <v>0</v>
      </c>
      <c r="BL157" s="19" t="s">
        <v>147</v>
      </c>
      <c r="BM157" s="19" t="s">
        <v>1861</v>
      </c>
    </row>
    <row r="158" spans="2:51" s="12" customFormat="1" ht="13.5">
      <c r="B158" s="207"/>
      <c r="C158" s="208"/>
      <c r="D158" s="209" t="s">
        <v>149</v>
      </c>
      <c r="E158" s="210" t="s">
        <v>20</v>
      </c>
      <c r="F158" s="211" t="s">
        <v>1862</v>
      </c>
      <c r="G158" s="208"/>
      <c r="H158" s="212" t="s">
        <v>20</v>
      </c>
      <c r="I158" s="213"/>
      <c r="J158" s="208"/>
      <c r="K158" s="208"/>
      <c r="L158" s="214"/>
      <c r="M158" s="215"/>
      <c r="N158" s="216"/>
      <c r="O158" s="216"/>
      <c r="P158" s="216"/>
      <c r="Q158" s="216"/>
      <c r="R158" s="216"/>
      <c r="S158" s="216"/>
      <c r="T158" s="217"/>
      <c r="AT158" s="218" t="s">
        <v>149</v>
      </c>
      <c r="AU158" s="218" t="s">
        <v>78</v>
      </c>
      <c r="AV158" s="12" t="s">
        <v>35</v>
      </c>
      <c r="AW158" s="12" t="s">
        <v>34</v>
      </c>
      <c r="AX158" s="12" t="s">
        <v>71</v>
      </c>
      <c r="AY158" s="218" t="s">
        <v>140</v>
      </c>
    </row>
    <row r="159" spans="2:51" s="13" customFormat="1" ht="13.5">
      <c r="B159" s="219"/>
      <c r="C159" s="220"/>
      <c r="D159" s="209" t="s">
        <v>149</v>
      </c>
      <c r="E159" s="221" t="s">
        <v>20</v>
      </c>
      <c r="F159" s="222" t="s">
        <v>1812</v>
      </c>
      <c r="G159" s="220"/>
      <c r="H159" s="223">
        <v>1.05</v>
      </c>
      <c r="I159" s="224"/>
      <c r="J159" s="220"/>
      <c r="K159" s="220"/>
      <c r="L159" s="225"/>
      <c r="M159" s="226"/>
      <c r="N159" s="227"/>
      <c r="O159" s="227"/>
      <c r="P159" s="227"/>
      <c r="Q159" s="227"/>
      <c r="R159" s="227"/>
      <c r="S159" s="227"/>
      <c r="T159" s="228"/>
      <c r="AT159" s="229" t="s">
        <v>149</v>
      </c>
      <c r="AU159" s="229" t="s">
        <v>78</v>
      </c>
      <c r="AV159" s="13" t="s">
        <v>78</v>
      </c>
      <c r="AW159" s="13" t="s">
        <v>34</v>
      </c>
      <c r="AX159" s="13" t="s">
        <v>71</v>
      </c>
      <c r="AY159" s="229" t="s">
        <v>140</v>
      </c>
    </row>
    <row r="160" spans="2:51" s="13" customFormat="1" ht="13.5">
      <c r="B160" s="219"/>
      <c r="C160" s="220"/>
      <c r="D160" s="209" t="s">
        <v>149</v>
      </c>
      <c r="E160" s="221" t="s">
        <v>20</v>
      </c>
      <c r="F160" s="222" t="s">
        <v>1863</v>
      </c>
      <c r="G160" s="220"/>
      <c r="H160" s="223">
        <v>0.46</v>
      </c>
      <c r="I160" s="224"/>
      <c r="J160" s="220"/>
      <c r="K160" s="220"/>
      <c r="L160" s="225"/>
      <c r="M160" s="226"/>
      <c r="N160" s="227"/>
      <c r="O160" s="227"/>
      <c r="P160" s="227"/>
      <c r="Q160" s="227"/>
      <c r="R160" s="227"/>
      <c r="S160" s="227"/>
      <c r="T160" s="228"/>
      <c r="AT160" s="229" t="s">
        <v>149</v>
      </c>
      <c r="AU160" s="229" t="s">
        <v>78</v>
      </c>
      <c r="AV160" s="13" t="s">
        <v>78</v>
      </c>
      <c r="AW160" s="13" t="s">
        <v>34</v>
      </c>
      <c r="AX160" s="13" t="s">
        <v>71</v>
      </c>
      <c r="AY160" s="229" t="s">
        <v>140</v>
      </c>
    </row>
    <row r="161" spans="2:51" s="14" customFormat="1" ht="13.5">
      <c r="B161" s="230"/>
      <c r="C161" s="231"/>
      <c r="D161" s="232" t="s">
        <v>149</v>
      </c>
      <c r="E161" s="233" t="s">
        <v>20</v>
      </c>
      <c r="F161" s="234" t="s">
        <v>152</v>
      </c>
      <c r="G161" s="231"/>
      <c r="H161" s="235">
        <v>1.51</v>
      </c>
      <c r="I161" s="236"/>
      <c r="J161" s="231"/>
      <c r="K161" s="231"/>
      <c r="L161" s="237"/>
      <c r="M161" s="238"/>
      <c r="N161" s="239"/>
      <c r="O161" s="239"/>
      <c r="P161" s="239"/>
      <c r="Q161" s="239"/>
      <c r="R161" s="239"/>
      <c r="S161" s="239"/>
      <c r="T161" s="240"/>
      <c r="AT161" s="241" t="s">
        <v>149</v>
      </c>
      <c r="AU161" s="241" t="s">
        <v>78</v>
      </c>
      <c r="AV161" s="14" t="s">
        <v>147</v>
      </c>
      <c r="AW161" s="14" t="s">
        <v>34</v>
      </c>
      <c r="AX161" s="14" t="s">
        <v>35</v>
      </c>
      <c r="AY161" s="241" t="s">
        <v>140</v>
      </c>
    </row>
    <row r="162" spans="2:65" s="1" customFormat="1" ht="31.5" customHeight="1">
      <c r="B162" s="36"/>
      <c r="C162" s="195" t="s">
        <v>707</v>
      </c>
      <c r="D162" s="195" t="s">
        <v>142</v>
      </c>
      <c r="E162" s="196" t="s">
        <v>1864</v>
      </c>
      <c r="F162" s="197" t="s">
        <v>1865</v>
      </c>
      <c r="G162" s="198" t="s">
        <v>145</v>
      </c>
      <c r="H162" s="199">
        <v>1.51</v>
      </c>
      <c r="I162" s="200"/>
      <c r="J162" s="201">
        <f>ROUND(I162*H162,2)</f>
        <v>0</v>
      </c>
      <c r="K162" s="197" t="s">
        <v>146</v>
      </c>
      <c r="L162" s="56"/>
      <c r="M162" s="202" t="s">
        <v>20</v>
      </c>
      <c r="N162" s="203" t="s">
        <v>42</v>
      </c>
      <c r="O162" s="37"/>
      <c r="P162" s="204">
        <f>O162*H162</f>
        <v>0</v>
      </c>
      <c r="Q162" s="204">
        <v>0.00735</v>
      </c>
      <c r="R162" s="204">
        <f>Q162*H162</f>
        <v>0.011098499999999999</v>
      </c>
      <c r="S162" s="204">
        <v>0</v>
      </c>
      <c r="T162" s="205">
        <f>S162*H162</f>
        <v>0</v>
      </c>
      <c r="AR162" s="19" t="s">
        <v>147</v>
      </c>
      <c r="AT162" s="19" t="s">
        <v>142</v>
      </c>
      <c r="AU162" s="19" t="s">
        <v>78</v>
      </c>
      <c r="AY162" s="19" t="s">
        <v>140</v>
      </c>
      <c r="BE162" s="206">
        <f>IF(N162="základní",J162,0)</f>
        <v>0</v>
      </c>
      <c r="BF162" s="206">
        <f>IF(N162="snížená",J162,0)</f>
        <v>0</v>
      </c>
      <c r="BG162" s="206">
        <f>IF(N162="zákl. přenesená",J162,0)</f>
        <v>0</v>
      </c>
      <c r="BH162" s="206">
        <f>IF(N162="sníž. přenesená",J162,0)</f>
        <v>0</v>
      </c>
      <c r="BI162" s="206">
        <f>IF(N162="nulová",J162,0)</f>
        <v>0</v>
      </c>
      <c r="BJ162" s="19" t="s">
        <v>35</v>
      </c>
      <c r="BK162" s="206">
        <f>ROUND(I162*H162,2)</f>
        <v>0</v>
      </c>
      <c r="BL162" s="19" t="s">
        <v>147</v>
      </c>
      <c r="BM162" s="19" t="s">
        <v>1866</v>
      </c>
    </row>
    <row r="163" spans="2:65" s="1" customFormat="1" ht="31.5" customHeight="1">
      <c r="B163" s="36"/>
      <c r="C163" s="195" t="s">
        <v>784</v>
      </c>
      <c r="D163" s="195" t="s">
        <v>142</v>
      </c>
      <c r="E163" s="196" t="s">
        <v>329</v>
      </c>
      <c r="F163" s="197" t="s">
        <v>330</v>
      </c>
      <c r="G163" s="198" t="s">
        <v>225</v>
      </c>
      <c r="H163" s="199">
        <v>4.4</v>
      </c>
      <c r="I163" s="200"/>
      <c r="J163" s="201">
        <f>ROUND(I163*H163,2)</f>
        <v>0</v>
      </c>
      <c r="K163" s="197" t="s">
        <v>146</v>
      </c>
      <c r="L163" s="56"/>
      <c r="M163" s="202" t="s">
        <v>20</v>
      </c>
      <c r="N163" s="203" t="s">
        <v>42</v>
      </c>
      <c r="O163" s="37"/>
      <c r="P163" s="204">
        <f>O163*H163</f>
        <v>0</v>
      </c>
      <c r="Q163" s="204">
        <v>0.00331</v>
      </c>
      <c r="R163" s="204">
        <f>Q163*H163</f>
        <v>0.014564</v>
      </c>
      <c r="S163" s="204">
        <v>0</v>
      </c>
      <c r="T163" s="205">
        <f>S163*H163</f>
        <v>0</v>
      </c>
      <c r="AR163" s="19" t="s">
        <v>147</v>
      </c>
      <c r="AT163" s="19" t="s">
        <v>142</v>
      </c>
      <c r="AU163" s="19" t="s">
        <v>78</v>
      </c>
      <c r="AY163" s="19" t="s">
        <v>140</v>
      </c>
      <c r="BE163" s="206">
        <f>IF(N163="základní",J163,0)</f>
        <v>0</v>
      </c>
      <c r="BF163" s="206">
        <f>IF(N163="snížená",J163,0)</f>
        <v>0</v>
      </c>
      <c r="BG163" s="206">
        <f>IF(N163="zákl. přenesená",J163,0)</f>
        <v>0</v>
      </c>
      <c r="BH163" s="206">
        <f>IF(N163="sníž. přenesená",J163,0)</f>
        <v>0</v>
      </c>
      <c r="BI163" s="206">
        <f>IF(N163="nulová",J163,0)</f>
        <v>0</v>
      </c>
      <c r="BJ163" s="19" t="s">
        <v>35</v>
      </c>
      <c r="BK163" s="206">
        <f>ROUND(I163*H163,2)</f>
        <v>0</v>
      </c>
      <c r="BL163" s="19" t="s">
        <v>147</v>
      </c>
      <c r="BM163" s="19" t="s">
        <v>1867</v>
      </c>
    </row>
    <row r="164" spans="2:51" s="12" customFormat="1" ht="13.5">
      <c r="B164" s="207"/>
      <c r="C164" s="208"/>
      <c r="D164" s="209" t="s">
        <v>149</v>
      </c>
      <c r="E164" s="210" t="s">
        <v>20</v>
      </c>
      <c r="F164" s="211" t="s">
        <v>1829</v>
      </c>
      <c r="G164" s="208"/>
      <c r="H164" s="212" t="s">
        <v>20</v>
      </c>
      <c r="I164" s="213"/>
      <c r="J164" s="208"/>
      <c r="K164" s="208"/>
      <c r="L164" s="214"/>
      <c r="M164" s="215"/>
      <c r="N164" s="216"/>
      <c r="O164" s="216"/>
      <c r="P164" s="216"/>
      <c r="Q164" s="216"/>
      <c r="R164" s="216"/>
      <c r="S164" s="216"/>
      <c r="T164" s="217"/>
      <c r="AT164" s="218" t="s">
        <v>149</v>
      </c>
      <c r="AU164" s="218" t="s">
        <v>78</v>
      </c>
      <c r="AV164" s="12" t="s">
        <v>35</v>
      </c>
      <c r="AW164" s="12" t="s">
        <v>34</v>
      </c>
      <c r="AX164" s="12" t="s">
        <v>71</v>
      </c>
      <c r="AY164" s="218" t="s">
        <v>140</v>
      </c>
    </row>
    <row r="165" spans="2:51" s="13" customFormat="1" ht="13.5">
      <c r="B165" s="219"/>
      <c r="C165" s="220"/>
      <c r="D165" s="209" t="s">
        <v>149</v>
      </c>
      <c r="E165" s="221" t="s">
        <v>20</v>
      </c>
      <c r="F165" s="222" t="s">
        <v>1868</v>
      </c>
      <c r="G165" s="220"/>
      <c r="H165" s="223">
        <v>4.4</v>
      </c>
      <c r="I165" s="224"/>
      <c r="J165" s="220"/>
      <c r="K165" s="220"/>
      <c r="L165" s="225"/>
      <c r="M165" s="226"/>
      <c r="N165" s="227"/>
      <c r="O165" s="227"/>
      <c r="P165" s="227"/>
      <c r="Q165" s="227"/>
      <c r="R165" s="227"/>
      <c r="S165" s="227"/>
      <c r="T165" s="228"/>
      <c r="AT165" s="229" t="s">
        <v>149</v>
      </c>
      <c r="AU165" s="229" t="s">
        <v>78</v>
      </c>
      <c r="AV165" s="13" t="s">
        <v>78</v>
      </c>
      <c r="AW165" s="13" t="s">
        <v>34</v>
      </c>
      <c r="AX165" s="13" t="s">
        <v>71</v>
      </c>
      <c r="AY165" s="229" t="s">
        <v>140</v>
      </c>
    </row>
    <row r="166" spans="2:51" s="14" customFormat="1" ht="13.5">
      <c r="B166" s="230"/>
      <c r="C166" s="231"/>
      <c r="D166" s="232" t="s">
        <v>149</v>
      </c>
      <c r="E166" s="233" t="s">
        <v>20</v>
      </c>
      <c r="F166" s="234" t="s">
        <v>152</v>
      </c>
      <c r="G166" s="231"/>
      <c r="H166" s="235">
        <v>4.4</v>
      </c>
      <c r="I166" s="236"/>
      <c r="J166" s="231"/>
      <c r="K166" s="231"/>
      <c r="L166" s="237"/>
      <c r="M166" s="238"/>
      <c r="N166" s="239"/>
      <c r="O166" s="239"/>
      <c r="P166" s="239"/>
      <c r="Q166" s="239"/>
      <c r="R166" s="239"/>
      <c r="S166" s="239"/>
      <c r="T166" s="240"/>
      <c r="AT166" s="241" t="s">
        <v>149</v>
      </c>
      <c r="AU166" s="241" t="s">
        <v>78</v>
      </c>
      <c r="AV166" s="14" t="s">
        <v>147</v>
      </c>
      <c r="AW166" s="14" t="s">
        <v>34</v>
      </c>
      <c r="AX166" s="14" t="s">
        <v>35</v>
      </c>
      <c r="AY166" s="241" t="s">
        <v>140</v>
      </c>
    </row>
    <row r="167" spans="2:65" s="1" customFormat="1" ht="44.25" customHeight="1">
      <c r="B167" s="36"/>
      <c r="C167" s="257" t="s">
        <v>790</v>
      </c>
      <c r="D167" s="257" t="s">
        <v>215</v>
      </c>
      <c r="E167" s="258" t="s">
        <v>304</v>
      </c>
      <c r="F167" s="259" t="s">
        <v>305</v>
      </c>
      <c r="G167" s="260" t="s">
        <v>145</v>
      </c>
      <c r="H167" s="261">
        <v>1.167</v>
      </c>
      <c r="I167" s="262"/>
      <c r="J167" s="263">
        <f>ROUND(I167*H167,2)</f>
        <v>0</v>
      </c>
      <c r="K167" s="259" t="s">
        <v>146</v>
      </c>
      <c r="L167" s="264"/>
      <c r="M167" s="265" t="s">
        <v>20</v>
      </c>
      <c r="N167" s="266" t="s">
        <v>42</v>
      </c>
      <c r="O167" s="37"/>
      <c r="P167" s="204">
        <f>O167*H167</f>
        <v>0</v>
      </c>
      <c r="Q167" s="204">
        <v>0.0009</v>
      </c>
      <c r="R167" s="204">
        <f>Q167*H167</f>
        <v>0.0010503</v>
      </c>
      <c r="S167" s="204">
        <v>0</v>
      </c>
      <c r="T167" s="205">
        <f>S167*H167</f>
        <v>0</v>
      </c>
      <c r="AR167" s="19" t="s">
        <v>191</v>
      </c>
      <c r="AT167" s="19" t="s">
        <v>215</v>
      </c>
      <c r="AU167" s="19" t="s">
        <v>78</v>
      </c>
      <c r="AY167" s="19" t="s">
        <v>140</v>
      </c>
      <c r="BE167" s="206">
        <f>IF(N167="základní",J167,0)</f>
        <v>0</v>
      </c>
      <c r="BF167" s="206">
        <f>IF(N167="snížená",J167,0)</f>
        <v>0</v>
      </c>
      <c r="BG167" s="206">
        <f>IF(N167="zákl. přenesená",J167,0)</f>
        <v>0</v>
      </c>
      <c r="BH167" s="206">
        <f>IF(N167="sníž. přenesená",J167,0)</f>
        <v>0</v>
      </c>
      <c r="BI167" s="206">
        <f>IF(N167="nulová",J167,0)</f>
        <v>0</v>
      </c>
      <c r="BJ167" s="19" t="s">
        <v>35</v>
      </c>
      <c r="BK167" s="206">
        <f>ROUND(I167*H167,2)</f>
        <v>0</v>
      </c>
      <c r="BL167" s="19" t="s">
        <v>147</v>
      </c>
      <c r="BM167" s="19" t="s">
        <v>1869</v>
      </c>
    </row>
    <row r="168" spans="2:47" s="1" customFormat="1" ht="36">
      <c r="B168" s="36"/>
      <c r="C168" s="58"/>
      <c r="D168" s="209" t="s">
        <v>307</v>
      </c>
      <c r="E168" s="58"/>
      <c r="F168" s="256" t="s">
        <v>308</v>
      </c>
      <c r="G168" s="58"/>
      <c r="H168" s="58"/>
      <c r="I168" s="163"/>
      <c r="J168" s="58"/>
      <c r="K168" s="58"/>
      <c r="L168" s="56"/>
      <c r="M168" s="73"/>
      <c r="N168" s="37"/>
      <c r="O168" s="37"/>
      <c r="P168" s="37"/>
      <c r="Q168" s="37"/>
      <c r="R168" s="37"/>
      <c r="S168" s="37"/>
      <c r="T168" s="74"/>
      <c r="AT168" s="19" t="s">
        <v>307</v>
      </c>
      <c r="AU168" s="19" t="s">
        <v>78</v>
      </c>
    </row>
    <row r="169" spans="2:51" s="13" customFormat="1" ht="13.5">
      <c r="B169" s="219"/>
      <c r="C169" s="220"/>
      <c r="D169" s="209" t="s">
        <v>149</v>
      </c>
      <c r="E169" s="221" t="s">
        <v>20</v>
      </c>
      <c r="F169" s="222" t="s">
        <v>1870</v>
      </c>
      <c r="G169" s="220"/>
      <c r="H169" s="223">
        <v>1.144</v>
      </c>
      <c r="I169" s="224"/>
      <c r="J169" s="220"/>
      <c r="K169" s="220"/>
      <c r="L169" s="225"/>
      <c r="M169" s="226"/>
      <c r="N169" s="227"/>
      <c r="O169" s="227"/>
      <c r="P169" s="227"/>
      <c r="Q169" s="227"/>
      <c r="R169" s="227"/>
      <c r="S169" s="227"/>
      <c r="T169" s="228"/>
      <c r="AT169" s="229" t="s">
        <v>149</v>
      </c>
      <c r="AU169" s="229" t="s">
        <v>78</v>
      </c>
      <c r="AV169" s="13" t="s">
        <v>78</v>
      </c>
      <c r="AW169" s="13" t="s">
        <v>34</v>
      </c>
      <c r="AX169" s="13" t="s">
        <v>35</v>
      </c>
      <c r="AY169" s="229" t="s">
        <v>140</v>
      </c>
    </row>
    <row r="170" spans="2:51" s="13" customFormat="1" ht="13.5">
      <c r="B170" s="219"/>
      <c r="C170" s="220"/>
      <c r="D170" s="232" t="s">
        <v>149</v>
      </c>
      <c r="E170" s="220"/>
      <c r="F170" s="253" t="s">
        <v>1871</v>
      </c>
      <c r="G170" s="220"/>
      <c r="H170" s="254">
        <v>1.167</v>
      </c>
      <c r="I170" s="224"/>
      <c r="J170" s="220"/>
      <c r="K170" s="220"/>
      <c r="L170" s="225"/>
      <c r="M170" s="226"/>
      <c r="N170" s="227"/>
      <c r="O170" s="227"/>
      <c r="P170" s="227"/>
      <c r="Q170" s="227"/>
      <c r="R170" s="227"/>
      <c r="S170" s="227"/>
      <c r="T170" s="228"/>
      <c r="AT170" s="229" t="s">
        <v>149</v>
      </c>
      <c r="AU170" s="229" t="s">
        <v>78</v>
      </c>
      <c r="AV170" s="13" t="s">
        <v>78</v>
      </c>
      <c r="AW170" s="13" t="s">
        <v>4</v>
      </c>
      <c r="AX170" s="13" t="s">
        <v>35</v>
      </c>
      <c r="AY170" s="229" t="s">
        <v>140</v>
      </c>
    </row>
    <row r="171" spans="2:65" s="1" customFormat="1" ht="31.5" customHeight="1">
      <c r="B171" s="36"/>
      <c r="C171" s="195" t="s">
        <v>760</v>
      </c>
      <c r="D171" s="195" t="s">
        <v>142</v>
      </c>
      <c r="E171" s="196" t="s">
        <v>389</v>
      </c>
      <c r="F171" s="197" t="s">
        <v>390</v>
      </c>
      <c r="G171" s="198" t="s">
        <v>145</v>
      </c>
      <c r="H171" s="199">
        <v>2.888</v>
      </c>
      <c r="I171" s="200"/>
      <c r="J171" s="201">
        <f>ROUND(I171*H171,2)</f>
        <v>0</v>
      </c>
      <c r="K171" s="197" t="s">
        <v>146</v>
      </c>
      <c r="L171" s="56"/>
      <c r="M171" s="202" t="s">
        <v>20</v>
      </c>
      <c r="N171" s="203" t="s">
        <v>42</v>
      </c>
      <c r="O171" s="37"/>
      <c r="P171" s="204">
        <f>O171*H171</f>
        <v>0</v>
      </c>
      <c r="Q171" s="204">
        <v>0.00944</v>
      </c>
      <c r="R171" s="204">
        <f>Q171*H171</f>
        <v>0.02726272</v>
      </c>
      <c r="S171" s="204">
        <v>0</v>
      </c>
      <c r="T171" s="205">
        <f>S171*H171</f>
        <v>0</v>
      </c>
      <c r="AR171" s="19" t="s">
        <v>147</v>
      </c>
      <c r="AT171" s="19" t="s">
        <v>142</v>
      </c>
      <c r="AU171" s="19" t="s">
        <v>78</v>
      </c>
      <c r="AY171" s="19" t="s">
        <v>140</v>
      </c>
      <c r="BE171" s="206">
        <f>IF(N171="základní",J171,0)</f>
        <v>0</v>
      </c>
      <c r="BF171" s="206">
        <f>IF(N171="snížená",J171,0)</f>
        <v>0</v>
      </c>
      <c r="BG171" s="206">
        <f>IF(N171="zákl. přenesená",J171,0)</f>
        <v>0</v>
      </c>
      <c r="BH171" s="206">
        <f>IF(N171="sníž. přenesená",J171,0)</f>
        <v>0</v>
      </c>
      <c r="BI171" s="206">
        <f>IF(N171="nulová",J171,0)</f>
        <v>0</v>
      </c>
      <c r="BJ171" s="19" t="s">
        <v>35</v>
      </c>
      <c r="BK171" s="206">
        <f>ROUND(I171*H171,2)</f>
        <v>0</v>
      </c>
      <c r="BL171" s="19" t="s">
        <v>147</v>
      </c>
      <c r="BM171" s="19" t="s">
        <v>1872</v>
      </c>
    </row>
    <row r="172" spans="2:51" s="12" customFormat="1" ht="13.5">
      <c r="B172" s="207"/>
      <c r="C172" s="208"/>
      <c r="D172" s="209" t="s">
        <v>149</v>
      </c>
      <c r="E172" s="210" t="s">
        <v>20</v>
      </c>
      <c r="F172" s="211" t="s">
        <v>1873</v>
      </c>
      <c r="G172" s="208"/>
      <c r="H172" s="212" t="s">
        <v>20</v>
      </c>
      <c r="I172" s="213"/>
      <c r="J172" s="208"/>
      <c r="K172" s="208"/>
      <c r="L172" s="214"/>
      <c r="M172" s="215"/>
      <c r="N172" s="216"/>
      <c r="O172" s="216"/>
      <c r="P172" s="216"/>
      <c r="Q172" s="216"/>
      <c r="R172" s="216"/>
      <c r="S172" s="216"/>
      <c r="T172" s="217"/>
      <c r="AT172" s="218" t="s">
        <v>149</v>
      </c>
      <c r="AU172" s="218" t="s">
        <v>78</v>
      </c>
      <c r="AV172" s="12" t="s">
        <v>35</v>
      </c>
      <c r="AW172" s="12" t="s">
        <v>34</v>
      </c>
      <c r="AX172" s="12" t="s">
        <v>71</v>
      </c>
      <c r="AY172" s="218" t="s">
        <v>140</v>
      </c>
    </row>
    <row r="173" spans="2:51" s="13" customFormat="1" ht="13.5">
      <c r="B173" s="219"/>
      <c r="C173" s="220"/>
      <c r="D173" s="209" t="s">
        <v>149</v>
      </c>
      <c r="E173" s="221" t="s">
        <v>20</v>
      </c>
      <c r="F173" s="222" t="s">
        <v>1812</v>
      </c>
      <c r="G173" s="220"/>
      <c r="H173" s="223">
        <v>1.05</v>
      </c>
      <c r="I173" s="224"/>
      <c r="J173" s="220"/>
      <c r="K173" s="220"/>
      <c r="L173" s="225"/>
      <c r="M173" s="226"/>
      <c r="N173" s="227"/>
      <c r="O173" s="227"/>
      <c r="P173" s="227"/>
      <c r="Q173" s="227"/>
      <c r="R173" s="227"/>
      <c r="S173" s="227"/>
      <c r="T173" s="228"/>
      <c r="AT173" s="229" t="s">
        <v>149</v>
      </c>
      <c r="AU173" s="229" t="s">
        <v>78</v>
      </c>
      <c r="AV173" s="13" t="s">
        <v>78</v>
      </c>
      <c r="AW173" s="13" t="s">
        <v>34</v>
      </c>
      <c r="AX173" s="13" t="s">
        <v>71</v>
      </c>
      <c r="AY173" s="229" t="s">
        <v>140</v>
      </c>
    </row>
    <row r="174" spans="2:51" s="12" customFormat="1" ht="13.5">
      <c r="B174" s="207"/>
      <c r="C174" s="208"/>
      <c r="D174" s="209" t="s">
        <v>149</v>
      </c>
      <c r="E174" s="210" t="s">
        <v>20</v>
      </c>
      <c r="F174" s="211" t="s">
        <v>1874</v>
      </c>
      <c r="G174" s="208"/>
      <c r="H174" s="212" t="s">
        <v>20</v>
      </c>
      <c r="I174" s="213"/>
      <c r="J174" s="208"/>
      <c r="K174" s="208"/>
      <c r="L174" s="214"/>
      <c r="M174" s="215"/>
      <c r="N174" s="216"/>
      <c r="O174" s="216"/>
      <c r="P174" s="216"/>
      <c r="Q174" s="216"/>
      <c r="R174" s="216"/>
      <c r="S174" s="216"/>
      <c r="T174" s="217"/>
      <c r="AT174" s="218" t="s">
        <v>149</v>
      </c>
      <c r="AU174" s="218" t="s">
        <v>78</v>
      </c>
      <c r="AV174" s="12" t="s">
        <v>35</v>
      </c>
      <c r="AW174" s="12" t="s">
        <v>34</v>
      </c>
      <c r="AX174" s="12" t="s">
        <v>71</v>
      </c>
      <c r="AY174" s="218" t="s">
        <v>140</v>
      </c>
    </row>
    <row r="175" spans="2:51" s="13" customFormat="1" ht="13.5">
      <c r="B175" s="219"/>
      <c r="C175" s="220"/>
      <c r="D175" s="209" t="s">
        <v>149</v>
      </c>
      <c r="E175" s="221" t="s">
        <v>20</v>
      </c>
      <c r="F175" s="222" t="s">
        <v>1875</v>
      </c>
      <c r="G175" s="220"/>
      <c r="H175" s="223">
        <v>1.838</v>
      </c>
      <c r="I175" s="224"/>
      <c r="J175" s="220"/>
      <c r="K175" s="220"/>
      <c r="L175" s="225"/>
      <c r="M175" s="226"/>
      <c r="N175" s="227"/>
      <c r="O175" s="227"/>
      <c r="P175" s="227"/>
      <c r="Q175" s="227"/>
      <c r="R175" s="227"/>
      <c r="S175" s="227"/>
      <c r="T175" s="228"/>
      <c r="AT175" s="229" t="s">
        <v>149</v>
      </c>
      <c r="AU175" s="229" t="s">
        <v>78</v>
      </c>
      <c r="AV175" s="13" t="s">
        <v>78</v>
      </c>
      <c r="AW175" s="13" t="s">
        <v>34</v>
      </c>
      <c r="AX175" s="13" t="s">
        <v>71</v>
      </c>
      <c r="AY175" s="229" t="s">
        <v>140</v>
      </c>
    </row>
    <row r="176" spans="2:51" s="14" customFormat="1" ht="13.5">
      <c r="B176" s="230"/>
      <c r="C176" s="231"/>
      <c r="D176" s="232" t="s">
        <v>149</v>
      </c>
      <c r="E176" s="233" t="s">
        <v>20</v>
      </c>
      <c r="F176" s="234" t="s">
        <v>152</v>
      </c>
      <c r="G176" s="231"/>
      <c r="H176" s="235">
        <v>2.888</v>
      </c>
      <c r="I176" s="236"/>
      <c r="J176" s="231"/>
      <c r="K176" s="231"/>
      <c r="L176" s="237"/>
      <c r="M176" s="238"/>
      <c r="N176" s="239"/>
      <c r="O176" s="239"/>
      <c r="P176" s="239"/>
      <c r="Q176" s="239"/>
      <c r="R176" s="239"/>
      <c r="S176" s="239"/>
      <c r="T176" s="240"/>
      <c r="AT176" s="241" t="s">
        <v>149</v>
      </c>
      <c r="AU176" s="241" t="s">
        <v>78</v>
      </c>
      <c r="AV176" s="14" t="s">
        <v>147</v>
      </c>
      <c r="AW176" s="14" t="s">
        <v>34</v>
      </c>
      <c r="AX176" s="14" t="s">
        <v>35</v>
      </c>
      <c r="AY176" s="241" t="s">
        <v>140</v>
      </c>
    </row>
    <row r="177" spans="2:65" s="1" customFormat="1" ht="44.25" customHeight="1">
      <c r="B177" s="36"/>
      <c r="C177" s="257" t="s">
        <v>765</v>
      </c>
      <c r="D177" s="257" t="s">
        <v>215</v>
      </c>
      <c r="E177" s="258" t="s">
        <v>273</v>
      </c>
      <c r="F177" s="259" t="s">
        <v>274</v>
      </c>
      <c r="G177" s="260" t="s">
        <v>145</v>
      </c>
      <c r="H177" s="261">
        <v>2.946</v>
      </c>
      <c r="I177" s="262"/>
      <c r="J177" s="263">
        <f>ROUND(I177*H177,2)</f>
        <v>0</v>
      </c>
      <c r="K177" s="259" t="s">
        <v>146</v>
      </c>
      <c r="L177" s="264"/>
      <c r="M177" s="265" t="s">
        <v>20</v>
      </c>
      <c r="N177" s="266" t="s">
        <v>42</v>
      </c>
      <c r="O177" s="37"/>
      <c r="P177" s="204">
        <f>O177*H177</f>
        <v>0</v>
      </c>
      <c r="Q177" s="204">
        <v>0.018</v>
      </c>
      <c r="R177" s="204">
        <f>Q177*H177</f>
        <v>0.053028</v>
      </c>
      <c r="S177" s="204">
        <v>0</v>
      </c>
      <c r="T177" s="205">
        <f>S177*H177</f>
        <v>0</v>
      </c>
      <c r="AR177" s="19" t="s">
        <v>191</v>
      </c>
      <c r="AT177" s="19" t="s">
        <v>215</v>
      </c>
      <c r="AU177" s="19" t="s">
        <v>78</v>
      </c>
      <c r="AY177" s="19" t="s">
        <v>140</v>
      </c>
      <c r="BE177" s="206">
        <f>IF(N177="základní",J177,0)</f>
        <v>0</v>
      </c>
      <c r="BF177" s="206">
        <f>IF(N177="snížená",J177,0)</f>
        <v>0</v>
      </c>
      <c r="BG177" s="206">
        <f>IF(N177="zákl. přenesená",J177,0)</f>
        <v>0</v>
      </c>
      <c r="BH177" s="206">
        <f>IF(N177="sníž. přenesená",J177,0)</f>
        <v>0</v>
      </c>
      <c r="BI177" s="206">
        <f>IF(N177="nulová",J177,0)</f>
        <v>0</v>
      </c>
      <c r="BJ177" s="19" t="s">
        <v>35</v>
      </c>
      <c r="BK177" s="206">
        <f>ROUND(I177*H177,2)</f>
        <v>0</v>
      </c>
      <c r="BL177" s="19" t="s">
        <v>147</v>
      </c>
      <c r="BM177" s="19" t="s">
        <v>1876</v>
      </c>
    </row>
    <row r="178" spans="2:51" s="13" customFormat="1" ht="13.5">
      <c r="B178" s="219"/>
      <c r="C178" s="220"/>
      <c r="D178" s="232" t="s">
        <v>149</v>
      </c>
      <c r="E178" s="220"/>
      <c r="F178" s="253" t="s">
        <v>1877</v>
      </c>
      <c r="G178" s="220"/>
      <c r="H178" s="254">
        <v>2.946</v>
      </c>
      <c r="I178" s="224"/>
      <c r="J178" s="220"/>
      <c r="K178" s="220"/>
      <c r="L178" s="225"/>
      <c r="M178" s="226"/>
      <c r="N178" s="227"/>
      <c r="O178" s="227"/>
      <c r="P178" s="227"/>
      <c r="Q178" s="227"/>
      <c r="R178" s="227"/>
      <c r="S178" s="227"/>
      <c r="T178" s="228"/>
      <c r="AT178" s="229" t="s">
        <v>149</v>
      </c>
      <c r="AU178" s="229" t="s">
        <v>78</v>
      </c>
      <c r="AV178" s="13" t="s">
        <v>78</v>
      </c>
      <c r="AW178" s="13" t="s">
        <v>4</v>
      </c>
      <c r="AX178" s="13" t="s">
        <v>35</v>
      </c>
      <c r="AY178" s="229" t="s">
        <v>140</v>
      </c>
    </row>
    <row r="179" spans="2:65" s="1" customFormat="1" ht="31.5" customHeight="1">
      <c r="B179" s="36"/>
      <c r="C179" s="195" t="s">
        <v>769</v>
      </c>
      <c r="D179" s="195" t="s">
        <v>142</v>
      </c>
      <c r="E179" s="196" t="s">
        <v>468</v>
      </c>
      <c r="F179" s="197" t="s">
        <v>469</v>
      </c>
      <c r="G179" s="198" t="s">
        <v>145</v>
      </c>
      <c r="H179" s="199">
        <v>2.888</v>
      </c>
      <c r="I179" s="200"/>
      <c r="J179" s="201">
        <f>ROUND(I179*H179,2)</f>
        <v>0</v>
      </c>
      <c r="K179" s="197" t="s">
        <v>146</v>
      </c>
      <c r="L179" s="56"/>
      <c r="M179" s="202" t="s">
        <v>20</v>
      </c>
      <c r="N179" s="203" t="s">
        <v>42</v>
      </c>
      <c r="O179" s="37"/>
      <c r="P179" s="204">
        <f>O179*H179</f>
        <v>0</v>
      </c>
      <c r="Q179" s="204">
        <v>6E-05</v>
      </c>
      <c r="R179" s="204">
        <f>Q179*H179</f>
        <v>0.00017328</v>
      </c>
      <c r="S179" s="204">
        <v>0</v>
      </c>
      <c r="T179" s="205">
        <f>S179*H179</f>
        <v>0</v>
      </c>
      <c r="AR179" s="19" t="s">
        <v>147</v>
      </c>
      <c r="AT179" s="19" t="s">
        <v>142</v>
      </c>
      <c r="AU179" s="19" t="s">
        <v>78</v>
      </c>
      <c r="AY179" s="19" t="s">
        <v>140</v>
      </c>
      <c r="BE179" s="206">
        <f>IF(N179="základní",J179,0)</f>
        <v>0</v>
      </c>
      <c r="BF179" s="206">
        <f>IF(N179="snížená",J179,0)</f>
        <v>0</v>
      </c>
      <c r="BG179" s="206">
        <f>IF(N179="zákl. přenesená",J179,0)</f>
        <v>0</v>
      </c>
      <c r="BH179" s="206">
        <f>IF(N179="sníž. přenesená",J179,0)</f>
        <v>0</v>
      </c>
      <c r="BI179" s="206">
        <f>IF(N179="nulová",J179,0)</f>
        <v>0</v>
      </c>
      <c r="BJ179" s="19" t="s">
        <v>35</v>
      </c>
      <c r="BK179" s="206">
        <f>ROUND(I179*H179,2)</f>
        <v>0</v>
      </c>
      <c r="BL179" s="19" t="s">
        <v>147</v>
      </c>
      <c r="BM179" s="19" t="s">
        <v>1878</v>
      </c>
    </row>
    <row r="180" spans="2:65" s="1" customFormat="1" ht="31.5" customHeight="1">
      <c r="B180" s="36"/>
      <c r="C180" s="195" t="s">
        <v>774</v>
      </c>
      <c r="D180" s="195" t="s">
        <v>142</v>
      </c>
      <c r="E180" s="196" t="s">
        <v>472</v>
      </c>
      <c r="F180" s="197" t="s">
        <v>473</v>
      </c>
      <c r="G180" s="198" t="s">
        <v>145</v>
      </c>
      <c r="H180" s="199">
        <v>2.888</v>
      </c>
      <c r="I180" s="200"/>
      <c r="J180" s="201">
        <f>ROUND(I180*H180,2)</f>
        <v>0</v>
      </c>
      <c r="K180" s="197" t="s">
        <v>146</v>
      </c>
      <c r="L180" s="56"/>
      <c r="M180" s="202" t="s">
        <v>20</v>
      </c>
      <c r="N180" s="203" t="s">
        <v>42</v>
      </c>
      <c r="O180" s="37"/>
      <c r="P180" s="204">
        <f>O180*H180</f>
        <v>0</v>
      </c>
      <c r="Q180" s="204">
        <v>0</v>
      </c>
      <c r="R180" s="204">
        <f>Q180*H180</f>
        <v>0</v>
      </c>
      <c r="S180" s="204">
        <v>0</v>
      </c>
      <c r="T180" s="205">
        <f>S180*H180</f>
        <v>0</v>
      </c>
      <c r="AR180" s="19" t="s">
        <v>147</v>
      </c>
      <c r="AT180" s="19" t="s">
        <v>142</v>
      </c>
      <c r="AU180" s="19" t="s">
        <v>78</v>
      </c>
      <c r="AY180" s="19" t="s">
        <v>140</v>
      </c>
      <c r="BE180" s="206">
        <f>IF(N180="základní",J180,0)</f>
        <v>0</v>
      </c>
      <c r="BF180" s="206">
        <f>IF(N180="snížená",J180,0)</f>
        <v>0</v>
      </c>
      <c r="BG180" s="206">
        <f>IF(N180="zákl. přenesená",J180,0)</f>
        <v>0</v>
      </c>
      <c r="BH180" s="206">
        <f>IF(N180="sníž. přenesená",J180,0)</f>
        <v>0</v>
      </c>
      <c r="BI180" s="206">
        <f>IF(N180="nulová",J180,0)</f>
        <v>0</v>
      </c>
      <c r="BJ180" s="19" t="s">
        <v>35</v>
      </c>
      <c r="BK180" s="206">
        <f>ROUND(I180*H180,2)</f>
        <v>0</v>
      </c>
      <c r="BL180" s="19" t="s">
        <v>147</v>
      </c>
      <c r="BM180" s="19" t="s">
        <v>1879</v>
      </c>
    </row>
    <row r="181" spans="2:65" s="1" customFormat="1" ht="31.5" customHeight="1">
      <c r="B181" s="36"/>
      <c r="C181" s="195" t="s">
        <v>779</v>
      </c>
      <c r="D181" s="195" t="s">
        <v>142</v>
      </c>
      <c r="E181" s="196" t="s">
        <v>550</v>
      </c>
      <c r="F181" s="197" t="s">
        <v>551</v>
      </c>
      <c r="G181" s="198" t="s">
        <v>145</v>
      </c>
      <c r="H181" s="199">
        <v>2.654</v>
      </c>
      <c r="I181" s="200"/>
      <c r="J181" s="201">
        <f>ROUND(I181*H181,2)</f>
        <v>0</v>
      </c>
      <c r="K181" s="197" t="s">
        <v>146</v>
      </c>
      <c r="L181" s="56"/>
      <c r="M181" s="202" t="s">
        <v>20</v>
      </c>
      <c r="N181" s="203" t="s">
        <v>42</v>
      </c>
      <c r="O181" s="37"/>
      <c r="P181" s="204">
        <f>O181*H181</f>
        <v>0</v>
      </c>
      <c r="Q181" s="204">
        <v>0.00478</v>
      </c>
      <c r="R181" s="204">
        <f>Q181*H181</f>
        <v>0.01268612</v>
      </c>
      <c r="S181" s="204">
        <v>0</v>
      </c>
      <c r="T181" s="205">
        <f>S181*H181</f>
        <v>0</v>
      </c>
      <c r="AR181" s="19" t="s">
        <v>147</v>
      </c>
      <c r="AT181" s="19" t="s">
        <v>142</v>
      </c>
      <c r="AU181" s="19" t="s">
        <v>78</v>
      </c>
      <c r="AY181" s="19" t="s">
        <v>140</v>
      </c>
      <c r="BE181" s="206">
        <f>IF(N181="základní",J181,0)</f>
        <v>0</v>
      </c>
      <c r="BF181" s="206">
        <f>IF(N181="snížená",J181,0)</f>
        <v>0</v>
      </c>
      <c r="BG181" s="206">
        <f>IF(N181="zákl. přenesená",J181,0)</f>
        <v>0</v>
      </c>
      <c r="BH181" s="206">
        <f>IF(N181="sníž. přenesená",J181,0)</f>
        <v>0</v>
      </c>
      <c r="BI181" s="206">
        <f>IF(N181="nulová",J181,0)</f>
        <v>0</v>
      </c>
      <c r="BJ181" s="19" t="s">
        <v>35</v>
      </c>
      <c r="BK181" s="206">
        <f>ROUND(I181*H181,2)</f>
        <v>0</v>
      </c>
      <c r="BL181" s="19" t="s">
        <v>147</v>
      </c>
      <c r="BM181" s="19" t="s">
        <v>1880</v>
      </c>
    </row>
    <row r="182" spans="2:51" s="12" customFormat="1" ht="13.5">
      <c r="B182" s="207"/>
      <c r="C182" s="208"/>
      <c r="D182" s="209" t="s">
        <v>149</v>
      </c>
      <c r="E182" s="210" t="s">
        <v>20</v>
      </c>
      <c r="F182" s="211" t="s">
        <v>1862</v>
      </c>
      <c r="G182" s="208"/>
      <c r="H182" s="212" t="s">
        <v>20</v>
      </c>
      <c r="I182" s="213"/>
      <c r="J182" s="208"/>
      <c r="K182" s="208"/>
      <c r="L182" s="214"/>
      <c r="M182" s="215"/>
      <c r="N182" s="216"/>
      <c r="O182" s="216"/>
      <c r="P182" s="216"/>
      <c r="Q182" s="216"/>
      <c r="R182" s="216"/>
      <c r="S182" s="216"/>
      <c r="T182" s="217"/>
      <c r="AT182" s="218" t="s">
        <v>149</v>
      </c>
      <c r="AU182" s="218" t="s">
        <v>78</v>
      </c>
      <c r="AV182" s="12" t="s">
        <v>35</v>
      </c>
      <c r="AW182" s="12" t="s">
        <v>34</v>
      </c>
      <c r="AX182" s="12" t="s">
        <v>71</v>
      </c>
      <c r="AY182" s="218" t="s">
        <v>140</v>
      </c>
    </row>
    <row r="183" spans="2:51" s="13" customFormat="1" ht="13.5">
      <c r="B183" s="219"/>
      <c r="C183" s="220"/>
      <c r="D183" s="209" t="s">
        <v>149</v>
      </c>
      <c r="E183" s="221" t="s">
        <v>20</v>
      </c>
      <c r="F183" s="222" t="s">
        <v>1812</v>
      </c>
      <c r="G183" s="220"/>
      <c r="H183" s="223">
        <v>1.05</v>
      </c>
      <c r="I183" s="224"/>
      <c r="J183" s="220"/>
      <c r="K183" s="220"/>
      <c r="L183" s="225"/>
      <c r="M183" s="226"/>
      <c r="N183" s="227"/>
      <c r="O183" s="227"/>
      <c r="P183" s="227"/>
      <c r="Q183" s="227"/>
      <c r="R183" s="227"/>
      <c r="S183" s="227"/>
      <c r="T183" s="228"/>
      <c r="AT183" s="229" t="s">
        <v>149</v>
      </c>
      <c r="AU183" s="229" t="s">
        <v>78</v>
      </c>
      <c r="AV183" s="13" t="s">
        <v>78</v>
      </c>
      <c r="AW183" s="13" t="s">
        <v>34</v>
      </c>
      <c r="AX183" s="13" t="s">
        <v>71</v>
      </c>
      <c r="AY183" s="229" t="s">
        <v>140</v>
      </c>
    </row>
    <row r="184" spans="2:51" s="13" customFormat="1" ht="13.5">
      <c r="B184" s="219"/>
      <c r="C184" s="220"/>
      <c r="D184" s="209" t="s">
        <v>149</v>
      </c>
      <c r="E184" s="221" t="s">
        <v>20</v>
      </c>
      <c r="F184" s="222" t="s">
        <v>1863</v>
      </c>
      <c r="G184" s="220"/>
      <c r="H184" s="223">
        <v>0.46</v>
      </c>
      <c r="I184" s="224"/>
      <c r="J184" s="220"/>
      <c r="K184" s="220"/>
      <c r="L184" s="225"/>
      <c r="M184" s="226"/>
      <c r="N184" s="227"/>
      <c r="O184" s="227"/>
      <c r="P184" s="227"/>
      <c r="Q184" s="227"/>
      <c r="R184" s="227"/>
      <c r="S184" s="227"/>
      <c r="T184" s="228"/>
      <c r="AT184" s="229" t="s">
        <v>149</v>
      </c>
      <c r="AU184" s="229" t="s">
        <v>78</v>
      </c>
      <c r="AV184" s="13" t="s">
        <v>78</v>
      </c>
      <c r="AW184" s="13" t="s">
        <v>34</v>
      </c>
      <c r="AX184" s="13" t="s">
        <v>71</v>
      </c>
      <c r="AY184" s="229" t="s">
        <v>140</v>
      </c>
    </row>
    <row r="185" spans="2:51" s="13" customFormat="1" ht="13.5">
      <c r="B185" s="219"/>
      <c r="C185" s="220"/>
      <c r="D185" s="209" t="s">
        <v>149</v>
      </c>
      <c r="E185" s="221" t="s">
        <v>20</v>
      </c>
      <c r="F185" s="222" t="s">
        <v>1881</v>
      </c>
      <c r="G185" s="220"/>
      <c r="H185" s="223">
        <v>1.144</v>
      </c>
      <c r="I185" s="224"/>
      <c r="J185" s="220"/>
      <c r="K185" s="220"/>
      <c r="L185" s="225"/>
      <c r="M185" s="226"/>
      <c r="N185" s="227"/>
      <c r="O185" s="227"/>
      <c r="P185" s="227"/>
      <c r="Q185" s="227"/>
      <c r="R185" s="227"/>
      <c r="S185" s="227"/>
      <c r="T185" s="228"/>
      <c r="AT185" s="229" t="s">
        <v>149</v>
      </c>
      <c r="AU185" s="229" t="s">
        <v>78</v>
      </c>
      <c r="AV185" s="13" t="s">
        <v>78</v>
      </c>
      <c r="AW185" s="13" t="s">
        <v>34</v>
      </c>
      <c r="AX185" s="13" t="s">
        <v>71</v>
      </c>
      <c r="AY185" s="229" t="s">
        <v>140</v>
      </c>
    </row>
    <row r="186" spans="2:51" s="14" customFormat="1" ht="13.5">
      <c r="B186" s="230"/>
      <c r="C186" s="231"/>
      <c r="D186" s="232" t="s">
        <v>149</v>
      </c>
      <c r="E186" s="233" t="s">
        <v>20</v>
      </c>
      <c r="F186" s="234" t="s">
        <v>152</v>
      </c>
      <c r="G186" s="231"/>
      <c r="H186" s="235">
        <v>2.654</v>
      </c>
      <c r="I186" s="236"/>
      <c r="J186" s="231"/>
      <c r="K186" s="231"/>
      <c r="L186" s="237"/>
      <c r="M186" s="238"/>
      <c r="N186" s="239"/>
      <c r="O186" s="239"/>
      <c r="P186" s="239"/>
      <c r="Q186" s="239"/>
      <c r="R186" s="239"/>
      <c r="S186" s="239"/>
      <c r="T186" s="240"/>
      <c r="AT186" s="241" t="s">
        <v>149</v>
      </c>
      <c r="AU186" s="241" t="s">
        <v>78</v>
      </c>
      <c r="AV186" s="14" t="s">
        <v>147</v>
      </c>
      <c r="AW186" s="14" t="s">
        <v>34</v>
      </c>
      <c r="AX186" s="14" t="s">
        <v>35</v>
      </c>
      <c r="AY186" s="241" t="s">
        <v>140</v>
      </c>
    </row>
    <row r="187" spans="2:65" s="1" customFormat="1" ht="31.5" customHeight="1">
      <c r="B187" s="36"/>
      <c r="C187" s="195" t="s">
        <v>623</v>
      </c>
      <c r="D187" s="195" t="s">
        <v>142</v>
      </c>
      <c r="E187" s="196" t="s">
        <v>559</v>
      </c>
      <c r="F187" s="197" t="s">
        <v>560</v>
      </c>
      <c r="G187" s="198" t="s">
        <v>225</v>
      </c>
      <c r="H187" s="199">
        <v>1.2</v>
      </c>
      <c r="I187" s="200"/>
      <c r="J187" s="201">
        <f>ROUND(I187*H187,2)</f>
        <v>0</v>
      </c>
      <c r="K187" s="197" t="s">
        <v>146</v>
      </c>
      <c r="L187" s="56"/>
      <c r="M187" s="202" t="s">
        <v>20</v>
      </c>
      <c r="N187" s="203" t="s">
        <v>42</v>
      </c>
      <c r="O187" s="37"/>
      <c r="P187" s="204">
        <f>O187*H187</f>
        <v>0</v>
      </c>
      <c r="Q187" s="204">
        <v>0.02065</v>
      </c>
      <c r="R187" s="204">
        <f>Q187*H187</f>
        <v>0.02478</v>
      </c>
      <c r="S187" s="204">
        <v>0</v>
      </c>
      <c r="T187" s="205">
        <f>S187*H187</f>
        <v>0</v>
      </c>
      <c r="AR187" s="19" t="s">
        <v>147</v>
      </c>
      <c r="AT187" s="19" t="s">
        <v>142</v>
      </c>
      <c r="AU187" s="19" t="s">
        <v>78</v>
      </c>
      <c r="AY187" s="19" t="s">
        <v>140</v>
      </c>
      <c r="BE187" s="206">
        <f>IF(N187="základní",J187,0)</f>
        <v>0</v>
      </c>
      <c r="BF187" s="206">
        <f>IF(N187="snížená",J187,0)</f>
        <v>0</v>
      </c>
      <c r="BG187" s="206">
        <f>IF(N187="zákl. přenesená",J187,0)</f>
        <v>0</v>
      </c>
      <c r="BH187" s="206">
        <f>IF(N187="sníž. přenesená",J187,0)</f>
        <v>0</v>
      </c>
      <c r="BI187" s="206">
        <f>IF(N187="nulová",J187,0)</f>
        <v>0</v>
      </c>
      <c r="BJ187" s="19" t="s">
        <v>35</v>
      </c>
      <c r="BK187" s="206">
        <f>ROUND(I187*H187,2)</f>
        <v>0</v>
      </c>
      <c r="BL187" s="19" t="s">
        <v>147</v>
      </c>
      <c r="BM187" s="19" t="s">
        <v>1882</v>
      </c>
    </row>
    <row r="188" spans="2:51" s="12" customFormat="1" ht="13.5">
      <c r="B188" s="207"/>
      <c r="C188" s="208"/>
      <c r="D188" s="209" t="s">
        <v>149</v>
      </c>
      <c r="E188" s="210" t="s">
        <v>20</v>
      </c>
      <c r="F188" s="211" t="s">
        <v>1829</v>
      </c>
      <c r="G188" s="208"/>
      <c r="H188" s="212" t="s">
        <v>20</v>
      </c>
      <c r="I188" s="213"/>
      <c r="J188" s="208"/>
      <c r="K188" s="208"/>
      <c r="L188" s="214"/>
      <c r="M188" s="215"/>
      <c r="N188" s="216"/>
      <c r="O188" s="216"/>
      <c r="P188" s="216"/>
      <c r="Q188" s="216"/>
      <c r="R188" s="216"/>
      <c r="S188" s="216"/>
      <c r="T188" s="217"/>
      <c r="AT188" s="218" t="s">
        <v>149</v>
      </c>
      <c r="AU188" s="218" t="s">
        <v>78</v>
      </c>
      <c r="AV188" s="12" t="s">
        <v>35</v>
      </c>
      <c r="AW188" s="12" t="s">
        <v>34</v>
      </c>
      <c r="AX188" s="12" t="s">
        <v>71</v>
      </c>
      <c r="AY188" s="218" t="s">
        <v>140</v>
      </c>
    </row>
    <row r="189" spans="2:51" s="13" customFormat="1" ht="13.5">
      <c r="B189" s="219"/>
      <c r="C189" s="220"/>
      <c r="D189" s="209" t="s">
        <v>149</v>
      </c>
      <c r="E189" s="221" t="s">
        <v>20</v>
      </c>
      <c r="F189" s="222" t="s">
        <v>1883</v>
      </c>
      <c r="G189" s="220"/>
      <c r="H189" s="223">
        <v>1.2</v>
      </c>
      <c r="I189" s="224"/>
      <c r="J189" s="220"/>
      <c r="K189" s="220"/>
      <c r="L189" s="225"/>
      <c r="M189" s="226"/>
      <c r="N189" s="227"/>
      <c r="O189" s="227"/>
      <c r="P189" s="227"/>
      <c r="Q189" s="227"/>
      <c r="R189" s="227"/>
      <c r="S189" s="227"/>
      <c r="T189" s="228"/>
      <c r="AT189" s="229" t="s">
        <v>149</v>
      </c>
      <c r="AU189" s="229" t="s">
        <v>78</v>
      </c>
      <c r="AV189" s="13" t="s">
        <v>78</v>
      </c>
      <c r="AW189" s="13" t="s">
        <v>34</v>
      </c>
      <c r="AX189" s="13" t="s">
        <v>71</v>
      </c>
      <c r="AY189" s="229" t="s">
        <v>140</v>
      </c>
    </row>
    <row r="190" spans="2:51" s="14" customFormat="1" ht="13.5">
      <c r="B190" s="230"/>
      <c r="C190" s="231"/>
      <c r="D190" s="232" t="s">
        <v>149</v>
      </c>
      <c r="E190" s="233" t="s">
        <v>20</v>
      </c>
      <c r="F190" s="234" t="s">
        <v>152</v>
      </c>
      <c r="G190" s="231"/>
      <c r="H190" s="235">
        <v>1.2</v>
      </c>
      <c r="I190" s="236"/>
      <c r="J190" s="231"/>
      <c r="K190" s="231"/>
      <c r="L190" s="237"/>
      <c r="M190" s="238"/>
      <c r="N190" s="239"/>
      <c r="O190" s="239"/>
      <c r="P190" s="239"/>
      <c r="Q190" s="239"/>
      <c r="R190" s="239"/>
      <c r="S190" s="239"/>
      <c r="T190" s="240"/>
      <c r="AT190" s="241" t="s">
        <v>149</v>
      </c>
      <c r="AU190" s="241" t="s">
        <v>78</v>
      </c>
      <c r="AV190" s="14" t="s">
        <v>147</v>
      </c>
      <c r="AW190" s="14" t="s">
        <v>34</v>
      </c>
      <c r="AX190" s="14" t="s">
        <v>35</v>
      </c>
      <c r="AY190" s="241" t="s">
        <v>140</v>
      </c>
    </row>
    <row r="191" spans="2:65" s="1" customFormat="1" ht="31.5" customHeight="1">
      <c r="B191" s="36"/>
      <c r="C191" s="195" t="s">
        <v>720</v>
      </c>
      <c r="D191" s="195" t="s">
        <v>142</v>
      </c>
      <c r="E191" s="196" t="s">
        <v>564</v>
      </c>
      <c r="F191" s="197" t="s">
        <v>565</v>
      </c>
      <c r="G191" s="198" t="s">
        <v>145</v>
      </c>
      <c r="H191" s="199">
        <v>1.92</v>
      </c>
      <c r="I191" s="200"/>
      <c r="J191" s="201">
        <f>ROUND(I191*H191,2)</f>
        <v>0</v>
      </c>
      <c r="K191" s="197" t="s">
        <v>146</v>
      </c>
      <c r="L191" s="56"/>
      <c r="M191" s="202" t="s">
        <v>20</v>
      </c>
      <c r="N191" s="203" t="s">
        <v>42</v>
      </c>
      <c r="O191" s="37"/>
      <c r="P191" s="204">
        <f>O191*H191</f>
        <v>0</v>
      </c>
      <c r="Q191" s="204">
        <v>0.00012</v>
      </c>
      <c r="R191" s="204">
        <f>Q191*H191</f>
        <v>0.0002304</v>
      </c>
      <c r="S191" s="204">
        <v>0</v>
      </c>
      <c r="T191" s="205">
        <f>S191*H191</f>
        <v>0</v>
      </c>
      <c r="AR191" s="19" t="s">
        <v>147</v>
      </c>
      <c r="AT191" s="19" t="s">
        <v>142</v>
      </c>
      <c r="AU191" s="19" t="s">
        <v>78</v>
      </c>
      <c r="AY191" s="19" t="s">
        <v>140</v>
      </c>
      <c r="BE191" s="206">
        <f>IF(N191="základní",J191,0)</f>
        <v>0</v>
      </c>
      <c r="BF191" s="206">
        <f>IF(N191="snížená",J191,0)</f>
        <v>0</v>
      </c>
      <c r="BG191" s="206">
        <f>IF(N191="zákl. přenesená",J191,0)</f>
        <v>0</v>
      </c>
      <c r="BH191" s="206">
        <f>IF(N191="sníž. přenesená",J191,0)</f>
        <v>0</v>
      </c>
      <c r="BI191" s="206">
        <f>IF(N191="nulová",J191,0)</f>
        <v>0</v>
      </c>
      <c r="BJ191" s="19" t="s">
        <v>35</v>
      </c>
      <c r="BK191" s="206">
        <f>ROUND(I191*H191,2)</f>
        <v>0</v>
      </c>
      <c r="BL191" s="19" t="s">
        <v>147</v>
      </c>
      <c r="BM191" s="19" t="s">
        <v>1884</v>
      </c>
    </row>
    <row r="192" spans="2:51" s="12" customFormat="1" ht="13.5">
      <c r="B192" s="207"/>
      <c r="C192" s="208"/>
      <c r="D192" s="209" t="s">
        <v>149</v>
      </c>
      <c r="E192" s="210" t="s">
        <v>20</v>
      </c>
      <c r="F192" s="211" t="s">
        <v>1848</v>
      </c>
      <c r="G192" s="208"/>
      <c r="H192" s="212" t="s">
        <v>20</v>
      </c>
      <c r="I192" s="213"/>
      <c r="J192" s="208"/>
      <c r="K192" s="208"/>
      <c r="L192" s="214"/>
      <c r="M192" s="215"/>
      <c r="N192" s="216"/>
      <c r="O192" s="216"/>
      <c r="P192" s="216"/>
      <c r="Q192" s="216"/>
      <c r="R192" s="216"/>
      <c r="S192" s="216"/>
      <c r="T192" s="217"/>
      <c r="AT192" s="218" t="s">
        <v>149</v>
      </c>
      <c r="AU192" s="218" t="s">
        <v>78</v>
      </c>
      <c r="AV192" s="12" t="s">
        <v>35</v>
      </c>
      <c r="AW192" s="12" t="s">
        <v>34</v>
      </c>
      <c r="AX192" s="12" t="s">
        <v>71</v>
      </c>
      <c r="AY192" s="218" t="s">
        <v>140</v>
      </c>
    </row>
    <row r="193" spans="2:51" s="13" customFormat="1" ht="13.5">
      <c r="B193" s="219"/>
      <c r="C193" s="220"/>
      <c r="D193" s="209" t="s">
        <v>149</v>
      </c>
      <c r="E193" s="221" t="s">
        <v>20</v>
      </c>
      <c r="F193" s="222" t="s">
        <v>1849</v>
      </c>
      <c r="G193" s="220"/>
      <c r="H193" s="223">
        <v>1.92</v>
      </c>
      <c r="I193" s="224"/>
      <c r="J193" s="220"/>
      <c r="K193" s="220"/>
      <c r="L193" s="225"/>
      <c r="M193" s="226"/>
      <c r="N193" s="227"/>
      <c r="O193" s="227"/>
      <c r="P193" s="227"/>
      <c r="Q193" s="227"/>
      <c r="R193" s="227"/>
      <c r="S193" s="227"/>
      <c r="T193" s="228"/>
      <c r="AT193" s="229" t="s">
        <v>149</v>
      </c>
      <c r="AU193" s="229" t="s">
        <v>78</v>
      </c>
      <c r="AV193" s="13" t="s">
        <v>78</v>
      </c>
      <c r="AW193" s="13" t="s">
        <v>34</v>
      </c>
      <c r="AX193" s="13" t="s">
        <v>71</v>
      </c>
      <c r="AY193" s="229" t="s">
        <v>140</v>
      </c>
    </row>
    <row r="194" spans="2:51" s="14" customFormat="1" ht="13.5">
      <c r="B194" s="230"/>
      <c r="C194" s="231"/>
      <c r="D194" s="232" t="s">
        <v>149</v>
      </c>
      <c r="E194" s="233" t="s">
        <v>20</v>
      </c>
      <c r="F194" s="234" t="s">
        <v>152</v>
      </c>
      <c r="G194" s="231"/>
      <c r="H194" s="235">
        <v>1.92</v>
      </c>
      <c r="I194" s="236"/>
      <c r="J194" s="231"/>
      <c r="K194" s="231"/>
      <c r="L194" s="237"/>
      <c r="M194" s="238"/>
      <c r="N194" s="239"/>
      <c r="O194" s="239"/>
      <c r="P194" s="239"/>
      <c r="Q194" s="239"/>
      <c r="R194" s="239"/>
      <c r="S194" s="239"/>
      <c r="T194" s="240"/>
      <c r="AT194" s="241" t="s">
        <v>149</v>
      </c>
      <c r="AU194" s="241" t="s">
        <v>78</v>
      </c>
      <c r="AV194" s="14" t="s">
        <v>147</v>
      </c>
      <c r="AW194" s="14" t="s">
        <v>34</v>
      </c>
      <c r="AX194" s="14" t="s">
        <v>35</v>
      </c>
      <c r="AY194" s="241" t="s">
        <v>140</v>
      </c>
    </row>
    <row r="195" spans="2:65" s="1" customFormat="1" ht="31.5" customHeight="1">
      <c r="B195" s="36"/>
      <c r="C195" s="195" t="s">
        <v>737</v>
      </c>
      <c r="D195" s="195" t="s">
        <v>142</v>
      </c>
      <c r="E195" s="196" t="s">
        <v>1885</v>
      </c>
      <c r="F195" s="197" t="s">
        <v>1886</v>
      </c>
      <c r="G195" s="198" t="s">
        <v>145</v>
      </c>
      <c r="H195" s="199">
        <v>0.6</v>
      </c>
      <c r="I195" s="200"/>
      <c r="J195" s="201">
        <f>ROUND(I195*H195,2)</f>
        <v>0</v>
      </c>
      <c r="K195" s="197" t="s">
        <v>146</v>
      </c>
      <c r="L195" s="56"/>
      <c r="M195" s="202" t="s">
        <v>20</v>
      </c>
      <c r="N195" s="203" t="s">
        <v>42</v>
      </c>
      <c r="O195" s="37"/>
      <c r="P195" s="204">
        <f>O195*H195</f>
        <v>0</v>
      </c>
      <c r="Q195" s="204">
        <v>0.105</v>
      </c>
      <c r="R195" s="204">
        <f>Q195*H195</f>
        <v>0.063</v>
      </c>
      <c r="S195" s="204">
        <v>0</v>
      </c>
      <c r="T195" s="205">
        <f>S195*H195</f>
        <v>0</v>
      </c>
      <c r="AR195" s="19" t="s">
        <v>147</v>
      </c>
      <c r="AT195" s="19" t="s">
        <v>142</v>
      </c>
      <c r="AU195" s="19" t="s">
        <v>78</v>
      </c>
      <c r="AY195" s="19" t="s">
        <v>140</v>
      </c>
      <c r="BE195" s="206">
        <f>IF(N195="základní",J195,0)</f>
        <v>0</v>
      </c>
      <c r="BF195" s="206">
        <f>IF(N195="snížená",J195,0)</f>
        <v>0</v>
      </c>
      <c r="BG195" s="206">
        <f>IF(N195="zákl. přenesená",J195,0)</f>
        <v>0</v>
      </c>
      <c r="BH195" s="206">
        <f>IF(N195="sníž. přenesená",J195,0)</f>
        <v>0</v>
      </c>
      <c r="BI195" s="206">
        <f>IF(N195="nulová",J195,0)</f>
        <v>0</v>
      </c>
      <c r="BJ195" s="19" t="s">
        <v>35</v>
      </c>
      <c r="BK195" s="206">
        <f>ROUND(I195*H195,2)</f>
        <v>0</v>
      </c>
      <c r="BL195" s="19" t="s">
        <v>147</v>
      </c>
      <c r="BM195" s="19" t="s">
        <v>1887</v>
      </c>
    </row>
    <row r="196" spans="2:51" s="12" customFormat="1" ht="13.5">
      <c r="B196" s="207"/>
      <c r="C196" s="208"/>
      <c r="D196" s="209" t="s">
        <v>149</v>
      </c>
      <c r="E196" s="210" t="s">
        <v>20</v>
      </c>
      <c r="F196" s="211" t="s">
        <v>1888</v>
      </c>
      <c r="G196" s="208"/>
      <c r="H196" s="212" t="s">
        <v>20</v>
      </c>
      <c r="I196" s="213"/>
      <c r="J196" s="208"/>
      <c r="K196" s="208"/>
      <c r="L196" s="214"/>
      <c r="M196" s="215"/>
      <c r="N196" s="216"/>
      <c r="O196" s="216"/>
      <c r="P196" s="216"/>
      <c r="Q196" s="216"/>
      <c r="R196" s="216"/>
      <c r="S196" s="216"/>
      <c r="T196" s="217"/>
      <c r="AT196" s="218" t="s">
        <v>149</v>
      </c>
      <c r="AU196" s="218" t="s">
        <v>78</v>
      </c>
      <c r="AV196" s="12" t="s">
        <v>35</v>
      </c>
      <c r="AW196" s="12" t="s">
        <v>34</v>
      </c>
      <c r="AX196" s="12" t="s">
        <v>71</v>
      </c>
      <c r="AY196" s="218" t="s">
        <v>140</v>
      </c>
    </row>
    <row r="197" spans="2:51" s="13" customFormat="1" ht="13.5">
      <c r="B197" s="219"/>
      <c r="C197" s="220"/>
      <c r="D197" s="209" t="s">
        <v>149</v>
      </c>
      <c r="E197" s="221" t="s">
        <v>20</v>
      </c>
      <c r="F197" s="222" t="s">
        <v>1889</v>
      </c>
      <c r="G197" s="220"/>
      <c r="H197" s="223">
        <v>0.42</v>
      </c>
      <c r="I197" s="224"/>
      <c r="J197" s="220"/>
      <c r="K197" s="220"/>
      <c r="L197" s="225"/>
      <c r="M197" s="226"/>
      <c r="N197" s="227"/>
      <c r="O197" s="227"/>
      <c r="P197" s="227"/>
      <c r="Q197" s="227"/>
      <c r="R197" s="227"/>
      <c r="S197" s="227"/>
      <c r="T197" s="228"/>
      <c r="AT197" s="229" t="s">
        <v>149</v>
      </c>
      <c r="AU197" s="229" t="s">
        <v>78</v>
      </c>
      <c r="AV197" s="13" t="s">
        <v>78</v>
      </c>
      <c r="AW197" s="13" t="s">
        <v>34</v>
      </c>
      <c r="AX197" s="13" t="s">
        <v>71</v>
      </c>
      <c r="AY197" s="229" t="s">
        <v>140</v>
      </c>
    </row>
    <row r="198" spans="2:51" s="13" customFormat="1" ht="13.5">
      <c r="B198" s="219"/>
      <c r="C198" s="220"/>
      <c r="D198" s="209" t="s">
        <v>149</v>
      </c>
      <c r="E198" s="221" t="s">
        <v>20</v>
      </c>
      <c r="F198" s="222" t="s">
        <v>1890</v>
      </c>
      <c r="G198" s="220"/>
      <c r="H198" s="223">
        <v>0.18</v>
      </c>
      <c r="I198" s="224"/>
      <c r="J198" s="220"/>
      <c r="K198" s="220"/>
      <c r="L198" s="225"/>
      <c r="M198" s="226"/>
      <c r="N198" s="227"/>
      <c r="O198" s="227"/>
      <c r="P198" s="227"/>
      <c r="Q198" s="227"/>
      <c r="R198" s="227"/>
      <c r="S198" s="227"/>
      <c r="T198" s="228"/>
      <c r="AT198" s="229" t="s">
        <v>149</v>
      </c>
      <c r="AU198" s="229" t="s">
        <v>78</v>
      </c>
      <c r="AV198" s="13" t="s">
        <v>78</v>
      </c>
      <c r="AW198" s="13" t="s">
        <v>34</v>
      </c>
      <c r="AX198" s="13" t="s">
        <v>71</v>
      </c>
      <c r="AY198" s="229" t="s">
        <v>140</v>
      </c>
    </row>
    <row r="199" spans="2:51" s="14" customFormat="1" ht="13.5">
      <c r="B199" s="230"/>
      <c r="C199" s="231"/>
      <c r="D199" s="232" t="s">
        <v>149</v>
      </c>
      <c r="E199" s="233" t="s">
        <v>20</v>
      </c>
      <c r="F199" s="234" t="s">
        <v>152</v>
      </c>
      <c r="G199" s="231"/>
      <c r="H199" s="235">
        <v>0.6</v>
      </c>
      <c r="I199" s="236"/>
      <c r="J199" s="231"/>
      <c r="K199" s="231"/>
      <c r="L199" s="237"/>
      <c r="M199" s="238"/>
      <c r="N199" s="239"/>
      <c r="O199" s="239"/>
      <c r="P199" s="239"/>
      <c r="Q199" s="239"/>
      <c r="R199" s="239"/>
      <c r="S199" s="239"/>
      <c r="T199" s="240"/>
      <c r="AT199" s="241" t="s">
        <v>149</v>
      </c>
      <c r="AU199" s="241" t="s">
        <v>78</v>
      </c>
      <c r="AV199" s="14" t="s">
        <v>147</v>
      </c>
      <c r="AW199" s="14" t="s">
        <v>34</v>
      </c>
      <c r="AX199" s="14" t="s">
        <v>35</v>
      </c>
      <c r="AY199" s="241" t="s">
        <v>140</v>
      </c>
    </row>
    <row r="200" spans="2:65" s="1" customFormat="1" ht="31.5" customHeight="1">
      <c r="B200" s="36"/>
      <c r="C200" s="195" t="s">
        <v>741</v>
      </c>
      <c r="D200" s="195" t="s">
        <v>142</v>
      </c>
      <c r="E200" s="196" t="s">
        <v>1891</v>
      </c>
      <c r="F200" s="197" t="s">
        <v>1892</v>
      </c>
      <c r="G200" s="198" t="s">
        <v>145</v>
      </c>
      <c r="H200" s="199">
        <v>0.6</v>
      </c>
      <c r="I200" s="200"/>
      <c r="J200" s="201">
        <f>ROUND(I200*H200,2)</f>
        <v>0</v>
      </c>
      <c r="K200" s="197" t="s">
        <v>146</v>
      </c>
      <c r="L200" s="56"/>
      <c r="M200" s="202" t="s">
        <v>20</v>
      </c>
      <c r="N200" s="203" t="s">
        <v>42</v>
      </c>
      <c r="O200" s="37"/>
      <c r="P200" s="204">
        <f>O200*H200</f>
        <v>0</v>
      </c>
      <c r="Q200" s="204">
        <v>0</v>
      </c>
      <c r="R200" s="204">
        <f>Q200*H200</f>
        <v>0</v>
      </c>
      <c r="S200" s="204">
        <v>0</v>
      </c>
      <c r="T200" s="205">
        <f>S200*H200</f>
        <v>0</v>
      </c>
      <c r="AR200" s="19" t="s">
        <v>147</v>
      </c>
      <c r="AT200" s="19" t="s">
        <v>142</v>
      </c>
      <c r="AU200" s="19" t="s">
        <v>78</v>
      </c>
      <c r="AY200" s="19" t="s">
        <v>140</v>
      </c>
      <c r="BE200" s="206">
        <f>IF(N200="základní",J200,0)</f>
        <v>0</v>
      </c>
      <c r="BF200" s="206">
        <f>IF(N200="snížená",J200,0)</f>
        <v>0</v>
      </c>
      <c r="BG200" s="206">
        <f>IF(N200="zákl. přenesená",J200,0)</f>
        <v>0</v>
      </c>
      <c r="BH200" s="206">
        <f>IF(N200="sníž. přenesená",J200,0)</f>
        <v>0</v>
      </c>
      <c r="BI200" s="206">
        <f>IF(N200="nulová",J200,0)</f>
        <v>0</v>
      </c>
      <c r="BJ200" s="19" t="s">
        <v>35</v>
      </c>
      <c r="BK200" s="206">
        <f>ROUND(I200*H200,2)</f>
        <v>0</v>
      </c>
      <c r="BL200" s="19" t="s">
        <v>147</v>
      </c>
      <c r="BM200" s="19" t="s">
        <v>1893</v>
      </c>
    </row>
    <row r="201" spans="2:63" s="11" customFormat="1" ht="29.85" customHeight="1">
      <c r="B201" s="178"/>
      <c r="C201" s="179"/>
      <c r="D201" s="192" t="s">
        <v>70</v>
      </c>
      <c r="E201" s="193" t="s">
        <v>196</v>
      </c>
      <c r="F201" s="193" t="s">
        <v>665</v>
      </c>
      <c r="G201" s="179"/>
      <c r="H201" s="179"/>
      <c r="I201" s="182"/>
      <c r="J201" s="194">
        <f>BK201</f>
        <v>0</v>
      </c>
      <c r="K201" s="179"/>
      <c r="L201" s="184"/>
      <c r="M201" s="185"/>
      <c r="N201" s="186"/>
      <c r="O201" s="186"/>
      <c r="P201" s="187">
        <f>SUM(P202:P286)</f>
        <v>0</v>
      </c>
      <c r="Q201" s="186"/>
      <c r="R201" s="187">
        <f>SUM(R202:R286)</f>
        <v>5.25E-05</v>
      </c>
      <c r="S201" s="186"/>
      <c r="T201" s="188">
        <f>SUM(T202:T286)</f>
        <v>18.168547</v>
      </c>
      <c r="AR201" s="189" t="s">
        <v>35</v>
      </c>
      <c r="AT201" s="190" t="s">
        <v>70</v>
      </c>
      <c r="AU201" s="190" t="s">
        <v>35</v>
      </c>
      <c r="AY201" s="189" t="s">
        <v>140</v>
      </c>
      <c r="BK201" s="191">
        <f>SUM(BK202:BK286)</f>
        <v>0</v>
      </c>
    </row>
    <row r="202" spans="2:65" s="1" customFormat="1" ht="31.5" customHeight="1">
      <c r="B202" s="36"/>
      <c r="C202" s="195" t="s">
        <v>35</v>
      </c>
      <c r="D202" s="195" t="s">
        <v>142</v>
      </c>
      <c r="E202" s="196" t="s">
        <v>1894</v>
      </c>
      <c r="F202" s="197" t="s">
        <v>1895</v>
      </c>
      <c r="G202" s="198" t="s">
        <v>163</v>
      </c>
      <c r="H202" s="199">
        <v>69.654</v>
      </c>
      <c r="I202" s="200"/>
      <c r="J202" s="201">
        <f>ROUND(I202*H202,2)</f>
        <v>0</v>
      </c>
      <c r="K202" s="197" t="s">
        <v>146</v>
      </c>
      <c r="L202" s="56"/>
      <c r="M202" s="202" t="s">
        <v>20</v>
      </c>
      <c r="N202" s="203" t="s">
        <v>42</v>
      </c>
      <c r="O202" s="37"/>
      <c r="P202" s="204">
        <f>O202*H202</f>
        <v>0</v>
      </c>
      <c r="Q202" s="204">
        <v>0</v>
      </c>
      <c r="R202" s="204">
        <f>Q202*H202</f>
        <v>0</v>
      </c>
      <c r="S202" s="204">
        <v>0</v>
      </c>
      <c r="T202" s="205">
        <f>S202*H202</f>
        <v>0</v>
      </c>
      <c r="AR202" s="19" t="s">
        <v>147</v>
      </c>
      <c r="AT202" s="19" t="s">
        <v>142</v>
      </c>
      <c r="AU202" s="19" t="s">
        <v>78</v>
      </c>
      <c r="AY202" s="19" t="s">
        <v>140</v>
      </c>
      <c r="BE202" s="206">
        <f>IF(N202="základní",J202,0)</f>
        <v>0</v>
      </c>
      <c r="BF202" s="206">
        <f>IF(N202="snížená",J202,0)</f>
        <v>0</v>
      </c>
      <c r="BG202" s="206">
        <f>IF(N202="zákl. přenesená",J202,0)</f>
        <v>0</v>
      </c>
      <c r="BH202" s="206">
        <f>IF(N202="sníž. přenesená",J202,0)</f>
        <v>0</v>
      </c>
      <c r="BI202" s="206">
        <f>IF(N202="nulová",J202,0)</f>
        <v>0</v>
      </c>
      <c r="BJ202" s="19" t="s">
        <v>35</v>
      </c>
      <c r="BK202" s="206">
        <f>ROUND(I202*H202,2)</f>
        <v>0</v>
      </c>
      <c r="BL202" s="19" t="s">
        <v>147</v>
      </c>
      <c r="BM202" s="19" t="s">
        <v>1896</v>
      </c>
    </row>
    <row r="203" spans="2:51" s="12" customFormat="1" ht="24">
      <c r="B203" s="207"/>
      <c r="C203" s="208"/>
      <c r="D203" s="209" t="s">
        <v>149</v>
      </c>
      <c r="E203" s="210" t="s">
        <v>20</v>
      </c>
      <c r="F203" s="211" t="s">
        <v>1897</v>
      </c>
      <c r="G203" s="208"/>
      <c r="H203" s="212" t="s">
        <v>20</v>
      </c>
      <c r="I203" s="213"/>
      <c r="J203" s="208"/>
      <c r="K203" s="208"/>
      <c r="L203" s="214"/>
      <c r="M203" s="215"/>
      <c r="N203" s="216"/>
      <c r="O203" s="216"/>
      <c r="P203" s="216"/>
      <c r="Q203" s="216"/>
      <c r="R203" s="216"/>
      <c r="S203" s="216"/>
      <c r="T203" s="217"/>
      <c r="AT203" s="218" t="s">
        <v>149</v>
      </c>
      <c r="AU203" s="218" t="s">
        <v>78</v>
      </c>
      <c r="AV203" s="12" t="s">
        <v>35</v>
      </c>
      <c r="AW203" s="12" t="s">
        <v>34</v>
      </c>
      <c r="AX203" s="12" t="s">
        <v>71</v>
      </c>
      <c r="AY203" s="218" t="s">
        <v>140</v>
      </c>
    </row>
    <row r="204" spans="2:51" s="13" customFormat="1" ht="13.5">
      <c r="B204" s="219"/>
      <c r="C204" s="220"/>
      <c r="D204" s="209" t="s">
        <v>149</v>
      </c>
      <c r="E204" s="221" t="s">
        <v>20</v>
      </c>
      <c r="F204" s="222" t="s">
        <v>1898</v>
      </c>
      <c r="G204" s="220"/>
      <c r="H204" s="223">
        <v>69.654</v>
      </c>
      <c r="I204" s="224"/>
      <c r="J204" s="220"/>
      <c r="K204" s="220"/>
      <c r="L204" s="225"/>
      <c r="M204" s="226"/>
      <c r="N204" s="227"/>
      <c r="O204" s="227"/>
      <c r="P204" s="227"/>
      <c r="Q204" s="227"/>
      <c r="R204" s="227"/>
      <c r="S204" s="227"/>
      <c r="T204" s="228"/>
      <c r="AT204" s="229" t="s">
        <v>149</v>
      </c>
      <c r="AU204" s="229" t="s">
        <v>78</v>
      </c>
      <c r="AV204" s="13" t="s">
        <v>78</v>
      </c>
      <c r="AW204" s="13" t="s">
        <v>34</v>
      </c>
      <c r="AX204" s="13" t="s">
        <v>71</v>
      </c>
      <c r="AY204" s="229" t="s">
        <v>140</v>
      </c>
    </row>
    <row r="205" spans="2:51" s="14" customFormat="1" ht="13.5">
      <c r="B205" s="230"/>
      <c r="C205" s="231"/>
      <c r="D205" s="232" t="s">
        <v>149</v>
      </c>
      <c r="E205" s="233" t="s">
        <v>20</v>
      </c>
      <c r="F205" s="234" t="s">
        <v>152</v>
      </c>
      <c r="G205" s="231"/>
      <c r="H205" s="235">
        <v>69.654</v>
      </c>
      <c r="I205" s="236"/>
      <c r="J205" s="231"/>
      <c r="K205" s="231"/>
      <c r="L205" s="237"/>
      <c r="M205" s="238"/>
      <c r="N205" s="239"/>
      <c r="O205" s="239"/>
      <c r="P205" s="239"/>
      <c r="Q205" s="239"/>
      <c r="R205" s="239"/>
      <c r="S205" s="239"/>
      <c r="T205" s="240"/>
      <c r="AT205" s="241" t="s">
        <v>149</v>
      </c>
      <c r="AU205" s="241" t="s">
        <v>78</v>
      </c>
      <c r="AV205" s="14" t="s">
        <v>147</v>
      </c>
      <c r="AW205" s="14" t="s">
        <v>34</v>
      </c>
      <c r="AX205" s="14" t="s">
        <v>35</v>
      </c>
      <c r="AY205" s="241" t="s">
        <v>140</v>
      </c>
    </row>
    <row r="206" spans="2:65" s="1" customFormat="1" ht="31.5" customHeight="1">
      <c r="B206" s="36"/>
      <c r="C206" s="195" t="s">
        <v>78</v>
      </c>
      <c r="D206" s="195" t="s">
        <v>142</v>
      </c>
      <c r="E206" s="196" t="s">
        <v>1899</v>
      </c>
      <c r="F206" s="197" t="s">
        <v>1900</v>
      </c>
      <c r="G206" s="198" t="s">
        <v>163</v>
      </c>
      <c r="H206" s="199">
        <v>975.156</v>
      </c>
      <c r="I206" s="200"/>
      <c r="J206" s="201">
        <f>ROUND(I206*H206,2)</f>
        <v>0</v>
      </c>
      <c r="K206" s="197" t="s">
        <v>146</v>
      </c>
      <c r="L206" s="56"/>
      <c r="M206" s="202" t="s">
        <v>20</v>
      </c>
      <c r="N206" s="203" t="s">
        <v>42</v>
      </c>
      <c r="O206" s="37"/>
      <c r="P206" s="204">
        <f>O206*H206</f>
        <v>0</v>
      </c>
      <c r="Q206" s="204">
        <v>0</v>
      </c>
      <c r="R206" s="204">
        <f>Q206*H206</f>
        <v>0</v>
      </c>
      <c r="S206" s="204">
        <v>0</v>
      </c>
      <c r="T206" s="205">
        <f>S206*H206</f>
        <v>0</v>
      </c>
      <c r="AR206" s="19" t="s">
        <v>147</v>
      </c>
      <c r="AT206" s="19" t="s">
        <v>142</v>
      </c>
      <c r="AU206" s="19" t="s">
        <v>78</v>
      </c>
      <c r="AY206" s="19" t="s">
        <v>140</v>
      </c>
      <c r="BE206" s="206">
        <f>IF(N206="základní",J206,0)</f>
        <v>0</v>
      </c>
      <c r="BF206" s="206">
        <f>IF(N206="snížená",J206,0)</f>
        <v>0</v>
      </c>
      <c r="BG206" s="206">
        <f>IF(N206="zákl. přenesená",J206,0)</f>
        <v>0</v>
      </c>
      <c r="BH206" s="206">
        <f>IF(N206="sníž. přenesená",J206,0)</f>
        <v>0</v>
      </c>
      <c r="BI206" s="206">
        <f>IF(N206="nulová",J206,0)</f>
        <v>0</v>
      </c>
      <c r="BJ206" s="19" t="s">
        <v>35</v>
      </c>
      <c r="BK206" s="206">
        <f>ROUND(I206*H206,2)</f>
        <v>0</v>
      </c>
      <c r="BL206" s="19" t="s">
        <v>147</v>
      </c>
      <c r="BM206" s="19" t="s">
        <v>1901</v>
      </c>
    </row>
    <row r="207" spans="2:51" s="13" customFormat="1" ht="13.5">
      <c r="B207" s="219"/>
      <c r="C207" s="220"/>
      <c r="D207" s="232" t="s">
        <v>149</v>
      </c>
      <c r="E207" s="220"/>
      <c r="F207" s="253" t="s">
        <v>1902</v>
      </c>
      <c r="G207" s="220"/>
      <c r="H207" s="254">
        <v>975.156</v>
      </c>
      <c r="I207" s="224"/>
      <c r="J207" s="220"/>
      <c r="K207" s="220"/>
      <c r="L207" s="225"/>
      <c r="M207" s="226"/>
      <c r="N207" s="227"/>
      <c r="O207" s="227"/>
      <c r="P207" s="227"/>
      <c r="Q207" s="227"/>
      <c r="R207" s="227"/>
      <c r="S207" s="227"/>
      <c r="T207" s="228"/>
      <c r="AT207" s="229" t="s">
        <v>149</v>
      </c>
      <c r="AU207" s="229" t="s">
        <v>78</v>
      </c>
      <c r="AV207" s="13" t="s">
        <v>78</v>
      </c>
      <c r="AW207" s="13" t="s">
        <v>4</v>
      </c>
      <c r="AX207" s="13" t="s">
        <v>35</v>
      </c>
      <c r="AY207" s="229" t="s">
        <v>140</v>
      </c>
    </row>
    <row r="208" spans="2:65" s="1" customFormat="1" ht="31.5" customHeight="1">
      <c r="B208" s="36"/>
      <c r="C208" s="195" t="s">
        <v>159</v>
      </c>
      <c r="D208" s="195" t="s">
        <v>142</v>
      </c>
      <c r="E208" s="196" t="s">
        <v>1903</v>
      </c>
      <c r="F208" s="197" t="s">
        <v>1904</v>
      </c>
      <c r="G208" s="198" t="s">
        <v>163</v>
      </c>
      <c r="H208" s="199">
        <v>69.654</v>
      </c>
      <c r="I208" s="200"/>
      <c r="J208" s="201">
        <f>ROUND(I208*H208,2)</f>
        <v>0</v>
      </c>
      <c r="K208" s="197" t="s">
        <v>146</v>
      </c>
      <c r="L208" s="56"/>
      <c r="M208" s="202" t="s">
        <v>20</v>
      </c>
      <c r="N208" s="203" t="s">
        <v>42</v>
      </c>
      <c r="O208" s="37"/>
      <c r="P208" s="204">
        <f>O208*H208</f>
        <v>0</v>
      </c>
      <c r="Q208" s="204">
        <v>0</v>
      </c>
      <c r="R208" s="204">
        <f>Q208*H208</f>
        <v>0</v>
      </c>
      <c r="S208" s="204">
        <v>0</v>
      </c>
      <c r="T208" s="205">
        <f>S208*H208</f>
        <v>0</v>
      </c>
      <c r="AR208" s="19" t="s">
        <v>147</v>
      </c>
      <c r="AT208" s="19" t="s">
        <v>142</v>
      </c>
      <c r="AU208" s="19" t="s">
        <v>78</v>
      </c>
      <c r="AY208" s="19" t="s">
        <v>140</v>
      </c>
      <c r="BE208" s="206">
        <f>IF(N208="základní",J208,0)</f>
        <v>0</v>
      </c>
      <c r="BF208" s="206">
        <f>IF(N208="snížená",J208,0)</f>
        <v>0</v>
      </c>
      <c r="BG208" s="206">
        <f>IF(N208="zákl. přenesená",J208,0)</f>
        <v>0</v>
      </c>
      <c r="BH208" s="206">
        <f>IF(N208="sníž. přenesená",J208,0)</f>
        <v>0</v>
      </c>
      <c r="BI208" s="206">
        <f>IF(N208="nulová",J208,0)</f>
        <v>0</v>
      </c>
      <c r="BJ208" s="19" t="s">
        <v>35</v>
      </c>
      <c r="BK208" s="206">
        <f>ROUND(I208*H208,2)</f>
        <v>0</v>
      </c>
      <c r="BL208" s="19" t="s">
        <v>147</v>
      </c>
      <c r="BM208" s="19" t="s">
        <v>1905</v>
      </c>
    </row>
    <row r="209" spans="2:65" s="1" customFormat="1" ht="22.5" customHeight="1">
      <c r="B209" s="36"/>
      <c r="C209" s="195" t="s">
        <v>747</v>
      </c>
      <c r="D209" s="195" t="s">
        <v>142</v>
      </c>
      <c r="E209" s="196" t="s">
        <v>1906</v>
      </c>
      <c r="F209" s="197" t="s">
        <v>1907</v>
      </c>
      <c r="G209" s="198" t="s">
        <v>1908</v>
      </c>
      <c r="H209" s="199">
        <v>1</v>
      </c>
      <c r="I209" s="200"/>
      <c r="J209" s="201">
        <f>ROUND(I209*H209,2)</f>
        <v>0</v>
      </c>
      <c r="K209" s="197" t="s">
        <v>146</v>
      </c>
      <c r="L209" s="56"/>
      <c r="M209" s="202" t="s">
        <v>20</v>
      </c>
      <c r="N209" s="203" t="s">
        <v>42</v>
      </c>
      <c r="O209" s="37"/>
      <c r="P209" s="204">
        <f>O209*H209</f>
        <v>0</v>
      </c>
      <c r="Q209" s="204">
        <v>0</v>
      </c>
      <c r="R209" s="204">
        <f>Q209*H209</f>
        <v>0</v>
      </c>
      <c r="S209" s="204">
        <v>0</v>
      </c>
      <c r="T209" s="205">
        <f>S209*H209</f>
        <v>0</v>
      </c>
      <c r="AR209" s="19" t="s">
        <v>147</v>
      </c>
      <c r="AT209" s="19" t="s">
        <v>142</v>
      </c>
      <c r="AU209" s="19" t="s">
        <v>78</v>
      </c>
      <c r="AY209" s="19" t="s">
        <v>140</v>
      </c>
      <c r="BE209" s="206">
        <f>IF(N209="základní",J209,0)</f>
        <v>0</v>
      </c>
      <c r="BF209" s="206">
        <f>IF(N209="snížená",J209,0)</f>
        <v>0</v>
      </c>
      <c r="BG209" s="206">
        <f>IF(N209="zákl. přenesená",J209,0)</f>
        <v>0</v>
      </c>
      <c r="BH209" s="206">
        <f>IF(N209="sníž. přenesená",J209,0)</f>
        <v>0</v>
      </c>
      <c r="BI209" s="206">
        <f>IF(N209="nulová",J209,0)</f>
        <v>0</v>
      </c>
      <c r="BJ209" s="19" t="s">
        <v>35</v>
      </c>
      <c r="BK209" s="206">
        <f>ROUND(I209*H209,2)</f>
        <v>0</v>
      </c>
      <c r="BL209" s="19" t="s">
        <v>147</v>
      </c>
      <c r="BM209" s="19" t="s">
        <v>1909</v>
      </c>
    </row>
    <row r="210" spans="2:65" s="1" customFormat="1" ht="31.5" customHeight="1">
      <c r="B210" s="36"/>
      <c r="C210" s="195" t="s">
        <v>751</v>
      </c>
      <c r="D210" s="195" t="s">
        <v>142</v>
      </c>
      <c r="E210" s="196" t="s">
        <v>1910</v>
      </c>
      <c r="F210" s="197" t="s">
        <v>1911</v>
      </c>
      <c r="G210" s="198" t="s">
        <v>1908</v>
      </c>
      <c r="H210" s="199">
        <v>5</v>
      </c>
      <c r="I210" s="200"/>
      <c r="J210" s="201">
        <f>ROUND(I210*H210,2)</f>
        <v>0</v>
      </c>
      <c r="K210" s="197" t="s">
        <v>146</v>
      </c>
      <c r="L210" s="56"/>
      <c r="M210" s="202" t="s">
        <v>20</v>
      </c>
      <c r="N210" s="203" t="s">
        <v>42</v>
      </c>
      <c r="O210" s="37"/>
      <c r="P210" s="204">
        <f>O210*H210</f>
        <v>0</v>
      </c>
      <c r="Q210" s="204">
        <v>0</v>
      </c>
      <c r="R210" s="204">
        <f>Q210*H210</f>
        <v>0</v>
      </c>
      <c r="S210" s="204">
        <v>0</v>
      </c>
      <c r="T210" s="205">
        <f>S210*H210</f>
        <v>0</v>
      </c>
      <c r="AR210" s="19" t="s">
        <v>147</v>
      </c>
      <c r="AT210" s="19" t="s">
        <v>142</v>
      </c>
      <c r="AU210" s="19" t="s">
        <v>78</v>
      </c>
      <c r="AY210" s="19" t="s">
        <v>140</v>
      </c>
      <c r="BE210" s="206">
        <f>IF(N210="základní",J210,0)</f>
        <v>0</v>
      </c>
      <c r="BF210" s="206">
        <f>IF(N210="snížená",J210,0)</f>
        <v>0</v>
      </c>
      <c r="BG210" s="206">
        <f>IF(N210="zákl. přenesená",J210,0)</f>
        <v>0</v>
      </c>
      <c r="BH210" s="206">
        <f>IF(N210="sníž. přenesená",J210,0)</f>
        <v>0</v>
      </c>
      <c r="BI210" s="206">
        <f>IF(N210="nulová",J210,0)</f>
        <v>0</v>
      </c>
      <c r="BJ210" s="19" t="s">
        <v>35</v>
      </c>
      <c r="BK210" s="206">
        <f>ROUND(I210*H210,2)</f>
        <v>0</v>
      </c>
      <c r="BL210" s="19" t="s">
        <v>147</v>
      </c>
      <c r="BM210" s="19" t="s">
        <v>1912</v>
      </c>
    </row>
    <row r="211" spans="2:51" s="13" customFormat="1" ht="13.5">
      <c r="B211" s="219"/>
      <c r="C211" s="220"/>
      <c r="D211" s="232" t="s">
        <v>149</v>
      </c>
      <c r="E211" s="220"/>
      <c r="F211" s="253" t="s">
        <v>1913</v>
      </c>
      <c r="G211" s="220"/>
      <c r="H211" s="254">
        <v>5</v>
      </c>
      <c r="I211" s="224"/>
      <c r="J211" s="220"/>
      <c r="K211" s="220"/>
      <c r="L211" s="225"/>
      <c r="M211" s="226"/>
      <c r="N211" s="227"/>
      <c r="O211" s="227"/>
      <c r="P211" s="227"/>
      <c r="Q211" s="227"/>
      <c r="R211" s="227"/>
      <c r="S211" s="227"/>
      <c r="T211" s="228"/>
      <c r="AT211" s="229" t="s">
        <v>149</v>
      </c>
      <c r="AU211" s="229" t="s">
        <v>78</v>
      </c>
      <c r="AV211" s="13" t="s">
        <v>78</v>
      </c>
      <c r="AW211" s="13" t="s">
        <v>4</v>
      </c>
      <c r="AX211" s="13" t="s">
        <v>35</v>
      </c>
      <c r="AY211" s="229" t="s">
        <v>140</v>
      </c>
    </row>
    <row r="212" spans="2:65" s="1" customFormat="1" ht="22.5" customHeight="1">
      <c r="B212" s="36"/>
      <c r="C212" s="195" t="s">
        <v>755</v>
      </c>
      <c r="D212" s="195" t="s">
        <v>142</v>
      </c>
      <c r="E212" s="196" t="s">
        <v>1914</v>
      </c>
      <c r="F212" s="197" t="s">
        <v>1915</v>
      </c>
      <c r="G212" s="198" t="s">
        <v>1908</v>
      </c>
      <c r="H212" s="199">
        <v>1</v>
      </c>
      <c r="I212" s="200"/>
      <c r="J212" s="201">
        <f>ROUND(I212*H212,2)</f>
        <v>0</v>
      </c>
      <c r="K212" s="197" t="s">
        <v>146</v>
      </c>
      <c r="L212" s="56"/>
      <c r="M212" s="202" t="s">
        <v>20</v>
      </c>
      <c r="N212" s="203" t="s">
        <v>42</v>
      </c>
      <c r="O212" s="37"/>
      <c r="P212" s="204">
        <f>O212*H212</f>
        <v>0</v>
      </c>
      <c r="Q212" s="204">
        <v>0</v>
      </c>
      <c r="R212" s="204">
        <f>Q212*H212</f>
        <v>0</v>
      </c>
      <c r="S212" s="204">
        <v>0</v>
      </c>
      <c r="T212" s="205">
        <f>S212*H212</f>
        <v>0</v>
      </c>
      <c r="AR212" s="19" t="s">
        <v>147</v>
      </c>
      <c r="AT212" s="19" t="s">
        <v>142</v>
      </c>
      <c r="AU212" s="19" t="s">
        <v>78</v>
      </c>
      <c r="AY212" s="19" t="s">
        <v>140</v>
      </c>
      <c r="BE212" s="206">
        <f>IF(N212="základní",J212,0)</f>
        <v>0</v>
      </c>
      <c r="BF212" s="206">
        <f>IF(N212="snížená",J212,0)</f>
        <v>0</v>
      </c>
      <c r="BG212" s="206">
        <f>IF(N212="zákl. přenesená",J212,0)</f>
        <v>0</v>
      </c>
      <c r="BH212" s="206">
        <f>IF(N212="sníž. přenesená",J212,0)</f>
        <v>0</v>
      </c>
      <c r="BI212" s="206">
        <f>IF(N212="nulová",J212,0)</f>
        <v>0</v>
      </c>
      <c r="BJ212" s="19" t="s">
        <v>35</v>
      </c>
      <c r="BK212" s="206">
        <f>ROUND(I212*H212,2)</f>
        <v>0</v>
      </c>
      <c r="BL212" s="19" t="s">
        <v>147</v>
      </c>
      <c r="BM212" s="19" t="s">
        <v>1916</v>
      </c>
    </row>
    <row r="213" spans="2:65" s="1" customFormat="1" ht="22.5" customHeight="1">
      <c r="B213" s="36"/>
      <c r="C213" s="195" t="s">
        <v>180</v>
      </c>
      <c r="D213" s="195" t="s">
        <v>142</v>
      </c>
      <c r="E213" s="196" t="s">
        <v>1917</v>
      </c>
      <c r="F213" s="197" t="s">
        <v>1918</v>
      </c>
      <c r="G213" s="198" t="s">
        <v>163</v>
      </c>
      <c r="H213" s="199">
        <v>1.64</v>
      </c>
      <c r="I213" s="200"/>
      <c r="J213" s="201">
        <f>ROUND(I213*H213,2)</f>
        <v>0</v>
      </c>
      <c r="K213" s="197" t="s">
        <v>146</v>
      </c>
      <c r="L213" s="56"/>
      <c r="M213" s="202" t="s">
        <v>20</v>
      </c>
      <c r="N213" s="203" t="s">
        <v>42</v>
      </c>
      <c r="O213" s="37"/>
      <c r="P213" s="204">
        <f>O213*H213</f>
        <v>0</v>
      </c>
      <c r="Q213" s="204">
        <v>0</v>
      </c>
      <c r="R213" s="204">
        <f>Q213*H213</f>
        <v>0</v>
      </c>
      <c r="S213" s="204">
        <v>1.8</v>
      </c>
      <c r="T213" s="205">
        <f>S213*H213</f>
        <v>2.952</v>
      </c>
      <c r="AR213" s="19" t="s">
        <v>147</v>
      </c>
      <c r="AT213" s="19" t="s">
        <v>142</v>
      </c>
      <c r="AU213" s="19" t="s">
        <v>78</v>
      </c>
      <c r="AY213" s="19" t="s">
        <v>140</v>
      </c>
      <c r="BE213" s="206">
        <f>IF(N213="základní",J213,0)</f>
        <v>0</v>
      </c>
      <c r="BF213" s="206">
        <f>IF(N213="snížená",J213,0)</f>
        <v>0</v>
      </c>
      <c r="BG213" s="206">
        <f>IF(N213="zákl. přenesená",J213,0)</f>
        <v>0</v>
      </c>
      <c r="BH213" s="206">
        <f>IF(N213="sníž. přenesená",J213,0)</f>
        <v>0</v>
      </c>
      <c r="BI213" s="206">
        <f>IF(N213="nulová",J213,0)</f>
        <v>0</v>
      </c>
      <c r="BJ213" s="19" t="s">
        <v>35</v>
      </c>
      <c r="BK213" s="206">
        <f>ROUND(I213*H213,2)</f>
        <v>0</v>
      </c>
      <c r="BL213" s="19" t="s">
        <v>147</v>
      </c>
      <c r="BM213" s="19" t="s">
        <v>1919</v>
      </c>
    </row>
    <row r="214" spans="2:51" s="12" customFormat="1" ht="13.5">
      <c r="B214" s="207"/>
      <c r="C214" s="208"/>
      <c r="D214" s="209" t="s">
        <v>149</v>
      </c>
      <c r="E214" s="210" t="s">
        <v>20</v>
      </c>
      <c r="F214" s="211" t="s">
        <v>1920</v>
      </c>
      <c r="G214" s="208"/>
      <c r="H214" s="212" t="s">
        <v>20</v>
      </c>
      <c r="I214" s="213"/>
      <c r="J214" s="208"/>
      <c r="K214" s="208"/>
      <c r="L214" s="214"/>
      <c r="M214" s="215"/>
      <c r="N214" s="216"/>
      <c r="O214" s="216"/>
      <c r="P214" s="216"/>
      <c r="Q214" s="216"/>
      <c r="R214" s="216"/>
      <c r="S214" s="216"/>
      <c r="T214" s="217"/>
      <c r="AT214" s="218" t="s">
        <v>149</v>
      </c>
      <c r="AU214" s="218" t="s">
        <v>78</v>
      </c>
      <c r="AV214" s="12" t="s">
        <v>35</v>
      </c>
      <c r="AW214" s="12" t="s">
        <v>34</v>
      </c>
      <c r="AX214" s="12" t="s">
        <v>71</v>
      </c>
      <c r="AY214" s="218" t="s">
        <v>140</v>
      </c>
    </row>
    <row r="215" spans="2:51" s="13" customFormat="1" ht="13.5">
      <c r="B215" s="219"/>
      <c r="C215" s="220"/>
      <c r="D215" s="209" t="s">
        <v>149</v>
      </c>
      <c r="E215" s="221" t="s">
        <v>20</v>
      </c>
      <c r="F215" s="222" t="s">
        <v>1921</v>
      </c>
      <c r="G215" s="220"/>
      <c r="H215" s="223">
        <v>0.405</v>
      </c>
      <c r="I215" s="224"/>
      <c r="J215" s="220"/>
      <c r="K215" s="220"/>
      <c r="L215" s="225"/>
      <c r="M215" s="226"/>
      <c r="N215" s="227"/>
      <c r="O215" s="227"/>
      <c r="P215" s="227"/>
      <c r="Q215" s="227"/>
      <c r="R215" s="227"/>
      <c r="S215" s="227"/>
      <c r="T215" s="228"/>
      <c r="AT215" s="229" t="s">
        <v>149</v>
      </c>
      <c r="AU215" s="229" t="s">
        <v>78</v>
      </c>
      <c r="AV215" s="13" t="s">
        <v>78</v>
      </c>
      <c r="AW215" s="13" t="s">
        <v>34</v>
      </c>
      <c r="AX215" s="13" t="s">
        <v>71</v>
      </c>
      <c r="AY215" s="229" t="s">
        <v>140</v>
      </c>
    </row>
    <row r="216" spans="2:51" s="15" customFormat="1" ht="13.5">
      <c r="B216" s="242"/>
      <c r="C216" s="243"/>
      <c r="D216" s="209" t="s">
        <v>149</v>
      </c>
      <c r="E216" s="244" t="s">
        <v>20</v>
      </c>
      <c r="F216" s="245" t="s">
        <v>158</v>
      </c>
      <c r="G216" s="243"/>
      <c r="H216" s="246">
        <v>0.405</v>
      </c>
      <c r="I216" s="247"/>
      <c r="J216" s="243"/>
      <c r="K216" s="243"/>
      <c r="L216" s="248"/>
      <c r="M216" s="249"/>
      <c r="N216" s="250"/>
      <c r="O216" s="250"/>
      <c r="P216" s="250"/>
      <c r="Q216" s="250"/>
      <c r="R216" s="250"/>
      <c r="S216" s="250"/>
      <c r="T216" s="251"/>
      <c r="AT216" s="252" t="s">
        <v>149</v>
      </c>
      <c r="AU216" s="252" t="s">
        <v>78</v>
      </c>
      <c r="AV216" s="15" t="s">
        <v>159</v>
      </c>
      <c r="AW216" s="15" t="s">
        <v>34</v>
      </c>
      <c r="AX216" s="15" t="s">
        <v>71</v>
      </c>
      <c r="AY216" s="252" t="s">
        <v>140</v>
      </c>
    </row>
    <row r="217" spans="2:51" s="12" customFormat="1" ht="13.5">
      <c r="B217" s="207"/>
      <c r="C217" s="208"/>
      <c r="D217" s="209" t="s">
        <v>149</v>
      </c>
      <c r="E217" s="210" t="s">
        <v>20</v>
      </c>
      <c r="F217" s="211" t="s">
        <v>1922</v>
      </c>
      <c r="G217" s="208"/>
      <c r="H217" s="212" t="s">
        <v>20</v>
      </c>
      <c r="I217" s="213"/>
      <c r="J217" s="208"/>
      <c r="K217" s="208"/>
      <c r="L217" s="214"/>
      <c r="M217" s="215"/>
      <c r="N217" s="216"/>
      <c r="O217" s="216"/>
      <c r="P217" s="216"/>
      <c r="Q217" s="216"/>
      <c r="R217" s="216"/>
      <c r="S217" s="216"/>
      <c r="T217" s="217"/>
      <c r="AT217" s="218" t="s">
        <v>149</v>
      </c>
      <c r="AU217" s="218" t="s">
        <v>78</v>
      </c>
      <c r="AV217" s="12" t="s">
        <v>35</v>
      </c>
      <c r="AW217" s="12" t="s">
        <v>34</v>
      </c>
      <c r="AX217" s="12" t="s">
        <v>71</v>
      </c>
      <c r="AY217" s="218" t="s">
        <v>140</v>
      </c>
    </row>
    <row r="218" spans="2:51" s="13" customFormat="1" ht="13.5">
      <c r="B218" s="219"/>
      <c r="C218" s="220"/>
      <c r="D218" s="209" t="s">
        <v>149</v>
      </c>
      <c r="E218" s="221" t="s">
        <v>20</v>
      </c>
      <c r="F218" s="222" t="s">
        <v>1923</v>
      </c>
      <c r="G218" s="220"/>
      <c r="H218" s="223">
        <v>1.235</v>
      </c>
      <c r="I218" s="224"/>
      <c r="J218" s="220"/>
      <c r="K218" s="220"/>
      <c r="L218" s="225"/>
      <c r="M218" s="226"/>
      <c r="N218" s="227"/>
      <c r="O218" s="227"/>
      <c r="P218" s="227"/>
      <c r="Q218" s="227"/>
      <c r="R218" s="227"/>
      <c r="S218" s="227"/>
      <c r="T218" s="228"/>
      <c r="AT218" s="229" t="s">
        <v>149</v>
      </c>
      <c r="AU218" s="229" t="s">
        <v>78</v>
      </c>
      <c r="AV218" s="13" t="s">
        <v>78</v>
      </c>
      <c r="AW218" s="13" t="s">
        <v>34</v>
      </c>
      <c r="AX218" s="13" t="s">
        <v>71</v>
      </c>
      <c r="AY218" s="229" t="s">
        <v>140</v>
      </c>
    </row>
    <row r="219" spans="2:51" s="15" customFormat="1" ht="13.5">
      <c r="B219" s="242"/>
      <c r="C219" s="243"/>
      <c r="D219" s="209" t="s">
        <v>149</v>
      </c>
      <c r="E219" s="244" t="s">
        <v>20</v>
      </c>
      <c r="F219" s="245" t="s">
        <v>158</v>
      </c>
      <c r="G219" s="243"/>
      <c r="H219" s="246">
        <v>1.235</v>
      </c>
      <c r="I219" s="247"/>
      <c r="J219" s="243"/>
      <c r="K219" s="243"/>
      <c r="L219" s="248"/>
      <c r="M219" s="249"/>
      <c r="N219" s="250"/>
      <c r="O219" s="250"/>
      <c r="P219" s="250"/>
      <c r="Q219" s="250"/>
      <c r="R219" s="250"/>
      <c r="S219" s="250"/>
      <c r="T219" s="251"/>
      <c r="AT219" s="252" t="s">
        <v>149</v>
      </c>
      <c r="AU219" s="252" t="s">
        <v>78</v>
      </c>
      <c r="AV219" s="15" t="s">
        <v>159</v>
      </c>
      <c r="AW219" s="15" t="s">
        <v>34</v>
      </c>
      <c r="AX219" s="15" t="s">
        <v>71</v>
      </c>
      <c r="AY219" s="252" t="s">
        <v>140</v>
      </c>
    </row>
    <row r="220" spans="2:51" s="14" customFormat="1" ht="13.5">
      <c r="B220" s="230"/>
      <c r="C220" s="231"/>
      <c r="D220" s="232" t="s">
        <v>149</v>
      </c>
      <c r="E220" s="233" t="s">
        <v>20</v>
      </c>
      <c r="F220" s="234" t="s">
        <v>152</v>
      </c>
      <c r="G220" s="231"/>
      <c r="H220" s="235">
        <v>1.64</v>
      </c>
      <c r="I220" s="236"/>
      <c r="J220" s="231"/>
      <c r="K220" s="231"/>
      <c r="L220" s="237"/>
      <c r="M220" s="238"/>
      <c r="N220" s="239"/>
      <c r="O220" s="239"/>
      <c r="P220" s="239"/>
      <c r="Q220" s="239"/>
      <c r="R220" s="239"/>
      <c r="S220" s="239"/>
      <c r="T220" s="240"/>
      <c r="AT220" s="241" t="s">
        <v>149</v>
      </c>
      <c r="AU220" s="241" t="s">
        <v>78</v>
      </c>
      <c r="AV220" s="14" t="s">
        <v>147</v>
      </c>
      <c r="AW220" s="14" t="s">
        <v>34</v>
      </c>
      <c r="AX220" s="14" t="s">
        <v>35</v>
      </c>
      <c r="AY220" s="241" t="s">
        <v>140</v>
      </c>
    </row>
    <row r="221" spans="2:65" s="1" customFormat="1" ht="22.5" customHeight="1">
      <c r="B221" s="36"/>
      <c r="C221" s="195" t="s">
        <v>281</v>
      </c>
      <c r="D221" s="195" t="s">
        <v>142</v>
      </c>
      <c r="E221" s="196" t="s">
        <v>1924</v>
      </c>
      <c r="F221" s="197" t="s">
        <v>1925</v>
      </c>
      <c r="G221" s="198" t="s">
        <v>163</v>
      </c>
      <c r="H221" s="199">
        <v>0.061</v>
      </c>
      <c r="I221" s="200"/>
      <c r="J221" s="201">
        <f>ROUND(I221*H221,2)</f>
        <v>0</v>
      </c>
      <c r="K221" s="197" t="s">
        <v>146</v>
      </c>
      <c r="L221" s="56"/>
      <c r="M221" s="202" t="s">
        <v>20</v>
      </c>
      <c r="N221" s="203" t="s">
        <v>42</v>
      </c>
      <c r="O221" s="37"/>
      <c r="P221" s="204">
        <f>O221*H221</f>
        <v>0</v>
      </c>
      <c r="Q221" s="204">
        <v>0</v>
      </c>
      <c r="R221" s="204">
        <f>Q221*H221</f>
        <v>0</v>
      </c>
      <c r="S221" s="204">
        <v>2.2</v>
      </c>
      <c r="T221" s="205">
        <f>S221*H221</f>
        <v>0.1342</v>
      </c>
      <c r="AR221" s="19" t="s">
        <v>147</v>
      </c>
      <c r="AT221" s="19" t="s">
        <v>142</v>
      </c>
      <c r="AU221" s="19" t="s">
        <v>78</v>
      </c>
      <c r="AY221" s="19" t="s">
        <v>140</v>
      </c>
      <c r="BE221" s="206">
        <f>IF(N221="základní",J221,0)</f>
        <v>0</v>
      </c>
      <c r="BF221" s="206">
        <f>IF(N221="snížená",J221,0)</f>
        <v>0</v>
      </c>
      <c r="BG221" s="206">
        <f>IF(N221="zákl. přenesená",J221,0)</f>
        <v>0</v>
      </c>
      <c r="BH221" s="206">
        <f>IF(N221="sníž. přenesená",J221,0)</f>
        <v>0</v>
      </c>
      <c r="BI221" s="206">
        <f>IF(N221="nulová",J221,0)</f>
        <v>0</v>
      </c>
      <c r="BJ221" s="19" t="s">
        <v>35</v>
      </c>
      <c r="BK221" s="206">
        <f>ROUND(I221*H221,2)</f>
        <v>0</v>
      </c>
      <c r="BL221" s="19" t="s">
        <v>147</v>
      </c>
      <c r="BM221" s="19" t="s">
        <v>1926</v>
      </c>
    </row>
    <row r="222" spans="2:51" s="12" customFormat="1" ht="13.5">
      <c r="B222" s="207"/>
      <c r="C222" s="208"/>
      <c r="D222" s="209" t="s">
        <v>149</v>
      </c>
      <c r="E222" s="210" t="s">
        <v>20</v>
      </c>
      <c r="F222" s="211" t="s">
        <v>1927</v>
      </c>
      <c r="G222" s="208"/>
      <c r="H222" s="212" t="s">
        <v>20</v>
      </c>
      <c r="I222" s="213"/>
      <c r="J222" s="208"/>
      <c r="K222" s="208"/>
      <c r="L222" s="214"/>
      <c r="M222" s="215"/>
      <c r="N222" s="216"/>
      <c r="O222" s="216"/>
      <c r="P222" s="216"/>
      <c r="Q222" s="216"/>
      <c r="R222" s="216"/>
      <c r="S222" s="216"/>
      <c r="T222" s="217"/>
      <c r="AT222" s="218" t="s">
        <v>149</v>
      </c>
      <c r="AU222" s="218" t="s">
        <v>78</v>
      </c>
      <c r="AV222" s="12" t="s">
        <v>35</v>
      </c>
      <c r="AW222" s="12" t="s">
        <v>34</v>
      </c>
      <c r="AX222" s="12" t="s">
        <v>71</v>
      </c>
      <c r="AY222" s="218" t="s">
        <v>140</v>
      </c>
    </row>
    <row r="223" spans="2:51" s="13" customFormat="1" ht="13.5">
      <c r="B223" s="219"/>
      <c r="C223" s="220"/>
      <c r="D223" s="209" t="s">
        <v>149</v>
      </c>
      <c r="E223" s="221" t="s">
        <v>20</v>
      </c>
      <c r="F223" s="222" t="s">
        <v>1928</v>
      </c>
      <c r="G223" s="220"/>
      <c r="H223" s="223">
        <v>0.061</v>
      </c>
      <c r="I223" s="224"/>
      <c r="J223" s="220"/>
      <c r="K223" s="220"/>
      <c r="L223" s="225"/>
      <c r="M223" s="226"/>
      <c r="N223" s="227"/>
      <c r="O223" s="227"/>
      <c r="P223" s="227"/>
      <c r="Q223" s="227"/>
      <c r="R223" s="227"/>
      <c r="S223" s="227"/>
      <c r="T223" s="228"/>
      <c r="AT223" s="229" t="s">
        <v>149</v>
      </c>
      <c r="AU223" s="229" t="s">
        <v>78</v>
      </c>
      <c r="AV223" s="13" t="s">
        <v>78</v>
      </c>
      <c r="AW223" s="13" t="s">
        <v>34</v>
      </c>
      <c r="AX223" s="13" t="s">
        <v>71</v>
      </c>
      <c r="AY223" s="229" t="s">
        <v>140</v>
      </c>
    </row>
    <row r="224" spans="2:51" s="14" customFormat="1" ht="13.5">
      <c r="B224" s="230"/>
      <c r="C224" s="231"/>
      <c r="D224" s="232" t="s">
        <v>149</v>
      </c>
      <c r="E224" s="233" t="s">
        <v>20</v>
      </c>
      <c r="F224" s="234" t="s">
        <v>152</v>
      </c>
      <c r="G224" s="231"/>
      <c r="H224" s="235">
        <v>0.061</v>
      </c>
      <c r="I224" s="236"/>
      <c r="J224" s="231"/>
      <c r="K224" s="231"/>
      <c r="L224" s="237"/>
      <c r="M224" s="238"/>
      <c r="N224" s="239"/>
      <c r="O224" s="239"/>
      <c r="P224" s="239"/>
      <c r="Q224" s="239"/>
      <c r="R224" s="239"/>
      <c r="S224" s="239"/>
      <c r="T224" s="240"/>
      <c r="AT224" s="241" t="s">
        <v>149</v>
      </c>
      <c r="AU224" s="241" t="s">
        <v>78</v>
      </c>
      <c r="AV224" s="14" t="s">
        <v>147</v>
      </c>
      <c r="AW224" s="14" t="s">
        <v>34</v>
      </c>
      <c r="AX224" s="14" t="s">
        <v>35</v>
      </c>
      <c r="AY224" s="241" t="s">
        <v>140</v>
      </c>
    </row>
    <row r="225" spans="2:65" s="1" customFormat="1" ht="22.5" customHeight="1">
      <c r="B225" s="36"/>
      <c r="C225" s="195" t="s">
        <v>185</v>
      </c>
      <c r="D225" s="195" t="s">
        <v>142</v>
      </c>
      <c r="E225" s="196" t="s">
        <v>1929</v>
      </c>
      <c r="F225" s="197" t="s">
        <v>1930</v>
      </c>
      <c r="G225" s="198" t="s">
        <v>163</v>
      </c>
      <c r="H225" s="199">
        <v>2.822</v>
      </c>
      <c r="I225" s="200"/>
      <c r="J225" s="201">
        <f>ROUND(I225*H225,2)</f>
        <v>0</v>
      </c>
      <c r="K225" s="197" t="s">
        <v>146</v>
      </c>
      <c r="L225" s="56"/>
      <c r="M225" s="202" t="s">
        <v>20</v>
      </c>
      <c r="N225" s="203" t="s">
        <v>42</v>
      </c>
      <c r="O225" s="37"/>
      <c r="P225" s="204">
        <f>O225*H225</f>
        <v>0</v>
      </c>
      <c r="Q225" s="204">
        <v>0</v>
      </c>
      <c r="R225" s="204">
        <f>Q225*H225</f>
        <v>0</v>
      </c>
      <c r="S225" s="204">
        <v>2.4</v>
      </c>
      <c r="T225" s="205">
        <f>S225*H225</f>
        <v>6.7728</v>
      </c>
      <c r="AR225" s="19" t="s">
        <v>147</v>
      </c>
      <c r="AT225" s="19" t="s">
        <v>142</v>
      </c>
      <c r="AU225" s="19" t="s">
        <v>78</v>
      </c>
      <c r="AY225" s="19" t="s">
        <v>140</v>
      </c>
      <c r="BE225" s="206">
        <f>IF(N225="základní",J225,0)</f>
        <v>0</v>
      </c>
      <c r="BF225" s="206">
        <f>IF(N225="snížená",J225,0)</f>
        <v>0</v>
      </c>
      <c r="BG225" s="206">
        <f>IF(N225="zákl. přenesená",J225,0)</f>
        <v>0</v>
      </c>
      <c r="BH225" s="206">
        <f>IF(N225="sníž. přenesená",J225,0)</f>
        <v>0</v>
      </c>
      <c r="BI225" s="206">
        <f>IF(N225="nulová",J225,0)</f>
        <v>0</v>
      </c>
      <c r="BJ225" s="19" t="s">
        <v>35</v>
      </c>
      <c r="BK225" s="206">
        <f>ROUND(I225*H225,2)</f>
        <v>0</v>
      </c>
      <c r="BL225" s="19" t="s">
        <v>147</v>
      </c>
      <c r="BM225" s="19" t="s">
        <v>1931</v>
      </c>
    </row>
    <row r="226" spans="2:51" s="12" customFormat="1" ht="13.5">
      <c r="B226" s="207"/>
      <c r="C226" s="208"/>
      <c r="D226" s="209" t="s">
        <v>149</v>
      </c>
      <c r="E226" s="210" t="s">
        <v>20</v>
      </c>
      <c r="F226" s="211" t="s">
        <v>1932</v>
      </c>
      <c r="G226" s="208"/>
      <c r="H226" s="212" t="s">
        <v>20</v>
      </c>
      <c r="I226" s="213"/>
      <c r="J226" s="208"/>
      <c r="K226" s="208"/>
      <c r="L226" s="214"/>
      <c r="M226" s="215"/>
      <c r="N226" s="216"/>
      <c r="O226" s="216"/>
      <c r="P226" s="216"/>
      <c r="Q226" s="216"/>
      <c r="R226" s="216"/>
      <c r="S226" s="216"/>
      <c r="T226" s="217"/>
      <c r="AT226" s="218" t="s">
        <v>149</v>
      </c>
      <c r="AU226" s="218" t="s">
        <v>78</v>
      </c>
      <c r="AV226" s="12" t="s">
        <v>35</v>
      </c>
      <c r="AW226" s="12" t="s">
        <v>34</v>
      </c>
      <c r="AX226" s="12" t="s">
        <v>71</v>
      </c>
      <c r="AY226" s="218" t="s">
        <v>140</v>
      </c>
    </row>
    <row r="227" spans="2:51" s="13" customFormat="1" ht="13.5">
      <c r="B227" s="219"/>
      <c r="C227" s="220"/>
      <c r="D227" s="209" t="s">
        <v>149</v>
      </c>
      <c r="E227" s="221" t="s">
        <v>20</v>
      </c>
      <c r="F227" s="222" t="s">
        <v>1933</v>
      </c>
      <c r="G227" s="220"/>
      <c r="H227" s="223">
        <v>2.822</v>
      </c>
      <c r="I227" s="224"/>
      <c r="J227" s="220"/>
      <c r="K227" s="220"/>
      <c r="L227" s="225"/>
      <c r="M227" s="226"/>
      <c r="N227" s="227"/>
      <c r="O227" s="227"/>
      <c r="P227" s="227"/>
      <c r="Q227" s="227"/>
      <c r="R227" s="227"/>
      <c r="S227" s="227"/>
      <c r="T227" s="228"/>
      <c r="AT227" s="229" t="s">
        <v>149</v>
      </c>
      <c r="AU227" s="229" t="s">
        <v>78</v>
      </c>
      <c r="AV227" s="13" t="s">
        <v>78</v>
      </c>
      <c r="AW227" s="13" t="s">
        <v>34</v>
      </c>
      <c r="AX227" s="13" t="s">
        <v>71</v>
      </c>
      <c r="AY227" s="229" t="s">
        <v>140</v>
      </c>
    </row>
    <row r="228" spans="2:51" s="14" customFormat="1" ht="13.5">
      <c r="B228" s="230"/>
      <c r="C228" s="231"/>
      <c r="D228" s="232" t="s">
        <v>149</v>
      </c>
      <c r="E228" s="233" t="s">
        <v>20</v>
      </c>
      <c r="F228" s="234" t="s">
        <v>152</v>
      </c>
      <c r="G228" s="231"/>
      <c r="H228" s="235">
        <v>2.822</v>
      </c>
      <c r="I228" s="236"/>
      <c r="J228" s="231"/>
      <c r="K228" s="231"/>
      <c r="L228" s="237"/>
      <c r="M228" s="238"/>
      <c r="N228" s="239"/>
      <c r="O228" s="239"/>
      <c r="P228" s="239"/>
      <c r="Q228" s="239"/>
      <c r="R228" s="239"/>
      <c r="S228" s="239"/>
      <c r="T228" s="240"/>
      <c r="AT228" s="241" t="s">
        <v>149</v>
      </c>
      <c r="AU228" s="241" t="s">
        <v>78</v>
      </c>
      <c r="AV228" s="14" t="s">
        <v>147</v>
      </c>
      <c r="AW228" s="14" t="s">
        <v>34</v>
      </c>
      <c r="AX228" s="14" t="s">
        <v>35</v>
      </c>
      <c r="AY228" s="241" t="s">
        <v>140</v>
      </c>
    </row>
    <row r="229" spans="2:65" s="1" customFormat="1" ht="31.5" customHeight="1">
      <c r="B229" s="36"/>
      <c r="C229" s="195" t="s">
        <v>214</v>
      </c>
      <c r="D229" s="195" t="s">
        <v>142</v>
      </c>
      <c r="E229" s="196" t="s">
        <v>1934</v>
      </c>
      <c r="F229" s="197" t="s">
        <v>1935</v>
      </c>
      <c r="G229" s="198" t="s">
        <v>163</v>
      </c>
      <c r="H229" s="199">
        <v>0.86</v>
      </c>
      <c r="I229" s="200"/>
      <c r="J229" s="201">
        <f>ROUND(I229*H229,2)</f>
        <v>0</v>
      </c>
      <c r="K229" s="197" t="s">
        <v>146</v>
      </c>
      <c r="L229" s="56"/>
      <c r="M229" s="202" t="s">
        <v>20</v>
      </c>
      <c r="N229" s="203" t="s">
        <v>42</v>
      </c>
      <c r="O229" s="37"/>
      <c r="P229" s="204">
        <f>O229*H229</f>
        <v>0</v>
      </c>
      <c r="Q229" s="204">
        <v>0</v>
      </c>
      <c r="R229" s="204">
        <f>Q229*H229</f>
        <v>0</v>
      </c>
      <c r="S229" s="204">
        <v>2.4</v>
      </c>
      <c r="T229" s="205">
        <f>S229*H229</f>
        <v>2.064</v>
      </c>
      <c r="AR229" s="19" t="s">
        <v>147</v>
      </c>
      <c r="AT229" s="19" t="s">
        <v>142</v>
      </c>
      <c r="AU229" s="19" t="s">
        <v>78</v>
      </c>
      <c r="AY229" s="19" t="s">
        <v>140</v>
      </c>
      <c r="BE229" s="206">
        <f>IF(N229="základní",J229,0)</f>
        <v>0</v>
      </c>
      <c r="BF229" s="206">
        <f>IF(N229="snížená",J229,0)</f>
        <v>0</v>
      </c>
      <c r="BG229" s="206">
        <f>IF(N229="zákl. přenesená",J229,0)</f>
        <v>0</v>
      </c>
      <c r="BH229" s="206">
        <f>IF(N229="sníž. přenesená",J229,0)</f>
        <v>0</v>
      </c>
      <c r="BI229" s="206">
        <f>IF(N229="nulová",J229,0)</f>
        <v>0</v>
      </c>
      <c r="BJ229" s="19" t="s">
        <v>35</v>
      </c>
      <c r="BK229" s="206">
        <f>ROUND(I229*H229,2)</f>
        <v>0</v>
      </c>
      <c r="BL229" s="19" t="s">
        <v>147</v>
      </c>
      <c r="BM229" s="19" t="s">
        <v>1936</v>
      </c>
    </row>
    <row r="230" spans="2:51" s="12" customFormat="1" ht="13.5">
      <c r="B230" s="207"/>
      <c r="C230" s="208"/>
      <c r="D230" s="209" t="s">
        <v>149</v>
      </c>
      <c r="E230" s="210" t="s">
        <v>20</v>
      </c>
      <c r="F230" s="211" t="s">
        <v>1937</v>
      </c>
      <c r="G230" s="208"/>
      <c r="H230" s="212" t="s">
        <v>20</v>
      </c>
      <c r="I230" s="213"/>
      <c r="J230" s="208"/>
      <c r="K230" s="208"/>
      <c r="L230" s="214"/>
      <c r="M230" s="215"/>
      <c r="N230" s="216"/>
      <c r="O230" s="216"/>
      <c r="P230" s="216"/>
      <c r="Q230" s="216"/>
      <c r="R230" s="216"/>
      <c r="S230" s="216"/>
      <c r="T230" s="217"/>
      <c r="AT230" s="218" t="s">
        <v>149</v>
      </c>
      <c r="AU230" s="218" t="s">
        <v>78</v>
      </c>
      <c r="AV230" s="12" t="s">
        <v>35</v>
      </c>
      <c r="AW230" s="12" t="s">
        <v>34</v>
      </c>
      <c r="AX230" s="12" t="s">
        <v>71</v>
      </c>
      <c r="AY230" s="218" t="s">
        <v>140</v>
      </c>
    </row>
    <row r="231" spans="2:51" s="13" customFormat="1" ht="13.5">
      <c r="B231" s="219"/>
      <c r="C231" s="220"/>
      <c r="D231" s="209" t="s">
        <v>149</v>
      </c>
      <c r="E231" s="221" t="s">
        <v>20</v>
      </c>
      <c r="F231" s="222" t="s">
        <v>1938</v>
      </c>
      <c r="G231" s="220"/>
      <c r="H231" s="223">
        <v>0.86</v>
      </c>
      <c r="I231" s="224"/>
      <c r="J231" s="220"/>
      <c r="K231" s="220"/>
      <c r="L231" s="225"/>
      <c r="M231" s="226"/>
      <c r="N231" s="227"/>
      <c r="O231" s="227"/>
      <c r="P231" s="227"/>
      <c r="Q231" s="227"/>
      <c r="R231" s="227"/>
      <c r="S231" s="227"/>
      <c r="T231" s="228"/>
      <c r="AT231" s="229" t="s">
        <v>149</v>
      </c>
      <c r="AU231" s="229" t="s">
        <v>78</v>
      </c>
      <c r="AV231" s="13" t="s">
        <v>78</v>
      </c>
      <c r="AW231" s="13" t="s">
        <v>34</v>
      </c>
      <c r="AX231" s="13" t="s">
        <v>71</v>
      </c>
      <c r="AY231" s="229" t="s">
        <v>140</v>
      </c>
    </row>
    <row r="232" spans="2:51" s="14" customFormat="1" ht="13.5">
      <c r="B232" s="230"/>
      <c r="C232" s="231"/>
      <c r="D232" s="232" t="s">
        <v>149</v>
      </c>
      <c r="E232" s="233" t="s">
        <v>20</v>
      </c>
      <c r="F232" s="234" t="s">
        <v>152</v>
      </c>
      <c r="G232" s="231"/>
      <c r="H232" s="235">
        <v>0.86</v>
      </c>
      <c r="I232" s="236"/>
      <c r="J232" s="231"/>
      <c r="K232" s="231"/>
      <c r="L232" s="237"/>
      <c r="M232" s="238"/>
      <c r="N232" s="239"/>
      <c r="O232" s="239"/>
      <c r="P232" s="239"/>
      <c r="Q232" s="239"/>
      <c r="R232" s="239"/>
      <c r="S232" s="239"/>
      <c r="T232" s="240"/>
      <c r="AT232" s="241" t="s">
        <v>149</v>
      </c>
      <c r="AU232" s="241" t="s">
        <v>78</v>
      </c>
      <c r="AV232" s="14" t="s">
        <v>147</v>
      </c>
      <c r="AW232" s="14" t="s">
        <v>34</v>
      </c>
      <c r="AX232" s="14" t="s">
        <v>35</v>
      </c>
      <c r="AY232" s="241" t="s">
        <v>140</v>
      </c>
    </row>
    <row r="233" spans="2:65" s="1" customFormat="1" ht="31.5" customHeight="1">
      <c r="B233" s="36"/>
      <c r="C233" s="195" t="s">
        <v>191</v>
      </c>
      <c r="D233" s="195" t="s">
        <v>142</v>
      </c>
      <c r="E233" s="196" t="s">
        <v>785</v>
      </c>
      <c r="F233" s="197" t="s">
        <v>786</v>
      </c>
      <c r="G233" s="198" t="s">
        <v>163</v>
      </c>
      <c r="H233" s="199">
        <v>1.129</v>
      </c>
      <c r="I233" s="200"/>
      <c r="J233" s="201">
        <f>ROUND(I233*H233,2)</f>
        <v>0</v>
      </c>
      <c r="K233" s="197" t="s">
        <v>146</v>
      </c>
      <c r="L233" s="56"/>
      <c r="M233" s="202" t="s">
        <v>20</v>
      </c>
      <c r="N233" s="203" t="s">
        <v>42</v>
      </c>
      <c r="O233" s="37"/>
      <c r="P233" s="204">
        <f>O233*H233</f>
        <v>0</v>
      </c>
      <c r="Q233" s="204">
        <v>0</v>
      </c>
      <c r="R233" s="204">
        <f>Q233*H233</f>
        <v>0</v>
      </c>
      <c r="S233" s="204">
        <v>2.2</v>
      </c>
      <c r="T233" s="205">
        <f>S233*H233</f>
        <v>2.4838</v>
      </c>
      <c r="AR233" s="19" t="s">
        <v>147</v>
      </c>
      <c r="AT233" s="19" t="s">
        <v>142</v>
      </c>
      <c r="AU233" s="19" t="s">
        <v>78</v>
      </c>
      <c r="AY233" s="19" t="s">
        <v>140</v>
      </c>
      <c r="BE233" s="206">
        <f>IF(N233="základní",J233,0)</f>
        <v>0</v>
      </c>
      <c r="BF233" s="206">
        <f>IF(N233="snížená",J233,0)</f>
        <v>0</v>
      </c>
      <c r="BG233" s="206">
        <f>IF(N233="zákl. přenesená",J233,0)</f>
        <v>0</v>
      </c>
      <c r="BH233" s="206">
        <f>IF(N233="sníž. přenesená",J233,0)</f>
        <v>0</v>
      </c>
      <c r="BI233" s="206">
        <f>IF(N233="nulová",J233,0)</f>
        <v>0</v>
      </c>
      <c r="BJ233" s="19" t="s">
        <v>35</v>
      </c>
      <c r="BK233" s="206">
        <f>ROUND(I233*H233,2)</f>
        <v>0</v>
      </c>
      <c r="BL233" s="19" t="s">
        <v>147</v>
      </c>
      <c r="BM233" s="19" t="s">
        <v>1939</v>
      </c>
    </row>
    <row r="234" spans="2:51" s="12" customFormat="1" ht="13.5">
      <c r="B234" s="207"/>
      <c r="C234" s="208"/>
      <c r="D234" s="209" t="s">
        <v>149</v>
      </c>
      <c r="E234" s="210" t="s">
        <v>20</v>
      </c>
      <c r="F234" s="211" t="s">
        <v>1940</v>
      </c>
      <c r="G234" s="208"/>
      <c r="H234" s="212" t="s">
        <v>20</v>
      </c>
      <c r="I234" s="213"/>
      <c r="J234" s="208"/>
      <c r="K234" s="208"/>
      <c r="L234" s="214"/>
      <c r="M234" s="215"/>
      <c r="N234" s="216"/>
      <c r="O234" s="216"/>
      <c r="P234" s="216"/>
      <c r="Q234" s="216"/>
      <c r="R234" s="216"/>
      <c r="S234" s="216"/>
      <c r="T234" s="217"/>
      <c r="AT234" s="218" t="s">
        <v>149</v>
      </c>
      <c r="AU234" s="218" t="s">
        <v>78</v>
      </c>
      <c r="AV234" s="12" t="s">
        <v>35</v>
      </c>
      <c r="AW234" s="12" t="s">
        <v>34</v>
      </c>
      <c r="AX234" s="12" t="s">
        <v>71</v>
      </c>
      <c r="AY234" s="218" t="s">
        <v>140</v>
      </c>
    </row>
    <row r="235" spans="2:51" s="13" customFormat="1" ht="13.5">
      <c r="B235" s="219"/>
      <c r="C235" s="220"/>
      <c r="D235" s="209" t="s">
        <v>149</v>
      </c>
      <c r="E235" s="221" t="s">
        <v>20</v>
      </c>
      <c r="F235" s="222" t="s">
        <v>1941</v>
      </c>
      <c r="G235" s="220"/>
      <c r="H235" s="223">
        <v>1.129</v>
      </c>
      <c r="I235" s="224"/>
      <c r="J235" s="220"/>
      <c r="K235" s="220"/>
      <c r="L235" s="225"/>
      <c r="M235" s="226"/>
      <c r="N235" s="227"/>
      <c r="O235" s="227"/>
      <c r="P235" s="227"/>
      <c r="Q235" s="227"/>
      <c r="R235" s="227"/>
      <c r="S235" s="227"/>
      <c r="T235" s="228"/>
      <c r="AT235" s="229" t="s">
        <v>149</v>
      </c>
      <c r="AU235" s="229" t="s">
        <v>78</v>
      </c>
      <c r="AV235" s="13" t="s">
        <v>78</v>
      </c>
      <c r="AW235" s="13" t="s">
        <v>34</v>
      </c>
      <c r="AX235" s="13" t="s">
        <v>71</v>
      </c>
      <c r="AY235" s="229" t="s">
        <v>140</v>
      </c>
    </row>
    <row r="236" spans="2:51" s="14" customFormat="1" ht="13.5">
      <c r="B236" s="230"/>
      <c r="C236" s="231"/>
      <c r="D236" s="232" t="s">
        <v>149</v>
      </c>
      <c r="E236" s="233" t="s">
        <v>20</v>
      </c>
      <c r="F236" s="234" t="s">
        <v>152</v>
      </c>
      <c r="G236" s="231"/>
      <c r="H236" s="235">
        <v>1.129</v>
      </c>
      <c r="I236" s="236"/>
      <c r="J236" s="231"/>
      <c r="K236" s="231"/>
      <c r="L236" s="237"/>
      <c r="M236" s="238"/>
      <c r="N236" s="239"/>
      <c r="O236" s="239"/>
      <c r="P236" s="239"/>
      <c r="Q236" s="239"/>
      <c r="R236" s="239"/>
      <c r="S236" s="239"/>
      <c r="T236" s="240"/>
      <c r="AT236" s="241" t="s">
        <v>149</v>
      </c>
      <c r="AU236" s="241" t="s">
        <v>78</v>
      </c>
      <c r="AV236" s="14" t="s">
        <v>147</v>
      </c>
      <c r="AW236" s="14" t="s">
        <v>34</v>
      </c>
      <c r="AX236" s="14" t="s">
        <v>35</v>
      </c>
      <c r="AY236" s="241" t="s">
        <v>140</v>
      </c>
    </row>
    <row r="237" spans="2:65" s="1" customFormat="1" ht="31.5" customHeight="1">
      <c r="B237" s="36"/>
      <c r="C237" s="195" t="s">
        <v>196</v>
      </c>
      <c r="D237" s="195" t="s">
        <v>142</v>
      </c>
      <c r="E237" s="196" t="s">
        <v>1942</v>
      </c>
      <c r="F237" s="197" t="s">
        <v>1943</v>
      </c>
      <c r="G237" s="198" t="s">
        <v>163</v>
      </c>
      <c r="H237" s="199">
        <v>1.129</v>
      </c>
      <c r="I237" s="200"/>
      <c r="J237" s="201">
        <f>ROUND(I237*H237,2)</f>
        <v>0</v>
      </c>
      <c r="K237" s="197" t="s">
        <v>146</v>
      </c>
      <c r="L237" s="56"/>
      <c r="M237" s="202" t="s">
        <v>20</v>
      </c>
      <c r="N237" s="203" t="s">
        <v>42</v>
      </c>
      <c r="O237" s="37"/>
      <c r="P237" s="204">
        <f>O237*H237</f>
        <v>0</v>
      </c>
      <c r="Q237" s="204">
        <v>0</v>
      </c>
      <c r="R237" s="204">
        <f>Q237*H237</f>
        <v>0</v>
      </c>
      <c r="S237" s="204">
        <v>0.044</v>
      </c>
      <c r="T237" s="205">
        <f>S237*H237</f>
        <v>0.049676</v>
      </c>
      <c r="AR237" s="19" t="s">
        <v>147</v>
      </c>
      <c r="AT237" s="19" t="s">
        <v>142</v>
      </c>
      <c r="AU237" s="19" t="s">
        <v>78</v>
      </c>
      <c r="AY237" s="19" t="s">
        <v>140</v>
      </c>
      <c r="BE237" s="206">
        <f>IF(N237="základní",J237,0)</f>
        <v>0</v>
      </c>
      <c r="BF237" s="206">
        <f>IF(N237="snížená",J237,0)</f>
        <v>0</v>
      </c>
      <c r="BG237" s="206">
        <f>IF(N237="zákl. přenesená",J237,0)</f>
        <v>0</v>
      </c>
      <c r="BH237" s="206">
        <f>IF(N237="sníž. přenesená",J237,0)</f>
        <v>0</v>
      </c>
      <c r="BI237" s="206">
        <f>IF(N237="nulová",J237,0)</f>
        <v>0</v>
      </c>
      <c r="BJ237" s="19" t="s">
        <v>35</v>
      </c>
      <c r="BK237" s="206">
        <f>ROUND(I237*H237,2)</f>
        <v>0</v>
      </c>
      <c r="BL237" s="19" t="s">
        <v>147</v>
      </c>
      <c r="BM237" s="19" t="s">
        <v>1944</v>
      </c>
    </row>
    <row r="238" spans="2:65" s="1" customFormat="1" ht="31.5" customHeight="1">
      <c r="B238" s="36"/>
      <c r="C238" s="195" t="s">
        <v>203</v>
      </c>
      <c r="D238" s="195" t="s">
        <v>142</v>
      </c>
      <c r="E238" s="196" t="s">
        <v>1945</v>
      </c>
      <c r="F238" s="197" t="s">
        <v>1946</v>
      </c>
      <c r="G238" s="198" t="s">
        <v>145</v>
      </c>
      <c r="H238" s="199">
        <v>11.288</v>
      </c>
      <c r="I238" s="200"/>
      <c r="J238" s="201">
        <f>ROUND(I238*H238,2)</f>
        <v>0</v>
      </c>
      <c r="K238" s="197" t="s">
        <v>146</v>
      </c>
      <c r="L238" s="56"/>
      <c r="M238" s="202" t="s">
        <v>20</v>
      </c>
      <c r="N238" s="203" t="s">
        <v>42</v>
      </c>
      <c r="O238" s="37"/>
      <c r="P238" s="204">
        <f>O238*H238</f>
        <v>0</v>
      </c>
      <c r="Q238" s="204">
        <v>0</v>
      </c>
      <c r="R238" s="204">
        <f>Q238*H238</f>
        <v>0</v>
      </c>
      <c r="S238" s="204">
        <v>0.059</v>
      </c>
      <c r="T238" s="205">
        <f>S238*H238</f>
        <v>0.665992</v>
      </c>
      <c r="AR238" s="19" t="s">
        <v>147</v>
      </c>
      <c r="AT238" s="19" t="s">
        <v>142</v>
      </c>
      <c r="AU238" s="19" t="s">
        <v>78</v>
      </c>
      <c r="AY238" s="19" t="s">
        <v>140</v>
      </c>
      <c r="BE238" s="206">
        <f>IF(N238="základní",J238,0)</f>
        <v>0</v>
      </c>
      <c r="BF238" s="206">
        <f>IF(N238="snížená",J238,0)</f>
        <v>0</v>
      </c>
      <c r="BG238" s="206">
        <f>IF(N238="zákl. přenesená",J238,0)</f>
        <v>0</v>
      </c>
      <c r="BH238" s="206">
        <f>IF(N238="sníž. přenesená",J238,0)</f>
        <v>0</v>
      </c>
      <c r="BI238" s="206">
        <f>IF(N238="nulová",J238,0)</f>
        <v>0</v>
      </c>
      <c r="BJ238" s="19" t="s">
        <v>35</v>
      </c>
      <c r="BK238" s="206">
        <f>ROUND(I238*H238,2)</f>
        <v>0</v>
      </c>
      <c r="BL238" s="19" t="s">
        <v>147</v>
      </c>
      <c r="BM238" s="19" t="s">
        <v>1947</v>
      </c>
    </row>
    <row r="239" spans="2:51" s="12" customFormat="1" ht="13.5">
      <c r="B239" s="207"/>
      <c r="C239" s="208"/>
      <c r="D239" s="209" t="s">
        <v>149</v>
      </c>
      <c r="E239" s="210" t="s">
        <v>20</v>
      </c>
      <c r="F239" s="211" t="s">
        <v>1948</v>
      </c>
      <c r="G239" s="208"/>
      <c r="H239" s="212" t="s">
        <v>20</v>
      </c>
      <c r="I239" s="213"/>
      <c r="J239" s="208"/>
      <c r="K239" s="208"/>
      <c r="L239" s="214"/>
      <c r="M239" s="215"/>
      <c r="N239" s="216"/>
      <c r="O239" s="216"/>
      <c r="P239" s="216"/>
      <c r="Q239" s="216"/>
      <c r="R239" s="216"/>
      <c r="S239" s="216"/>
      <c r="T239" s="217"/>
      <c r="AT239" s="218" t="s">
        <v>149</v>
      </c>
      <c r="AU239" s="218" t="s">
        <v>78</v>
      </c>
      <c r="AV239" s="12" t="s">
        <v>35</v>
      </c>
      <c r="AW239" s="12" t="s">
        <v>34</v>
      </c>
      <c r="AX239" s="12" t="s">
        <v>71</v>
      </c>
      <c r="AY239" s="218" t="s">
        <v>140</v>
      </c>
    </row>
    <row r="240" spans="2:51" s="13" customFormat="1" ht="13.5">
      <c r="B240" s="219"/>
      <c r="C240" s="220"/>
      <c r="D240" s="209" t="s">
        <v>149</v>
      </c>
      <c r="E240" s="221" t="s">
        <v>20</v>
      </c>
      <c r="F240" s="222" t="s">
        <v>1949</v>
      </c>
      <c r="G240" s="220"/>
      <c r="H240" s="223">
        <v>11.288</v>
      </c>
      <c r="I240" s="224"/>
      <c r="J240" s="220"/>
      <c r="K240" s="220"/>
      <c r="L240" s="225"/>
      <c r="M240" s="226"/>
      <c r="N240" s="227"/>
      <c r="O240" s="227"/>
      <c r="P240" s="227"/>
      <c r="Q240" s="227"/>
      <c r="R240" s="227"/>
      <c r="S240" s="227"/>
      <c r="T240" s="228"/>
      <c r="AT240" s="229" t="s">
        <v>149</v>
      </c>
      <c r="AU240" s="229" t="s">
        <v>78</v>
      </c>
      <c r="AV240" s="13" t="s">
        <v>78</v>
      </c>
      <c r="AW240" s="13" t="s">
        <v>34</v>
      </c>
      <c r="AX240" s="13" t="s">
        <v>71</v>
      </c>
      <c r="AY240" s="229" t="s">
        <v>140</v>
      </c>
    </row>
    <row r="241" spans="2:51" s="14" customFormat="1" ht="13.5">
      <c r="B241" s="230"/>
      <c r="C241" s="231"/>
      <c r="D241" s="232" t="s">
        <v>149</v>
      </c>
      <c r="E241" s="233" t="s">
        <v>20</v>
      </c>
      <c r="F241" s="234" t="s">
        <v>152</v>
      </c>
      <c r="G241" s="231"/>
      <c r="H241" s="235">
        <v>11.288</v>
      </c>
      <c r="I241" s="236"/>
      <c r="J241" s="231"/>
      <c r="K241" s="231"/>
      <c r="L241" s="237"/>
      <c r="M241" s="238"/>
      <c r="N241" s="239"/>
      <c r="O241" s="239"/>
      <c r="P241" s="239"/>
      <c r="Q241" s="239"/>
      <c r="R241" s="239"/>
      <c r="S241" s="239"/>
      <c r="T241" s="240"/>
      <c r="AT241" s="241" t="s">
        <v>149</v>
      </c>
      <c r="AU241" s="241" t="s">
        <v>78</v>
      </c>
      <c r="AV241" s="14" t="s">
        <v>147</v>
      </c>
      <c r="AW241" s="14" t="s">
        <v>34</v>
      </c>
      <c r="AX241" s="14" t="s">
        <v>35</v>
      </c>
      <c r="AY241" s="241" t="s">
        <v>140</v>
      </c>
    </row>
    <row r="242" spans="2:65" s="1" customFormat="1" ht="22.5" customHeight="1">
      <c r="B242" s="36"/>
      <c r="C242" s="195" t="s">
        <v>210</v>
      </c>
      <c r="D242" s="195" t="s">
        <v>142</v>
      </c>
      <c r="E242" s="196" t="s">
        <v>1950</v>
      </c>
      <c r="F242" s="197" t="s">
        <v>1951</v>
      </c>
      <c r="G242" s="198" t="s">
        <v>225</v>
      </c>
      <c r="H242" s="199">
        <v>5.45</v>
      </c>
      <c r="I242" s="200"/>
      <c r="J242" s="201">
        <f>ROUND(I242*H242,2)</f>
        <v>0</v>
      </c>
      <c r="K242" s="197" t="s">
        <v>146</v>
      </c>
      <c r="L242" s="56"/>
      <c r="M242" s="202" t="s">
        <v>20</v>
      </c>
      <c r="N242" s="203" t="s">
        <v>42</v>
      </c>
      <c r="O242" s="37"/>
      <c r="P242" s="204">
        <f>O242*H242</f>
        <v>0</v>
      </c>
      <c r="Q242" s="204">
        <v>0</v>
      </c>
      <c r="R242" s="204">
        <f>Q242*H242</f>
        <v>0</v>
      </c>
      <c r="S242" s="204">
        <v>0.009</v>
      </c>
      <c r="T242" s="205">
        <f>S242*H242</f>
        <v>0.049049999999999996</v>
      </c>
      <c r="AR242" s="19" t="s">
        <v>147</v>
      </c>
      <c r="AT242" s="19" t="s">
        <v>142</v>
      </c>
      <c r="AU242" s="19" t="s">
        <v>78</v>
      </c>
      <c r="AY242" s="19" t="s">
        <v>140</v>
      </c>
      <c r="BE242" s="206">
        <f>IF(N242="základní",J242,0)</f>
        <v>0</v>
      </c>
      <c r="BF242" s="206">
        <f>IF(N242="snížená",J242,0)</f>
        <v>0</v>
      </c>
      <c r="BG242" s="206">
        <f>IF(N242="zákl. přenesená",J242,0)</f>
        <v>0</v>
      </c>
      <c r="BH242" s="206">
        <f>IF(N242="sníž. přenesená",J242,0)</f>
        <v>0</v>
      </c>
      <c r="BI242" s="206">
        <f>IF(N242="nulová",J242,0)</f>
        <v>0</v>
      </c>
      <c r="BJ242" s="19" t="s">
        <v>35</v>
      </c>
      <c r="BK242" s="206">
        <f>ROUND(I242*H242,2)</f>
        <v>0</v>
      </c>
      <c r="BL242" s="19" t="s">
        <v>147</v>
      </c>
      <c r="BM242" s="19" t="s">
        <v>1952</v>
      </c>
    </row>
    <row r="243" spans="2:51" s="12" customFormat="1" ht="13.5">
      <c r="B243" s="207"/>
      <c r="C243" s="208"/>
      <c r="D243" s="209" t="s">
        <v>149</v>
      </c>
      <c r="E243" s="210" t="s">
        <v>20</v>
      </c>
      <c r="F243" s="211" t="s">
        <v>1953</v>
      </c>
      <c r="G243" s="208"/>
      <c r="H243" s="212" t="s">
        <v>20</v>
      </c>
      <c r="I243" s="213"/>
      <c r="J243" s="208"/>
      <c r="K243" s="208"/>
      <c r="L243" s="214"/>
      <c r="M243" s="215"/>
      <c r="N243" s="216"/>
      <c r="O243" s="216"/>
      <c r="P243" s="216"/>
      <c r="Q243" s="216"/>
      <c r="R243" s="216"/>
      <c r="S243" s="216"/>
      <c r="T243" s="217"/>
      <c r="AT243" s="218" t="s">
        <v>149</v>
      </c>
      <c r="AU243" s="218" t="s">
        <v>78</v>
      </c>
      <c r="AV243" s="12" t="s">
        <v>35</v>
      </c>
      <c r="AW243" s="12" t="s">
        <v>34</v>
      </c>
      <c r="AX243" s="12" t="s">
        <v>71</v>
      </c>
      <c r="AY243" s="218" t="s">
        <v>140</v>
      </c>
    </row>
    <row r="244" spans="2:51" s="13" customFormat="1" ht="13.5">
      <c r="B244" s="219"/>
      <c r="C244" s="220"/>
      <c r="D244" s="209" t="s">
        <v>149</v>
      </c>
      <c r="E244" s="221" t="s">
        <v>20</v>
      </c>
      <c r="F244" s="222" t="s">
        <v>1954</v>
      </c>
      <c r="G244" s="220"/>
      <c r="H244" s="223">
        <v>5.45</v>
      </c>
      <c r="I244" s="224"/>
      <c r="J244" s="220"/>
      <c r="K244" s="220"/>
      <c r="L244" s="225"/>
      <c r="M244" s="226"/>
      <c r="N244" s="227"/>
      <c r="O244" s="227"/>
      <c r="P244" s="227"/>
      <c r="Q244" s="227"/>
      <c r="R244" s="227"/>
      <c r="S244" s="227"/>
      <c r="T244" s="228"/>
      <c r="AT244" s="229" t="s">
        <v>149</v>
      </c>
      <c r="AU244" s="229" t="s">
        <v>78</v>
      </c>
      <c r="AV244" s="13" t="s">
        <v>78</v>
      </c>
      <c r="AW244" s="13" t="s">
        <v>34</v>
      </c>
      <c r="AX244" s="13" t="s">
        <v>71</v>
      </c>
      <c r="AY244" s="229" t="s">
        <v>140</v>
      </c>
    </row>
    <row r="245" spans="2:51" s="14" customFormat="1" ht="13.5">
      <c r="B245" s="230"/>
      <c r="C245" s="231"/>
      <c r="D245" s="232" t="s">
        <v>149</v>
      </c>
      <c r="E245" s="233" t="s">
        <v>20</v>
      </c>
      <c r="F245" s="234" t="s">
        <v>152</v>
      </c>
      <c r="G245" s="231"/>
      <c r="H245" s="235">
        <v>5.45</v>
      </c>
      <c r="I245" s="236"/>
      <c r="J245" s="231"/>
      <c r="K245" s="231"/>
      <c r="L245" s="237"/>
      <c r="M245" s="238"/>
      <c r="N245" s="239"/>
      <c r="O245" s="239"/>
      <c r="P245" s="239"/>
      <c r="Q245" s="239"/>
      <c r="R245" s="239"/>
      <c r="S245" s="239"/>
      <c r="T245" s="240"/>
      <c r="AT245" s="241" t="s">
        <v>149</v>
      </c>
      <c r="AU245" s="241" t="s">
        <v>78</v>
      </c>
      <c r="AV245" s="14" t="s">
        <v>147</v>
      </c>
      <c r="AW245" s="14" t="s">
        <v>34</v>
      </c>
      <c r="AX245" s="14" t="s">
        <v>35</v>
      </c>
      <c r="AY245" s="241" t="s">
        <v>140</v>
      </c>
    </row>
    <row r="246" spans="2:65" s="1" customFormat="1" ht="22.5" customHeight="1">
      <c r="B246" s="36"/>
      <c r="C246" s="195" t="s">
        <v>228</v>
      </c>
      <c r="D246" s="195" t="s">
        <v>142</v>
      </c>
      <c r="E246" s="196" t="s">
        <v>1955</v>
      </c>
      <c r="F246" s="197" t="s">
        <v>1956</v>
      </c>
      <c r="G246" s="198" t="s">
        <v>650</v>
      </c>
      <c r="H246" s="199">
        <v>12</v>
      </c>
      <c r="I246" s="200"/>
      <c r="J246" s="201">
        <f>ROUND(I246*H246,2)</f>
        <v>0</v>
      </c>
      <c r="K246" s="197" t="s">
        <v>146</v>
      </c>
      <c r="L246" s="56"/>
      <c r="M246" s="202" t="s">
        <v>20</v>
      </c>
      <c r="N246" s="203" t="s">
        <v>42</v>
      </c>
      <c r="O246" s="37"/>
      <c r="P246" s="204">
        <f>O246*H246</f>
        <v>0</v>
      </c>
      <c r="Q246" s="204">
        <v>0</v>
      </c>
      <c r="R246" s="204">
        <f>Q246*H246</f>
        <v>0</v>
      </c>
      <c r="S246" s="204">
        <v>0</v>
      </c>
      <c r="T246" s="205">
        <f>S246*H246</f>
        <v>0</v>
      </c>
      <c r="AR246" s="19" t="s">
        <v>147</v>
      </c>
      <c r="AT246" s="19" t="s">
        <v>142</v>
      </c>
      <c r="AU246" s="19" t="s">
        <v>78</v>
      </c>
      <c r="AY246" s="19" t="s">
        <v>140</v>
      </c>
      <c r="BE246" s="206">
        <f>IF(N246="základní",J246,0)</f>
        <v>0</v>
      </c>
      <c r="BF246" s="206">
        <f>IF(N246="snížená",J246,0)</f>
        <v>0</v>
      </c>
      <c r="BG246" s="206">
        <f>IF(N246="zákl. přenesená",J246,0)</f>
        <v>0</v>
      </c>
      <c r="BH246" s="206">
        <f>IF(N246="sníž. přenesená",J246,0)</f>
        <v>0</v>
      </c>
      <c r="BI246" s="206">
        <f>IF(N246="nulová",J246,0)</f>
        <v>0</v>
      </c>
      <c r="BJ246" s="19" t="s">
        <v>35</v>
      </c>
      <c r="BK246" s="206">
        <f>ROUND(I246*H246,2)</f>
        <v>0</v>
      </c>
      <c r="BL246" s="19" t="s">
        <v>147</v>
      </c>
      <c r="BM246" s="19" t="s">
        <v>1957</v>
      </c>
    </row>
    <row r="247" spans="2:47" s="1" customFormat="1" ht="48">
      <c r="B247" s="36"/>
      <c r="C247" s="58"/>
      <c r="D247" s="209" t="s">
        <v>307</v>
      </c>
      <c r="E247" s="58"/>
      <c r="F247" s="256" t="s">
        <v>1958</v>
      </c>
      <c r="G247" s="58"/>
      <c r="H247" s="58"/>
      <c r="I247" s="163"/>
      <c r="J247" s="58"/>
      <c r="K247" s="58"/>
      <c r="L247" s="56"/>
      <c r="M247" s="73"/>
      <c r="N247" s="37"/>
      <c r="O247" s="37"/>
      <c r="P247" s="37"/>
      <c r="Q247" s="37"/>
      <c r="R247" s="37"/>
      <c r="S247" s="37"/>
      <c r="T247" s="74"/>
      <c r="AT247" s="19" t="s">
        <v>307</v>
      </c>
      <c r="AU247" s="19" t="s">
        <v>78</v>
      </c>
    </row>
    <row r="248" spans="2:51" s="12" customFormat="1" ht="13.5">
      <c r="B248" s="207"/>
      <c r="C248" s="208"/>
      <c r="D248" s="209" t="s">
        <v>149</v>
      </c>
      <c r="E248" s="210" t="s">
        <v>20</v>
      </c>
      <c r="F248" s="211" t="s">
        <v>1959</v>
      </c>
      <c r="G248" s="208"/>
      <c r="H248" s="212" t="s">
        <v>20</v>
      </c>
      <c r="I248" s="213"/>
      <c r="J248" s="208"/>
      <c r="K248" s="208"/>
      <c r="L248" s="214"/>
      <c r="M248" s="215"/>
      <c r="N248" s="216"/>
      <c r="O248" s="216"/>
      <c r="P248" s="216"/>
      <c r="Q248" s="216"/>
      <c r="R248" s="216"/>
      <c r="S248" s="216"/>
      <c r="T248" s="217"/>
      <c r="AT248" s="218" t="s">
        <v>149</v>
      </c>
      <c r="AU248" s="218" t="s">
        <v>78</v>
      </c>
      <c r="AV248" s="12" t="s">
        <v>35</v>
      </c>
      <c r="AW248" s="12" t="s">
        <v>34</v>
      </c>
      <c r="AX248" s="12" t="s">
        <v>71</v>
      </c>
      <c r="AY248" s="218" t="s">
        <v>140</v>
      </c>
    </row>
    <row r="249" spans="2:51" s="13" customFormat="1" ht="13.5">
      <c r="B249" s="219"/>
      <c r="C249" s="220"/>
      <c r="D249" s="209" t="s">
        <v>149</v>
      </c>
      <c r="E249" s="221" t="s">
        <v>20</v>
      </c>
      <c r="F249" s="222" t="s">
        <v>1960</v>
      </c>
      <c r="G249" s="220"/>
      <c r="H249" s="223">
        <v>12</v>
      </c>
      <c r="I249" s="224"/>
      <c r="J249" s="220"/>
      <c r="K249" s="220"/>
      <c r="L249" s="225"/>
      <c r="M249" s="226"/>
      <c r="N249" s="227"/>
      <c r="O249" s="227"/>
      <c r="P249" s="227"/>
      <c r="Q249" s="227"/>
      <c r="R249" s="227"/>
      <c r="S249" s="227"/>
      <c r="T249" s="228"/>
      <c r="AT249" s="229" t="s">
        <v>149</v>
      </c>
      <c r="AU249" s="229" t="s">
        <v>78</v>
      </c>
      <c r="AV249" s="13" t="s">
        <v>78</v>
      </c>
      <c r="AW249" s="13" t="s">
        <v>34</v>
      </c>
      <c r="AX249" s="13" t="s">
        <v>71</v>
      </c>
      <c r="AY249" s="229" t="s">
        <v>140</v>
      </c>
    </row>
    <row r="250" spans="2:51" s="14" customFormat="1" ht="13.5">
      <c r="B250" s="230"/>
      <c r="C250" s="231"/>
      <c r="D250" s="232" t="s">
        <v>149</v>
      </c>
      <c r="E250" s="233" t="s">
        <v>20</v>
      </c>
      <c r="F250" s="234" t="s">
        <v>152</v>
      </c>
      <c r="G250" s="231"/>
      <c r="H250" s="235">
        <v>12</v>
      </c>
      <c r="I250" s="236"/>
      <c r="J250" s="231"/>
      <c r="K250" s="231"/>
      <c r="L250" s="237"/>
      <c r="M250" s="238"/>
      <c r="N250" s="239"/>
      <c r="O250" s="239"/>
      <c r="P250" s="239"/>
      <c r="Q250" s="239"/>
      <c r="R250" s="239"/>
      <c r="S250" s="239"/>
      <c r="T250" s="240"/>
      <c r="AT250" s="241" t="s">
        <v>149</v>
      </c>
      <c r="AU250" s="241" t="s">
        <v>78</v>
      </c>
      <c r="AV250" s="14" t="s">
        <v>147</v>
      </c>
      <c r="AW250" s="14" t="s">
        <v>34</v>
      </c>
      <c r="AX250" s="14" t="s">
        <v>35</v>
      </c>
      <c r="AY250" s="241" t="s">
        <v>140</v>
      </c>
    </row>
    <row r="251" spans="2:65" s="1" customFormat="1" ht="22.5" customHeight="1">
      <c r="B251" s="36"/>
      <c r="C251" s="195" t="s">
        <v>381</v>
      </c>
      <c r="D251" s="195" t="s">
        <v>142</v>
      </c>
      <c r="E251" s="196" t="s">
        <v>1961</v>
      </c>
      <c r="F251" s="197" t="s">
        <v>1962</v>
      </c>
      <c r="G251" s="198" t="s">
        <v>650</v>
      </c>
      <c r="H251" s="199">
        <v>14</v>
      </c>
      <c r="I251" s="200"/>
      <c r="J251" s="201">
        <f>ROUND(I251*H251,2)</f>
        <v>0</v>
      </c>
      <c r="K251" s="197" t="s">
        <v>146</v>
      </c>
      <c r="L251" s="56"/>
      <c r="M251" s="202" t="s">
        <v>20</v>
      </c>
      <c r="N251" s="203" t="s">
        <v>42</v>
      </c>
      <c r="O251" s="37"/>
      <c r="P251" s="204">
        <f>O251*H251</f>
        <v>0</v>
      </c>
      <c r="Q251" s="204">
        <v>0</v>
      </c>
      <c r="R251" s="204">
        <f>Q251*H251</f>
        <v>0</v>
      </c>
      <c r="S251" s="204">
        <v>0</v>
      </c>
      <c r="T251" s="205">
        <f>S251*H251</f>
        <v>0</v>
      </c>
      <c r="AR251" s="19" t="s">
        <v>147</v>
      </c>
      <c r="AT251" s="19" t="s">
        <v>142</v>
      </c>
      <c r="AU251" s="19" t="s">
        <v>78</v>
      </c>
      <c r="AY251" s="19" t="s">
        <v>140</v>
      </c>
      <c r="BE251" s="206">
        <f>IF(N251="základní",J251,0)</f>
        <v>0</v>
      </c>
      <c r="BF251" s="206">
        <f>IF(N251="snížená",J251,0)</f>
        <v>0</v>
      </c>
      <c r="BG251" s="206">
        <f>IF(N251="zákl. přenesená",J251,0)</f>
        <v>0</v>
      </c>
      <c r="BH251" s="206">
        <f>IF(N251="sníž. přenesená",J251,0)</f>
        <v>0</v>
      </c>
      <c r="BI251" s="206">
        <f>IF(N251="nulová",J251,0)</f>
        <v>0</v>
      </c>
      <c r="BJ251" s="19" t="s">
        <v>35</v>
      </c>
      <c r="BK251" s="206">
        <f>ROUND(I251*H251,2)</f>
        <v>0</v>
      </c>
      <c r="BL251" s="19" t="s">
        <v>147</v>
      </c>
      <c r="BM251" s="19" t="s">
        <v>1963</v>
      </c>
    </row>
    <row r="252" spans="2:51" s="12" customFormat="1" ht="13.5">
      <c r="B252" s="207"/>
      <c r="C252" s="208"/>
      <c r="D252" s="209" t="s">
        <v>149</v>
      </c>
      <c r="E252" s="210" t="s">
        <v>20</v>
      </c>
      <c r="F252" s="211" t="s">
        <v>1964</v>
      </c>
      <c r="G252" s="208"/>
      <c r="H252" s="212" t="s">
        <v>20</v>
      </c>
      <c r="I252" s="213"/>
      <c r="J252" s="208"/>
      <c r="K252" s="208"/>
      <c r="L252" s="214"/>
      <c r="M252" s="215"/>
      <c r="N252" s="216"/>
      <c r="O252" s="216"/>
      <c r="P252" s="216"/>
      <c r="Q252" s="216"/>
      <c r="R252" s="216"/>
      <c r="S252" s="216"/>
      <c r="T252" s="217"/>
      <c r="AT252" s="218" t="s">
        <v>149</v>
      </c>
      <c r="AU252" s="218" t="s">
        <v>78</v>
      </c>
      <c r="AV252" s="12" t="s">
        <v>35</v>
      </c>
      <c r="AW252" s="12" t="s">
        <v>34</v>
      </c>
      <c r="AX252" s="12" t="s">
        <v>71</v>
      </c>
      <c r="AY252" s="218" t="s">
        <v>140</v>
      </c>
    </row>
    <row r="253" spans="2:51" s="13" customFormat="1" ht="13.5">
      <c r="B253" s="219"/>
      <c r="C253" s="220"/>
      <c r="D253" s="209" t="s">
        <v>149</v>
      </c>
      <c r="E253" s="221" t="s">
        <v>20</v>
      </c>
      <c r="F253" s="222" t="s">
        <v>1965</v>
      </c>
      <c r="G253" s="220"/>
      <c r="H253" s="223">
        <v>14</v>
      </c>
      <c r="I253" s="224"/>
      <c r="J253" s="220"/>
      <c r="K253" s="220"/>
      <c r="L253" s="225"/>
      <c r="M253" s="226"/>
      <c r="N253" s="227"/>
      <c r="O253" s="227"/>
      <c r="P253" s="227"/>
      <c r="Q253" s="227"/>
      <c r="R253" s="227"/>
      <c r="S253" s="227"/>
      <c r="T253" s="228"/>
      <c r="AT253" s="229" t="s">
        <v>149</v>
      </c>
      <c r="AU253" s="229" t="s">
        <v>78</v>
      </c>
      <c r="AV253" s="13" t="s">
        <v>78</v>
      </c>
      <c r="AW253" s="13" t="s">
        <v>34</v>
      </c>
      <c r="AX253" s="13" t="s">
        <v>71</v>
      </c>
      <c r="AY253" s="229" t="s">
        <v>140</v>
      </c>
    </row>
    <row r="254" spans="2:51" s="14" customFormat="1" ht="13.5">
      <c r="B254" s="230"/>
      <c r="C254" s="231"/>
      <c r="D254" s="232" t="s">
        <v>149</v>
      </c>
      <c r="E254" s="233" t="s">
        <v>20</v>
      </c>
      <c r="F254" s="234" t="s">
        <v>152</v>
      </c>
      <c r="G254" s="231"/>
      <c r="H254" s="235">
        <v>14</v>
      </c>
      <c r="I254" s="236"/>
      <c r="J254" s="231"/>
      <c r="K254" s="231"/>
      <c r="L254" s="237"/>
      <c r="M254" s="238"/>
      <c r="N254" s="239"/>
      <c r="O254" s="239"/>
      <c r="P254" s="239"/>
      <c r="Q254" s="239"/>
      <c r="R254" s="239"/>
      <c r="S254" s="239"/>
      <c r="T254" s="240"/>
      <c r="AT254" s="241" t="s">
        <v>149</v>
      </c>
      <c r="AU254" s="241" t="s">
        <v>78</v>
      </c>
      <c r="AV254" s="14" t="s">
        <v>147</v>
      </c>
      <c r="AW254" s="14" t="s">
        <v>34</v>
      </c>
      <c r="AX254" s="14" t="s">
        <v>35</v>
      </c>
      <c r="AY254" s="241" t="s">
        <v>140</v>
      </c>
    </row>
    <row r="255" spans="2:65" s="1" customFormat="1" ht="31.5" customHeight="1">
      <c r="B255" s="36"/>
      <c r="C255" s="195" t="s">
        <v>8</v>
      </c>
      <c r="D255" s="195" t="s">
        <v>142</v>
      </c>
      <c r="E255" s="196" t="s">
        <v>1966</v>
      </c>
      <c r="F255" s="197" t="s">
        <v>1967</v>
      </c>
      <c r="G255" s="198" t="s">
        <v>145</v>
      </c>
      <c r="H255" s="199">
        <v>0.675</v>
      </c>
      <c r="I255" s="200"/>
      <c r="J255" s="201">
        <f>ROUND(I255*H255,2)</f>
        <v>0</v>
      </c>
      <c r="K255" s="197" t="s">
        <v>146</v>
      </c>
      <c r="L255" s="56"/>
      <c r="M255" s="202" t="s">
        <v>20</v>
      </c>
      <c r="N255" s="203" t="s">
        <v>42</v>
      </c>
      <c r="O255" s="37"/>
      <c r="P255" s="204">
        <f>O255*H255</f>
        <v>0</v>
      </c>
      <c r="Q255" s="204">
        <v>0</v>
      </c>
      <c r="R255" s="204">
        <f>Q255*H255</f>
        <v>0</v>
      </c>
      <c r="S255" s="204">
        <v>0.038</v>
      </c>
      <c r="T255" s="205">
        <f>S255*H255</f>
        <v>0.025650000000000003</v>
      </c>
      <c r="AR255" s="19" t="s">
        <v>147</v>
      </c>
      <c r="AT255" s="19" t="s">
        <v>142</v>
      </c>
      <c r="AU255" s="19" t="s">
        <v>78</v>
      </c>
      <c r="AY255" s="19" t="s">
        <v>140</v>
      </c>
      <c r="BE255" s="206">
        <f>IF(N255="základní",J255,0)</f>
        <v>0</v>
      </c>
      <c r="BF255" s="206">
        <f>IF(N255="snížená",J255,0)</f>
        <v>0</v>
      </c>
      <c r="BG255" s="206">
        <f>IF(N255="zákl. přenesená",J255,0)</f>
        <v>0</v>
      </c>
      <c r="BH255" s="206">
        <f>IF(N255="sníž. přenesená",J255,0)</f>
        <v>0</v>
      </c>
      <c r="BI255" s="206">
        <f>IF(N255="nulová",J255,0)</f>
        <v>0</v>
      </c>
      <c r="BJ255" s="19" t="s">
        <v>35</v>
      </c>
      <c r="BK255" s="206">
        <f>ROUND(I255*H255,2)</f>
        <v>0</v>
      </c>
      <c r="BL255" s="19" t="s">
        <v>147</v>
      </c>
      <c r="BM255" s="19" t="s">
        <v>1968</v>
      </c>
    </row>
    <row r="256" spans="2:51" s="12" customFormat="1" ht="13.5">
      <c r="B256" s="207"/>
      <c r="C256" s="208"/>
      <c r="D256" s="209" t="s">
        <v>149</v>
      </c>
      <c r="E256" s="210" t="s">
        <v>20</v>
      </c>
      <c r="F256" s="211" t="s">
        <v>1969</v>
      </c>
      <c r="G256" s="208"/>
      <c r="H256" s="212" t="s">
        <v>20</v>
      </c>
      <c r="I256" s="213"/>
      <c r="J256" s="208"/>
      <c r="K256" s="208"/>
      <c r="L256" s="214"/>
      <c r="M256" s="215"/>
      <c r="N256" s="216"/>
      <c r="O256" s="216"/>
      <c r="P256" s="216"/>
      <c r="Q256" s="216"/>
      <c r="R256" s="216"/>
      <c r="S256" s="216"/>
      <c r="T256" s="217"/>
      <c r="AT256" s="218" t="s">
        <v>149</v>
      </c>
      <c r="AU256" s="218" t="s">
        <v>78</v>
      </c>
      <c r="AV256" s="12" t="s">
        <v>35</v>
      </c>
      <c r="AW256" s="12" t="s">
        <v>34</v>
      </c>
      <c r="AX256" s="12" t="s">
        <v>71</v>
      </c>
      <c r="AY256" s="218" t="s">
        <v>140</v>
      </c>
    </row>
    <row r="257" spans="2:51" s="13" customFormat="1" ht="13.5">
      <c r="B257" s="219"/>
      <c r="C257" s="220"/>
      <c r="D257" s="209" t="s">
        <v>149</v>
      </c>
      <c r="E257" s="221" t="s">
        <v>20</v>
      </c>
      <c r="F257" s="222" t="s">
        <v>1970</v>
      </c>
      <c r="G257" s="220"/>
      <c r="H257" s="223">
        <v>0.675</v>
      </c>
      <c r="I257" s="224"/>
      <c r="J257" s="220"/>
      <c r="K257" s="220"/>
      <c r="L257" s="225"/>
      <c r="M257" s="226"/>
      <c r="N257" s="227"/>
      <c r="O257" s="227"/>
      <c r="P257" s="227"/>
      <c r="Q257" s="227"/>
      <c r="R257" s="227"/>
      <c r="S257" s="227"/>
      <c r="T257" s="228"/>
      <c r="AT257" s="229" t="s">
        <v>149</v>
      </c>
      <c r="AU257" s="229" t="s">
        <v>78</v>
      </c>
      <c r="AV257" s="13" t="s">
        <v>78</v>
      </c>
      <c r="AW257" s="13" t="s">
        <v>34</v>
      </c>
      <c r="AX257" s="13" t="s">
        <v>71</v>
      </c>
      <c r="AY257" s="229" t="s">
        <v>140</v>
      </c>
    </row>
    <row r="258" spans="2:51" s="14" customFormat="1" ht="13.5">
      <c r="B258" s="230"/>
      <c r="C258" s="231"/>
      <c r="D258" s="232" t="s">
        <v>149</v>
      </c>
      <c r="E258" s="233" t="s">
        <v>20</v>
      </c>
      <c r="F258" s="234" t="s">
        <v>152</v>
      </c>
      <c r="G258" s="231"/>
      <c r="H258" s="235">
        <v>0.675</v>
      </c>
      <c r="I258" s="236"/>
      <c r="J258" s="231"/>
      <c r="K258" s="231"/>
      <c r="L258" s="237"/>
      <c r="M258" s="238"/>
      <c r="N258" s="239"/>
      <c r="O258" s="239"/>
      <c r="P258" s="239"/>
      <c r="Q258" s="239"/>
      <c r="R258" s="239"/>
      <c r="S258" s="239"/>
      <c r="T258" s="240"/>
      <c r="AT258" s="241" t="s">
        <v>149</v>
      </c>
      <c r="AU258" s="241" t="s">
        <v>78</v>
      </c>
      <c r="AV258" s="14" t="s">
        <v>147</v>
      </c>
      <c r="AW258" s="14" t="s">
        <v>34</v>
      </c>
      <c r="AX258" s="14" t="s">
        <v>35</v>
      </c>
      <c r="AY258" s="241" t="s">
        <v>140</v>
      </c>
    </row>
    <row r="259" spans="2:65" s="1" customFormat="1" ht="31.5" customHeight="1">
      <c r="B259" s="36"/>
      <c r="C259" s="195" t="s">
        <v>247</v>
      </c>
      <c r="D259" s="195" t="s">
        <v>142</v>
      </c>
      <c r="E259" s="196" t="s">
        <v>1971</v>
      </c>
      <c r="F259" s="197" t="s">
        <v>1972</v>
      </c>
      <c r="G259" s="198" t="s">
        <v>145</v>
      </c>
      <c r="H259" s="199">
        <v>2.727</v>
      </c>
      <c r="I259" s="200"/>
      <c r="J259" s="201">
        <f>ROUND(I259*H259,2)</f>
        <v>0</v>
      </c>
      <c r="K259" s="197" t="s">
        <v>146</v>
      </c>
      <c r="L259" s="56"/>
      <c r="M259" s="202" t="s">
        <v>20</v>
      </c>
      <c r="N259" s="203" t="s">
        <v>42</v>
      </c>
      <c r="O259" s="37"/>
      <c r="P259" s="204">
        <f>O259*H259</f>
        <v>0</v>
      </c>
      <c r="Q259" s="204">
        <v>0</v>
      </c>
      <c r="R259" s="204">
        <f>Q259*H259</f>
        <v>0</v>
      </c>
      <c r="S259" s="204">
        <v>0.055</v>
      </c>
      <c r="T259" s="205">
        <f>S259*H259</f>
        <v>0.149985</v>
      </c>
      <c r="AR259" s="19" t="s">
        <v>147</v>
      </c>
      <c r="AT259" s="19" t="s">
        <v>142</v>
      </c>
      <c r="AU259" s="19" t="s">
        <v>78</v>
      </c>
      <c r="AY259" s="19" t="s">
        <v>140</v>
      </c>
      <c r="BE259" s="206">
        <f>IF(N259="základní",J259,0)</f>
        <v>0</v>
      </c>
      <c r="BF259" s="206">
        <f>IF(N259="snížená",J259,0)</f>
        <v>0</v>
      </c>
      <c r="BG259" s="206">
        <f>IF(N259="zákl. přenesená",J259,0)</f>
        <v>0</v>
      </c>
      <c r="BH259" s="206">
        <f>IF(N259="sníž. přenesená",J259,0)</f>
        <v>0</v>
      </c>
      <c r="BI259" s="206">
        <f>IF(N259="nulová",J259,0)</f>
        <v>0</v>
      </c>
      <c r="BJ259" s="19" t="s">
        <v>35</v>
      </c>
      <c r="BK259" s="206">
        <f>ROUND(I259*H259,2)</f>
        <v>0</v>
      </c>
      <c r="BL259" s="19" t="s">
        <v>147</v>
      </c>
      <c r="BM259" s="19" t="s">
        <v>1973</v>
      </c>
    </row>
    <row r="260" spans="2:51" s="12" customFormat="1" ht="13.5">
      <c r="B260" s="207"/>
      <c r="C260" s="208"/>
      <c r="D260" s="209" t="s">
        <v>149</v>
      </c>
      <c r="E260" s="210" t="s">
        <v>20</v>
      </c>
      <c r="F260" s="211" t="s">
        <v>1974</v>
      </c>
      <c r="G260" s="208"/>
      <c r="H260" s="212" t="s">
        <v>20</v>
      </c>
      <c r="I260" s="213"/>
      <c r="J260" s="208"/>
      <c r="K260" s="208"/>
      <c r="L260" s="214"/>
      <c r="M260" s="215"/>
      <c r="N260" s="216"/>
      <c r="O260" s="216"/>
      <c r="P260" s="216"/>
      <c r="Q260" s="216"/>
      <c r="R260" s="216"/>
      <c r="S260" s="216"/>
      <c r="T260" s="217"/>
      <c r="AT260" s="218" t="s">
        <v>149</v>
      </c>
      <c r="AU260" s="218" t="s">
        <v>78</v>
      </c>
      <c r="AV260" s="12" t="s">
        <v>35</v>
      </c>
      <c r="AW260" s="12" t="s">
        <v>34</v>
      </c>
      <c r="AX260" s="12" t="s">
        <v>71</v>
      </c>
      <c r="AY260" s="218" t="s">
        <v>140</v>
      </c>
    </row>
    <row r="261" spans="2:51" s="13" customFormat="1" ht="13.5">
      <c r="B261" s="219"/>
      <c r="C261" s="220"/>
      <c r="D261" s="209" t="s">
        <v>149</v>
      </c>
      <c r="E261" s="221" t="s">
        <v>20</v>
      </c>
      <c r="F261" s="222" t="s">
        <v>1975</v>
      </c>
      <c r="G261" s="220"/>
      <c r="H261" s="223">
        <v>2.727</v>
      </c>
      <c r="I261" s="224"/>
      <c r="J261" s="220"/>
      <c r="K261" s="220"/>
      <c r="L261" s="225"/>
      <c r="M261" s="226"/>
      <c r="N261" s="227"/>
      <c r="O261" s="227"/>
      <c r="P261" s="227"/>
      <c r="Q261" s="227"/>
      <c r="R261" s="227"/>
      <c r="S261" s="227"/>
      <c r="T261" s="228"/>
      <c r="AT261" s="229" t="s">
        <v>149</v>
      </c>
      <c r="AU261" s="229" t="s">
        <v>78</v>
      </c>
      <c r="AV261" s="13" t="s">
        <v>78</v>
      </c>
      <c r="AW261" s="13" t="s">
        <v>34</v>
      </c>
      <c r="AX261" s="13" t="s">
        <v>71</v>
      </c>
      <c r="AY261" s="229" t="s">
        <v>140</v>
      </c>
    </row>
    <row r="262" spans="2:51" s="14" customFormat="1" ht="13.5">
      <c r="B262" s="230"/>
      <c r="C262" s="231"/>
      <c r="D262" s="232" t="s">
        <v>149</v>
      </c>
      <c r="E262" s="233" t="s">
        <v>20</v>
      </c>
      <c r="F262" s="234" t="s">
        <v>152</v>
      </c>
      <c r="G262" s="231"/>
      <c r="H262" s="235">
        <v>2.727</v>
      </c>
      <c r="I262" s="236"/>
      <c r="J262" s="231"/>
      <c r="K262" s="231"/>
      <c r="L262" s="237"/>
      <c r="M262" s="238"/>
      <c r="N262" s="239"/>
      <c r="O262" s="239"/>
      <c r="P262" s="239"/>
      <c r="Q262" s="239"/>
      <c r="R262" s="239"/>
      <c r="S262" s="239"/>
      <c r="T262" s="240"/>
      <c r="AT262" s="241" t="s">
        <v>149</v>
      </c>
      <c r="AU262" s="241" t="s">
        <v>78</v>
      </c>
      <c r="AV262" s="14" t="s">
        <v>147</v>
      </c>
      <c r="AW262" s="14" t="s">
        <v>34</v>
      </c>
      <c r="AX262" s="14" t="s">
        <v>35</v>
      </c>
      <c r="AY262" s="241" t="s">
        <v>140</v>
      </c>
    </row>
    <row r="263" spans="2:65" s="1" customFormat="1" ht="44.25" customHeight="1">
      <c r="B263" s="36"/>
      <c r="C263" s="195" t="s">
        <v>241</v>
      </c>
      <c r="D263" s="195" t="s">
        <v>142</v>
      </c>
      <c r="E263" s="196" t="s">
        <v>1976</v>
      </c>
      <c r="F263" s="197" t="s">
        <v>1977</v>
      </c>
      <c r="G263" s="198" t="s">
        <v>145</v>
      </c>
      <c r="H263" s="199">
        <v>2.07</v>
      </c>
      <c r="I263" s="200"/>
      <c r="J263" s="201">
        <f>ROUND(I263*H263,2)</f>
        <v>0</v>
      </c>
      <c r="K263" s="197" t="s">
        <v>146</v>
      </c>
      <c r="L263" s="56"/>
      <c r="M263" s="202" t="s">
        <v>20</v>
      </c>
      <c r="N263" s="203" t="s">
        <v>42</v>
      </c>
      <c r="O263" s="37"/>
      <c r="P263" s="204">
        <f>O263*H263</f>
        <v>0</v>
      </c>
      <c r="Q263" s="204">
        <v>0</v>
      </c>
      <c r="R263" s="204">
        <f>Q263*H263</f>
        <v>0</v>
      </c>
      <c r="S263" s="204">
        <v>0.545</v>
      </c>
      <c r="T263" s="205">
        <f>S263*H263</f>
        <v>1.12815</v>
      </c>
      <c r="AR263" s="19" t="s">
        <v>147</v>
      </c>
      <c r="AT263" s="19" t="s">
        <v>142</v>
      </c>
      <c r="AU263" s="19" t="s">
        <v>78</v>
      </c>
      <c r="AY263" s="19" t="s">
        <v>140</v>
      </c>
      <c r="BE263" s="206">
        <f>IF(N263="základní",J263,0)</f>
        <v>0</v>
      </c>
      <c r="BF263" s="206">
        <f>IF(N263="snížená",J263,0)</f>
        <v>0</v>
      </c>
      <c r="BG263" s="206">
        <f>IF(N263="zákl. přenesená",J263,0)</f>
        <v>0</v>
      </c>
      <c r="BH263" s="206">
        <f>IF(N263="sníž. přenesená",J263,0)</f>
        <v>0</v>
      </c>
      <c r="BI263" s="206">
        <f>IF(N263="nulová",J263,0)</f>
        <v>0</v>
      </c>
      <c r="BJ263" s="19" t="s">
        <v>35</v>
      </c>
      <c r="BK263" s="206">
        <f>ROUND(I263*H263,2)</f>
        <v>0</v>
      </c>
      <c r="BL263" s="19" t="s">
        <v>147</v>
      </c>
      <c r="BM263" s="19" t="s">
        <v>1978</v>
      </c>
    </row>
    <row r="264" spans="2:51" s="12" customFormat="1" ht="13.5">
      <c r="B264" s="207"/>
      <c r="C264" s="208"/>
      <c r="D264" s="209" t="s">
        <v>149</v>
      </c>
      <c r="E264" s="210" t="s">
        <v>20</v>
      </c>
      <c r="F264" s="211" t="s">
        <v>1979</v>
      </c>
      <c r="G264" s="208"/>
      <c r="H264" s="212" t="s">
        <v>20</v>
      </c>
      <c r="I264" s="213"/>
      <c r="J264" s="208"/>
      <c r="K264" s="208"/>
      <c r="L264" s="214"/>
      <c r="M264" s="215"/>
      <c r="N264" s="216"/>
      <c r="O264" s="216"/>
      <c r="P264" s="216"/>
      <c r="Q264" s="216"/>
      <c r="R264" s="216"/>
      <c r="S264" s="216"/>
      <c r="T264" s="217"/>
      <c r="AT264" s="218" t="s">
        <v>149</v>
      </c>
      <c r="AU264" s="218" t="s">
        <v>78</v>
      </c>
      <c r="AV264" s="12" t="s">
        <v>35</v>
      </c>
      <c r="AW264" s="12" t="s">
        <v>34</v>
      </c>
      <c r="AX264" s="12" t="s">
        <v>71</v>
      </c>
      <c r="AY264" s="218" t="s">
        <v>140</v>
      </c>
    </row>
    <row r="265" spans="2:51" s="13" customFormat="1" ht="13.5">
      <c r="B265" s="219"/>
      <c r="C265" s="220"/>
      <c r="D265" s="209" t="s">
        <v>149</v>
      </c>
      <c r="E265" s="221" t="s">
        <v>20</v>
      </c>
      <c r="F265" s="222" t="s">
        <v>1980</v>
      </c>
      <c r="G265" s="220"/>
      <c r="H265" s="223">
        <v>2.07</v>
      </c>
      <c r="I265" s="224"/>
      <c r="J265" s="220"/>
      <c r="K265" s="220"/>
      <c r="L265" s="225"/>
      <c r="M265" s="226"/>
      <c r="N265" s="227"/>
      <c r="O265" s="227"/>
      <c r="P265" s="227"/>
      <c r="Q265" s="227"/>
      <c r="R265" s="227"/>
      <c r="S265" s="227"/>
      <c r="T265" s="228"/>
      <c r="AT265" s="229" t="s">
        <v>149</v>
      </c>
      <c r="AU265" s="229" t="s">
        <v>78</v>
      </c>
      <c r="AV265" s="13" t="s">
        <v>78</v>
      </c>
      <c r="AW265" s="13" t="s">
        <v>34</v>
      </c>
      <c r="AX265" s="13" t="s">
        <v>71</v>
      </c>
      <c r="AY265" s="229" t="s">
        <v>140</v>
      </c>
    </row>
    <row r="266" spans="2:51" s="14" customFormat="1" ht="13.5">
      <c r="B266" s="230"/>
      <c r="C266" s="231"/>
      <c r="D266" s="232" t="s">
        <v>149</v>
      </c>
      <c r="E266" s="233" t="s">
        <v>20</v>
      </c>
      <c r="F266" s="234" t="s">
        <v>152</v>
      </c>
      <c r="G266" s="231"/>
      <c r="H266" s="235">
        <v>2.07</v>
      </c>
      <c r="I266" s="236"/>
      <c r="J266" s="231"/>
      <c r="K266" s="231"/>
      <c r="L266" s="237"/>
      <c r="M266" s="238"/>
      <c r="N266" s="239"/>
      <c r="O266" s="239"/>
      <c r="P266" s="239"/>
      <c r="Q266" s="239"/>
      <c r="R266" s="239"/>
      <c r="S266" s="239"/>
      <c r="T266" s="240"/>
      <c r="AT266" s="241" t="s">
        <v>149</v>
      </c>
      <c r="AU266" s="241" t="s">
        <v>78</v>
      </c>
      <c r="AV266" s="14" t="s">
        <v>147</v>
      </c>
      <c r="AW266" s="14" t="s">
        <v>34</v>
      </c>
      <c r="AX266" s="14" t="s">
        <v>35</v>
      </c>
      <c r="AY266" s="241" t="s">
        <v>140</v>
      </c>
    </row>
    <row r="267" spans="2:65" s="1" customFormat="1" ht="22.5" customHeight="1">
      <c r="B267" s="36"/>
      <c r="C267" s="195" t="s">
        <v>253</v>
      </c>
      <c r="D267" s="195" t="s">
        <v>142</v>
      </c>
      <c r="E267" s="196" t="s">
        <v>1981</v>
      </c>
      <c r="F267" s="197" t="s">
        <v>1982</v>
      </c>
      <c r="G267" s="198" t="s">
        <v>145</v>
      </c>
      <c r="H267" s="199">
        <v>1.988</v>
      </c>
      <c r="I267" s="200"/>
      <c r="J267" s="201">
        <f>ROUND(I267*H267,2)</f>
        <v>0</v>
      </c>
      <c r="K267" s="197" t="s">
        <v>146</v>
      </c>
      <c r="L267" s="56"/>
      <c r="M267" s="202" t="s">
        <v>20</v>
      </c>
      <c r="N267" s="203" t="s">
        <v>42</v>
      </c>
      <c r="O267" s="37"/>
      <c r="P267" s="204">
        <f>O267*H267</f>
        <v>0</v>
      </c>
      <c r="Q267" s="204">
        <v>0</v>
      </c>
      <c r="R267" s="204">
        <f>Q267*H267</f>
        <v>0</v>
      </c>
      <c r="S267" s="204">
        <v>0.75</v>
      </c>
      <c r="T267" s="205">
        <f>S267*H267</f>
        <v>1.491</v>
      </c>
      <c r="AR267" s="19" t="s">
        <v>147</v>
      </c>
      <c r="AT267" s="19" t="s">
        <v>142</v>
      </c>
      <c r="AU267" s="19" t="s">
        <v>78</v>
      </c>
      <c r="AY267" s="19" t="s">
        <v>140</v>
      </c>
      <c r="BE267" s="206">
        <f>IF(N267="základní",J267,0)</f>
        <v>0</v>
      </c>
      <c r="BF267" s="206">
        <f>IF(N267="snížená",J267,0)</f>
        <v>0</v>
      </c>
      <c r="BG267" s="206">
        <f>IF(N267="zákl. přenesená",J267,0)</f>
        <v>0</v>
      </c>
      <c r="BH267" s="206">
        <f>IF(N267="sníž. přenesená",J267,0)</f>
        <v>0</v>
      </c>
      <c r="BI267" s="206">
        <f>IF(N267="nulová",J267,0)</f>
        <v>0</v>
      </c>
      <c r="BJ267" s="19" t="s">
        <v>35</v>
      </c>
      <c r="BK267" s="206">
        <f>ROUND(I267*H267,2)</f>
        <v>0</v>
      </c>
      <c r="BL267" s="19" t="s">
        <v>147</v>
      </c>
      <c r="BM267" s="19" t="s">
        <v>1983</v>
      </c>
    </row>
    <row r="268" spans="2:51" s="12" customFormat="1" ht="13.5">
      <c r="B268" s="207"/>
      <c r="C268" s="208"/>
      <c r="D268" s="209" t="s">
        <v>149</v>
      </c>
      <c r="E268" s="210" t="s">
        <v>20</v>
      </c>
      <c r="F268" s="211" t="s">
        <v>1984</v>
      </c>
      <c r="G268" s="208"/>
      <c r="H268" s="212" t="s">
        <v>20</v>
      </c>
      <c r="I268" s="213"/>
      <c r="J268" s="208"/>
      <c r="K268" s="208"/>
      <c r="L268" s="214"/>
      <c r="M268" s="215"/>
      <c r="N268" s="216"/>
      <c r="O268" s="216"/>
      <c r="P268" s="216"/>
      <c r="Q268" s="216"/>
      <c r="R268" s="216"/>
      <c r="S268" s="216"/>
      <c r="T268" s="217"/>
      <c r="AT268" s="218" t="s">
        <v>149</v>
      </c>
      <c r="AU268" s="218" t="s">
        <v>78</v>
      </c>
      <c r="AV268" s="12" t="s">
        <v>35</v>
      </c>
      <c r="AW268" s="12" t="s">
        <v>34</v>
      </c>
      <c r="AX268" s="12" t="s">
        <v>71</v>
      </c>
      <c r="AY268" s="218" t="s">
        <v>140</v>
      </c>
    </row>
    <row r="269" spans="2:51" s="13" customFormat="1" ht="13.5">
      <c r="B269" s="219"/>
      <c r="C269" s="220"/>
      <c r="D269" s="209" t="s">
        <v>149</v>
      </c>
      <c r="E269" s="221" t="s">
        <v>20</v>
      </c>
      <c r="F269" s="222" t="s">
        <v>1970</v>
      </c>
      <c r="G269" s="220"/>
      <c r="H269" s="223">
        <v>0.675</v>
      </c>
      <c r="I269" s="224"/>
      <c r="J269" s="220"/>
      <c r="K269" s="220"/>
      <c r="L269" s="225"/>
      <c r="M269" s="226"/>
      <c r="N269" s="227"/>
      <c r="O269" s="227"/>
      <c r="P269" s="227"/>
      <c r="Q269" s="227"/>
      <c r="R269" s="227"/>
      <c r="S269" s="227"/>
      <c r="T269" s="228"/>
      <c r="AT269" s="229" t="s">
        <v>149</v>
      </c>
      <c r="AU269" s="229" t="s">
        <v>78</v>
      </c>
      <c r="AV269" s="13" t="s">
        <v>78</v>
      </c>
      <c r="AW269" s="13" t="s">
        <v>34</v>
      </c>
      <c r="AX269" s="13" t="s">
        <v>71</v>
      </c>
      <c r="AY269" s="229" t="s">
        <v>140</v>
      </c>
    </row>
    <row r="270" spans="2:51" s="15" customFormat="1" ht="13.5">
      <c r="B270" s="242"/>
      <c r="C270" s="243"/>
      <c r="D270" s="209" t="s">
        <v>149</v>
      </c>
      <c r="E270" s="244" t="s">
        <v>20</v>
      </c>
      <c r="F270" s="245" t="s">
        <v>158</v>
      </c>
      <c r="G270" s="243"/>
      <c r="H270" s="246">
        <v>0.675</v>
      </c>
      <c r="I270" s="247"/>
      <c r="J270" s="243"/>
      <c r="K270" s="243"/>
      <c r="L270" s="248"/>
      <c r="M270" s="249"/>
      <c r="N270" s="250"/>
      <c r="O270" s="250"/>
      <c r="P270" s="250"/>
      <c r="Q270" s="250"/>
      <c r="R270" s="250"/>
      <c r="S270" s="250"/>
      <c r="T270" s="251"/>
      <c r="AT270" s="252" t="s">
        <v>149</v>
      </c>
      <c r="AU270" s="252" t="s">
        <v>78</v>
      </c>
      <c r="AV270" s="15" t="s">
        <v>159</v>
      </c>
      <c r="AW270" s="15" t="s">
        <v>34</v>
      </c>
      <c r="AX270" s="15" t="s">
        <v>71</v>
      </c>
      <c r="AY270" s="252" t="s">
        <v>140</v>
      </c>
    </row>
    <row r="271" spans="2:51" s="12" customFormat="1" ht="13.5">
      <c r="B271" s="207"/>
      <c r="C271" s="208"/>
      <c r="D271" s="209" t="s">
        <v>149</v>
      </c>
      <c r="E271" s="210" t="s">
        <v>20</v>
      </c>
      <c r="F271" s="211" t="s">
        <v>1985</v>
      </c>
      <c r="G271" s="208"/>
      <c r="H271" s="212" t="s">
        <v>20</v>
      </c>
      <c r="I271" s="213"/>
      <c r="J271" s="208"/>
      <c r="K271" s="208"/>
      <c r="L271" s="214"/>
      <c r="M271" s="215"/>
      <c r="N271" s="216"/>
      <c r="O271" s="216"/>
      <c r="P271" s="216"/>
      <c r="Q271" s="216"/>
      <c r="R271" s="216"/>
      <c r="S271" s="216"/>
      <c r="T271" s="217"/>
      <c r="AT271" s="218" t="s">
        <v>149</v>
      </c>
      <c r="AU271" s="218" t="s">
        <v>78</v>
      </c>
      <c r="AV271" s="12" t="s">
        <v>35</v>
      </c>
      <c r="AW271" s="12" t="s">
        <v>34</v>
      </c>
      <c r="AX271" s="12" t="s">
        <v>71</v>
      </c>
      <c r="AY271" s="218" t="s">
        <v>140</v>
      </c>
    </row>
    <row r="272" spans="2:51" s="13" customFormat="1" ht="13.5">
      <c r="B272" s="219"/>
      <c r="C272" s="220"/>
      <c r="D272" s="209" t="s">
        <v>149</v>
      </c>
      <c r="E272" s="221" t="s">
        <v>20</v>
      </c>
      <c r="F272" s="222" t="s">
        <v>1986</v>
      </c>
      <c r="G272" s="220"/>
      <c r="H272" s="223">
        <v>1.313</v>
      </c>
      <c r="I272" s="224"/>
      <c r="J272" s="220"/>
      <c r="K272" s="220"/>
      <c r="L272" s="225"/>
      <c r="M272" s="226"/>
      <c r="N272" s="227"/>
      <c r="O272" s="227"/>
      <c r="P272" s="227"/>
      <c r="Q272" s="227"/>
      <c r="R272" s="227"/>
      <c r="S272" s="227"/>
      <c r="T272" s="228"/>
      <c r="AT272" s="229" t="s">
        <v>149</v>
      </c>
      <c r="AU272" s="229" t="s">
        <v>78</v>
      </c>
      <c r="AV272" s="13" t="s">
        <v>78</v>
      </c>
      <c r="AW272" s="13" t="s">
        <v>34</v>
      </c>
      <c r="AX272" s="13" t="s">
        <v>71</v>
      </c>
      <c r="AY272" s="229" t="s">
        <v>140</v>
      </c>
    </row>
    <row r="273" spans="2:51" s="15" customFormat="1" ht="13.5">
      <c r="B273" s="242"/>
      <c r="C273" s="243"/>
      <c r="D273" s="209" t="s">
        <v>149</v>
      </c>
      <c r="E273" s="244" t="s">
        <v>20</v>
      </c>
      <c r="F273" s="245" t="s">
        <v>158</v>
      </c>
      <c r="G273" s="243"/>
      <c r="H273" s="246">
        <v>1.313</v>
      </c>
      <c r="I273" s="247"/>
      <c r="J273" s="243"/>
      <c r="K273" s="243"/>
      <c r="L273" s="248"/>
      <c r="M273" s="249"/>
      <c r="N273" s="250"/>
      <c r="O273" s="250"/>
      <c r="P273" s="250"/>
      <c r="Q273" s="250"/>
      <c r="R273" s="250"/>
      <c r="S273" s="250"/>
      <c r="T273" s="251"/>
      <c r="AT273" s="252" t="s">
        <v>149</v>
      </c>
      <c r="AU273" s="252" t="s">
        <v>78</v>
      </c>
      <c r="AV273" s="15" t="s">
        <v>159</v>
      </c>
      <c r="AW273" s="15" t="s">
        <v>34</v>
      </c>
      <c r="AX273" s="15" t="s">
        <v>71</v>
      </c>
      <c r="AY273" s="252" t="s">
        <v>140</v>
      </c>
    </row>
    <row r="274" spans="2:51" s="14" customFormat="1" ht="13.5">
      <c r="B274" s="230"/>
      <c r="C274" s="231"/>
      <c r="D274" s="232" t="s">
        <v>149</v>
      </c>
      <c r="E274" s="233" t="s">
        <v>20</v>
      </c>
      <c r="F274" s="234" t="s">
        <v>152</v>
      </c>
      <c r="G274" s="231"/>
      <c r="H274" s="235">
        <v>1.988</v>
      </c>
      <c r="I274" s="236"/>
      <c r="J274" s="231"/>
      <c r="K274" s="231"/>
      <c r="L274" s="237"/>
      <c r="M274" s="238"/>
      <c r="N274" s="239"/>
      <c r="O274" s="239"/>
      <c r="P274" s="239"/>
      <c r="Q274" s="239"/>
      <c r="R274" s="239"/>
      <c r="S274" s="239"/>
      <c r="T274" s="240"/>
      <c r="AT274" s="241" t="s">
        <v>149</v>
      </c>
      <c r="AU274" s="241" t="s">
        <v>78</v>
      </c>
      <c r="AV274" s="14" t="s">
        <v>147</v>
      </c>
      <c r="AW274" s="14" t="s">
        <v>34</v>
      </c>
      <c r="AX274" s="14" t="s">
        <v>35</v>
      </c>
      <c r="AY274" s="241" t="s">
        <v>140</v>
      </c>
    </row>
    <row r="275" spans="2:65" s="1" customFormat="1" ht="31.5" customHeight="1">
      <c r="B275" s="36"/>
      <c r="C275" s="195" t="s">
        <v>259</v>
      </c>
      <c r="D275" s="195" t="s">
        <v>142</v>
      </c>
      <c r="E275" s="196" t="s">
        <v>1987</v>
      </c>
      <c r="F275" s="197" t="s">
        <v>1988</v>
      </c>
      <c r="G275" s="198" t="s">
        <v>145</v>
      </c>
      <c r="H275" s="199">
        <v>3.262</v>
      </c>
      <c r="I275" s="200"/>
      <c r="J275" s="201">
        <f>ROUND(I275*H275,2)</f>
        <v>0</v>
      </c>
      <c r="K275" s="197" t="s">
        <v>146</v>
      </c>
      <c r="L275" s="56"/>
      <c r="M275" s="202" t="s">
        <v>20</v>
      </c>
      <c r="N275" s="203" t="s">
        <v>42</v>
      </c>
      <c r="O275" s="37"/>
      <c r="P275" s="204">
        <f>O275*H275</f>
        <v>0</v>
      </c>
      <c r="Q275" s="204">
        <v>0</v>
      </c>
      <c r="R275" s="204">
        <f>Q275*H275</f>
        <v>0</v>
      </c>
      <c r="S275" s="204">
        <v>0.062</v>
      </c>
      <c r="T275" s="205">
        <f>S275*H275</f>
        <v>0.202244</v>
      </c>
      <c r="AR275" s="19" t="s">
        <v>147</v>
      </c>
      <c r="AT275" s="19" t="s">
        <v>142</v>
      </c>
      <c r="AU275" s="19" t="s">
        <v>78</v>
      </c>
      <c r="AY275" s="19" t="s">
        <v>140</v>
      </c>
      <c r="BE275" s="206">
        <f>IF(N275="základní",J275,0)</f>
        <v>0</v>
      </c>
      <c r="BF275" s="206">
        <f>IF(N275="snížená",J275,0)</f>
        <v>0</v>
      </c>
      <c r="BG275" s="206">
        <f>IF(N275="zákl. přenesená",J275,0)</f>
        <v>0</v>
      </c>
      <c r="BH275" s="206">
        <f>IF(N275="sníž. přenesená",J275,0)</f>
        <v>0</v>
      </c>
      <c r="BI275" s="206">
        <f>IF(N275="nulová",J275,0)</f>
        <v>0</v>
      </c>
      <c r="BJ275" s="19" t="s">
        <v>35</v>
      </c>
      <c r="BK275" s="206">
        <f>ROUND(I275*H275,2)</f>
        <v>0</v>
      </c>
      <c r="BL275" s="19" t="s">
        <v>147</v>
      </c>
      <c r="BM275" s="19" t="s">
        <v>1989</v>
      </c>
    </row>
    <row r="276" spans="2:51" s="12" customFormat="1" ht="13.5">
      <c r="B276" s="207"/>
      <c r="C276" s="208"/>
      <c r="D276" s="209" t="s">
        <v>149</v>
      </c>
      <c r="E276" s="210" t="s">
        <v>20</v>
      </c>
      <c r="F276" s="211" t="s">
        <v>1990</v>
      </c>
      <c r="G276" s="208"/>
      <c r="H276" s="212" t="s">
        <v>20</v>
      </c>
      <c r="I276" s="213"/>
      <c r="J276" s="208"/>
      <c r="K276" s="208"/>
      <c r="L276" s="214"/>
      <c r="M276" s="215"/>
      <c r="N276" s="216"/>
      <c r="O276" s="216"/>
      <c r="P276" s="216"/>
      <c r="Q276" s="216"/>
      <c r="R276" s="216"/>
      <c r="S276" s="216"/>
      <c r="T276" s="217"/>
      <c r="AT276" s="218" t="s">
        <v>149</v>
      </c>
      <c r="AU276" s="218" t="s">
        <v>78</v>
      </c>
      <c r="AV276" s="12" t="s">
        <v>35</v>
      </c>
      <c r="AW276" s="12" t="s">
        <v>34</v>
      </c>
      <c r="AX276" s="12" t="s">
        <v>71</v>
      </c>
      <c r="AY276" s="218" t="s">
        <v>140</v>
      </c>
    </row>
    <row r="277" spans="2:51" s="13" customFormat="1" ht="13.5">
      <c r="B277" s="219"/>
      <c r="C277" s="220"/>
      <c r="D277" s="209" t="s">
        <v>149</v>
      </c>
      <c r="E277" s="221" t="s">
        <v>20</v>
      </c>
      <c r="F277" s="222" t="s">
        <v>1991</v>
      </c>
      <c r="G277" s="220"/>
      <c r="H277" s="223">
        <v>3.262</v>
      </c>
      <c r="I277" s="224"/>
      <c r="J277" s="220"/>
      <c r="K277" s="220"/>
      <c r="L277" s="225"/>
      <c r="M277" s="226"/>
      <c r="N277" s="227"/>
      <c r="O277" s="227"/>
      <c r="P277" s="227"/>
      <c r="Q277" s="227"/>
      <c r="R277" s="227"/>
      <c r="S277" s="227"/>
      <c r="T277" s="228"/>
      <c r="AT277" s="229" t="s">
        <v>149</v>
      </c>
      <c r="AU277" s="229" t="s">
        <v>78</v>
      </c>
      <c r="AV277" s="13" t="s">
        <v>78</v>
      </c>
      <c r="AW277" s="13" t="s">
        <v>34</v>
      </c>
      <c r="AX277" s="13" t="s">
        <v>71</v>
      </c>
      <c r="AY277" s="229" t="s">
        <v>140</v>
      </c>
    </row>
    <row r="278" spans="2:51" s="14" customFormat="1" ht="13.5">
      <c r="B278" s="230"/>
      <c r="C278" s="231"/>
      <c r="D278" s="232" t="s">
        <v>149</v>
      </c>
      <c r="E278" s="233" t="s">
        <v>20</v>
      </c>
      <c r="F278" s="234" t="s">
        <v>152</v>
      </c>
      <c r="G278" s="231"/>
      <c r="H278" s="235">
        <v>3.262</v>
      </c>
      <c r="I278" s="236"/>
      <c r="J278" s="231"/>
      <c r="K278" s="231"/>
      <c r="L278" s="237"/>
      <c r="M278" s="238"/>
      <c r="N278" s="239"/>
      <c r="O278" s="239"/>
      <c r="P278" s="239"/>
      <c r="Q278" s="239"/>
      <c r="R278" s="239"/>
      <c r="S278" s="239"/>
      <c r="T278" s="240"/>
      <c r="AT278" s="241" t="s">
        <v>149</v>
      </c>
      <c r="AU278" s="241" t="s">
        <v>78</v>
      </c>
      <c r="AV278" s="14" t="s">
        <v>147</v>
      </c>
      <c r="AW278" s="14" t="s">
        <v>34</v>
      </c>
      <c r="AX278" s="14" t="s">
        <v>35</v>
      </c>
      <c r="AY278" s="241" t="s">
        <v>140</v>
      </c>
    </row>
    <row r="279" spans="2:65" s="1" customFormat="1" ht="22.5" customHeight="1">
      <c r="B279" s="36"/>
      <c r="C279" s="195" t="s">
        <v>265</v>
      </c>
      <c r="D279" s="195" t="s">
        <v>142</v>
      </c>
      <c r="E279" s="196" t="s">
        <v>1992</v>
      </c>
      <c r="F279" s="197" t="s">
        <v>1993</v>
      </c>
      <c r="G279" s="198" t="s">
        <v>225</v>
      </c>
      <c r="H279" s="199">
        <v>5.25</v>
      </c>
      <c r="I279" s="200"/>
      <c r="J279" s="201">
        <f>ROUND(I279*H279,2)</f>
        <v>0</v>
      </c>
      <c r="K279" s="197" t="s">
        <v>146</v>
      </c>
      <c r="L279" s="56"/>
      <c r="M279" s="202" t="s">
        <v>20</v>
      </c>
      <c r="N279" s="203" t="s">
        <v>42</v>
      </c>
      <c r="O279" s="37"/>
      <c r="P279" s="204">
        <f>O279*H279</f>
        <v>0</v>
      </c>
      <c r="Q279" s="204">
        <v>0</v>
      </c>
      <c r="R279" s="204">
        <f>Q279*H279</f>
        <v>0</v>
      </c>
      <c r="S279" s="204">
        <v>0</v>
      </c>
      <c r="T279" s="205">
        <f>S279*H279</f>
        <v>0</v>
      </c>
      <c r="AR279" s="19" t="s">
        <v>147</v>
      </c>
      <c r="AT279" s="19" t="s">
        <v>142</v>
      </c>
      <c r="AU279" s="19" t="s">
        <v>78</v>
      </c>
      <c r="AY279" s="19" t="s">
        <v>140</v>
      </c>
      <c r="BE279" s="206">
        <f>IF(N279="základní",J279,0)</f>
        <v>0</v>
      </c>
      <c r="BF279" s="206">
        <f>IF(N279="snížená",J279,0)</f>
        <v>0</v>
      </c>
      <c r="BG279" s="206">
        <f>IF(N279="zákl. přenesená",J279,0)</f>
        <v>0</v>
      </c>
      <c r="BH279" s="206">
        <f>IF(N279="sníž. přenesená",J279,0)</f>
        <v>0</v>
      </c>
      <c r="BI279" s="206">
        <f>IF(N279="nulová",J279,0)</f>
        <v>0</v>
      </c>
      <c r="BJ279" s="19" t="s">
        <v>35</v>
      </c>
      <c r="BK279" s="206">
        <f>ROUND(I279*H279,2)</f>
        <v>0</v>
      </c>
      <c r="BL279" s="19" t="s">
        <v>147</v>
      </c>
      <c r="BM279" s="19" t="s">
        <v>1994</v>
      </c>
    </row>
    <row r="280" spans="2:51" s="12" customFormat="1" ht="13.5">
      <c r="B280" s="207"/>
      <c r="C280" s="208"/>
      <c r="D280" s="209" t="s">
        <v>149</v>
      </c>
      <c r="E280" s="210" t="s">
        <v>20</v>
      </c>
      <c r="F280" s="211" t="s">
        <v>1995</v>
      </c>
      <c r="G280" s="208"/>
      <c r="H280" s="212" t="s">
        <v>20</v>
      </c>
      <c r="I280" s="213"/>
      <c r="J280" s="208"/>
      <c r="K280" s="208"/>
      <c r="L280" s="214"/>
      <c r="M280" s="215"/>
      <c r="N280" s="216"/>
      <c r="O280" s="216"/>
      <c r="P280" s="216"/>
      <c r="Q280" s="216"/>
      <c r="R280" s="216"/>
      <c r="S280" s="216"/>
      <c r="T280" s="217"/>
      <c r="AT280" s="218" t="s">
        <v>149</v>
      </c>
      <c r="AU280" s="218" t="s">
        <v>78</v>
      </c>
      <c r="AV280" s="12" t="s">
        <v>35</v>
      </c>
      <c r="AW280" s="12" t="s">
        <v>34</v>
      </c>
      <c r="AX280" s="12" t="s">
        <v>71</v>
      </c>
      <c r="AY280" s="218" t="s">
        <v>140</v>
      </c>
    </row>
    <row r="281" spans="2:51" s="13" customFormat="1" ht="13.5">
      <c r="B281" s="219"/>
      <c r="C281" s="220"/>
      <c r="D281" s="209" t="s">
        <v>149</v>
      </c>
      <c r="E281" s="221" t="s">
        <v>20</v>
      </c>
      <c r="F281" s="222" t="s">
        <v>1996</v>
      </c>
      <c r="G281" s="220"/>
      <c r="H281" s="223">
        <v>5.25</v>
      </c>
      <c r="I281" s="224"/>
      <c r="J281" s="220"/>
      <c r="K281" s="220"/>
      <c r="L281" s="225"/>
      <c r="M281" s="226"/>
      <c r="N281" s="227"/>
      <c r="O281" s="227"/>
      <c r="P281" s="227"/>
      <c r="Q281" s="227"/>
      <c r="R281" s="227"/>
      <c r="S281" s="227"/>
      <c r="T281" s="228"/>
      <c r="AT281" s="229" t="s">
        <v>149</v>
      </c>
      <c r="AU281" s="229" t="s">
        <v>78</v>
      </c>
      <c r="AV281" s="13" t="s">
        <v>78</v>
      </c>
      <c r="AW281" s="13" t="s">
        <v>34</v>
      </c>
      <c r="AX281" s="13" t="s">
        <v>71</v>
      </c>
      <c r="AY281" s="229" t="s">
        <v>140</v>
      </c>
    </row>
    <row r="282" spans="2:51" s="14" customFormat="1" ht="13.5">
      <c r="B282" s="230"/>
      <c r="C282" s="231"/>
      <c r="D282" s="232" t="s">
        <v>149</v>
      </c>
      <c r="E282" s="233" t="s">
        <v>20</v>
      </c>
      <c r="F282" s="234" t="s">
        <v>152</v>
      </c>
      <c r="G282" s="231"/>
      <c r="H282" s="235">
        <v>5.25</v>
      </c>
      <c r="I282" s="236"/>
      <c r="J282" s="231"/>
      <c r="K282" s="231"/>
      <c r="L282" s="237"/>
      <c r="M282" s="238"/>
      <c r="N282" s="239"/>
      <c r="O282" s="239"/>
      <c r="P282" s="239"/>
      <c r="Q282" s="239"/>
      <c r="R282" s="239"/>
      <c r="S282" s="239"/>
      <c r="T282" s="240"/>
      <c r="AT282" s="241" t="s">
        <v>149</v>
      </c>
      <c r="AU282" s="241" t="s">
        <v>78</v>
      </c>
      <c r="AV282" s="14" t="s">
        <v>147</v>
      </c>
      <c r="AW282" s="14" t="s">
        <v>34</v>
      </c>
      <c r="AX282" s="14" t="s">
        <v>35</v>
      </c>
      <c r="AY282" s="241" t="s">
        <v>140</v>
      </c>
    </row>
    <row r="283" spans="2:65" s="1" customFormat="1" ht="22.5" customHeight="1">
      <c r="B283" s="36"/>
      <c r="C283" s="195" t="s">
        <v>277</v>
      </c>
      <c r="D283" s="195" t="s">
        <v>142</v>
      </c>
      <c r="E283" s="196" t="s">
        <v>1997</v>
      </c>
      <c r="F283" s="197" t="s">
        <v>1998</v>
      </c>
      <c r="G283" s="198" t="s">
        <v>225</v>
      </c>
      <c r="H283" s="199">
        <v>5.25</v>
      </c>
      <c r="I283" s="200"/>
      <c r="J283" s="201">
        <f>ROUND(I283*H283,2)</f>
        <v>0</v>
      </c>
      <c r="K283" s="197" t="s">
        <v>20</v>
      </c>
      <c r="L283" s="56"/>
      <c r="M283" s="202" t="s">
        <v>20</v>
      </c>
      <c r="N283" s="203" t="s">
        <v>42</v>
      </c>
      <c r="O283" s="37"/>
      <c r="P283" s="204">
        <f>O283*H283</f>
        <v>0</v>
      </c>
      <c r="Q283" s="204">
        <v>1E-05</v>
      </c>
      <c r="R283" s="204">
        <f>Q283*H283</f>
        <v>5.25E-05</v>
      </c>
      <c r="S283" s="204">
        <v>0</v>
      </c>
      <c r="T283" s="205">
        <f>S283*H283</f>
        <v>0</v>
      </c>
      <c r="AR283" s="19" t="s">
        <v>147</v>
      </c>
      <c r="AT283" s="19" t="s">
        <v>142</v>
      </c>
      <c r="AU283" s="19" t="s">
        <v>78</v>
      </c>
      <c r="AY283" s="19" t="s">
        <v>140</v>
      </c>
      <c r="BE283" s="206">
        <f>IF(N283="základní",J283,0)</f>
        <v>0</v>
      </c>
      <c r="BF283" s="206">
        <f>IF(N283="snížená",J283,0)</f>
        <v>0</v>
      </c>
      <c r="BG283" s="206">
        <f>IF(N283="zákl. přenesená",J283,0)</f>
        <v>0</v>
      </c>
      <c r="BH283" s="206">
        <f>IF(N283="sníž. přenesená",J283,0)</f>
        <v>0</v>
      </c>
      <c r="BI283" s="206">
        <f>IF(N283="nulová",J283,0)</f>
        <v>0</v>
      </c>
      <c r="BJ283" s="19" t="s">
        <v>35</v>
      </c>
      <c r="BK283" s="206">
        <f>ROUND(I283*H283,2)</f>
        <v>0</v>
      </c>
      <c r="BL283" s="19" t="s">
        <v>147</v>
      </c>
      <c r="BM283" s="19" t="s">
        <v>1999</v>
      </c>
    </row>
    <row r="284" spans="2:51" s="12" customFormat="1" ht="13.5">
      <c r="B284" s="207"/>
      <c r="C284" s="208"/>
      <c r="D284" s="209" t="s">
        <v>149</v>
      </c>
      <c r="E284" s="210" t="s">
        <v>20</v>
      </c>
      <c r="F284" s="211" t="s">
        <v>2000</v>
      </c>
      <c r="G284" s="208"/>
      <c r="H284" s="212" t="s">
        <v>20</v>
      </c>
      <c r="I284" s="213"/>
      <c r="J284" s="208"/>
      <c r="K284" s="208"/>
      <c r="L284" s="214"/>
      <c r="M284" s="215"/>
      <c r="N284" s="216"/>
      <c r="O284" s="216"/>
      <c r="P284" s="216"/>
      <c r="Q284" s="216"/>
      <c r="R284" s="216"/>
      <c r="S284" s="216"/>
      <c r="T284" s="217"/>
      <c r="AT284" s="218" t="s">
        <v>149</v>
      </c>
      <c r="AU284" s="218" t="s">
        <v>78</v>
      </c>
      <c r="AV284" s="12" t="s">
        <v>35</v>
      </c>
      <c r="AW284" s="12" t="s">
        <v>34</v>
      </c>
      <c r="AX284" s="12" t="s">
        <v>71</v>
      </c>
      <c r="AY284" s="218" t="s">
        <v>140</v>
      </c>
    </row>
    <row r="285" spans="2:51" s="13" customFormat="1" ht="13.5">
      <c r="B285" s="219"/>
      <c r="C285" s="220"/>
      <c r="D285" s="209" t="s">
        <v>149</v>
      </c>
      <c r="E285" s="221" t="s">
        <v>20</v>
      </c>
      <c r="F285" s="222" t="s">
        <v>1996</v>
      </c>
      <c r="G285" s="220"/>
      <c r="H285" s="223">
        <v>5.25</v>
      </c>
      <c r="I285" s="224"/>
      <c r="J285" s="220"/>
      <c r="K285" s="220"/>
      <c r="L285" s="225"/>
      <c r="M285" s="226"/>
      <c r="N285" s="227"/>
      <c r="O285" s="227"/>
      <c r="P285" s="227"/>
      <c r="Q285" s="227"/>
      <c r="R285" s="227"/>
      <c r="S285" s="227"/>
      <c r="T285" s="228"/>
      <c r="AT285" s="229" t="s">
        <v>149</v>
      </c>
      <c r="AU285" s="229" t="s">
        <v>78</v>
      </c>
      <c r="AV285" s="13" t="s">
        <v>78</v>
      </c>
      <c r="AW285" s="13" t="s">
        <v>34</v>
      </c>
      <c r="AX285" s="13" t="s">
        <v>71</v>
      </c>
      <c r="AY285" s="229" t="s">
        <v>140</v>
      </c>
    </row>
    <row r="286" spans="2:51" s="14" customFormat="1" ht="13.5">
      <c r="B286" s="230"/>
      <c r="C286" s="231"/>
      <c r="D286" s="209" t="s">
        <v>149</v>
      </c>
      <c r="E286" s="267" t="s">
        <v>20</v>
      </c>
      <c r="F286" s="268" t="s">
        <v>152</v>
      </c>
      <c r="G286" s="231"/>
      <c r="H286" s="269">
        <v>5.25</v>
      </c>
      <c r="I286" s="236"/>
      <c r="J286" s="231"/>
      <c r="K286" s="231"/>
      <c r="L286" s="237"/>
      <c r="M286" s="238"/>
      <c r="N286" s="239"/>
      <c r="O286" s="239"/>
      <c r="P286" s="239"/>
      <c r="Q286" s="239"/>
      <c r="R286" s="239"/>
      <c r="S286" s="239"/>
      <c r="T286" s="240"/>
      <c r="AT286" s="241" t="s">
        <v>149</v>
      </c>
      <c r="AU286" s="241" t="s">
        <v>78</v>
      </c>
      <c r="AV286" s="14" t="s">
        <v>147</v>
      </c>
      <c r="AW286" s="14" t="s">
        <v>34</v>
      </c>
      <c r="AX286" s="14" t="s">
        <v>35</v>
      </c>
      <c r="AY286" s="241" t="s">
        <v>140</v>
      </c>
    </row>
    <row r="287" spans="2:63" s="11" customFormat="1" ht="29.85" customHeight="1">
      <c r="B287" s="178"/>
      <c r="C287" s="179"/>
      <c r="D287" s="192" t="s">
        <v>70</v>
      </c>
      <c r="E287" s="193" t="s">
        <v>846</v>
      </c>
      <c r="F287" s="193" t="s">
        <v>847</v>
      </c>
      <c r="G287" s="179"/>
      <c r="H287" s="179"/>
      <c r="I287" s="182"/>
      <c r="J287" s="194">
        <f>BK287</f>
        <v>0</v>
      </c>
      <c r="K287" s="179"/>
      <c r="L287" s="184"/>
      <c r="M287" s="185"/>
      <c r="N287" s="186"/>
      <c r="O287" s="186"/>
      <c r="P287" s="187">
        <f>SUM(P288:P296)</f>
        <v>0</v>
      </c>
      <c r="Q287" s="186"/>
      <c r="R287" s="187">
        <f>SUM(R288:R296)</f>
        <v>0</v>
      </c>
      <c r="S287" s="186"/>
      <c r="T287" s="188">
        <f>SUM(T288:T296)</f>
        <v>0</v>
      </c>
      <c r="AR287" s="189" t="s">
        <v>35</v>
      </c>
      <c r="AT287" s="190" t="s">
        <v>70</v>
      </c>
      <c r="AU287" s="190" t="s">
        <v>35</v>
      </c>
      <c r="AY287" s="189" t="s">
        <v>140</v>
      </c>
      <c r="BK287" s="191">
        <f>SUM(BK288:BK296)</f>
        <v>0</v>
      </c>
    </row>
    <row r="288" spans="2:65" s="1" customFormat="1" ht="31.5" customHeight="1">
      <c r="B288" s="36"/>
      <c r="C288" s="195" t="s">
        <v>285</v>
      </c>
      <c r="D288" s="195" t="s">
        <v>142</v>
      </c>
      <c r="E288" s="196" t="s">
        <v>1440</v>
      </c>
      <c r="F288" s="197" t="s">
        <v>1441</v>
      </c>
      <c r="G288" s="198" t="s">
        <v>206</v>
      </c>
      <c r="H288" s="199">
        <v>18.521</v>
      </c>
      <c r="I288" s="200"/>
      <c r="J288" s="201">
        <f>ROUND(I288*H288,2)</f>
        <v>0</v>
      </c>
      <c r="K288" s="197" t="s">
        <v>146</v>
      </c>
      <c r="L288" s="56"/>
      <c r="M288" s="202" t="s">
        <v>20</v>
      </c>
      <c r="N288" s="203" t="s">
        <v>42</v>
      </c>
      <c r="O288" s="37"/>
      <c r="P288" s="204">
        <f>O288*H288</f>
        <v>0</v>
      </c>
      <c r="Q288" s="204">
        <v>0</v>
      </c>
      <c r="R288" s="204">
        <f>Q288*H288</f>
        <v>0</v>
      </c>
      <c r="S288" s="204">
        <v>0</v>
      </c>
      <c r="T288" s="205">
        <f>S288*H288</f>
        <v>0</v>
      </c>
      <c r="AR288" s="19" t="s">
        <v>147</v>
      </c>
      <c r="AT288" s="19" t="s">
        <v>142</v>
      </c>
      <c r="AU288" s="19" t="s">
        <v>78</v>
      </c>
      <c r="AY288" s="19" t="s">
        <v>140</v>
      </c>
      <c r="BE288" s="206">
        <f>IF(N288="základní",J288,0)</f>
        <v>0</v>
      </c>
      <c r="BF288" s="206">
        <f>IF(N288="snížená",J288,0)</f>
        <v>0</v>
      </c>
      <c r="BG288" s="206">
        <f>IF(N288="zákl. přenesená",J288,0)</f>
        <v>0</v>
      </c>
      <c r="BH288" s="206">
        <f>IF(N288="sníž. přenesená",J288,0)</f>
        <v>0</v>
      </c>
      <c r="BI288" s="206">
        <f>IF(N288="nulová",J288,0)</f>
        <v>0</v>
      </c>
      <c r="BJ288" s="19" t="s">
        <v>35</v>
      </c>
      <c r="BK288" s="206">
        <f>ROUND(I288*H288,2)</f>
        <v>0</v>
      </c>
      <c r="BL288" s="19" t="s">
        <v>147</v>
      </c>
      <c r="BM288" s="19" t="s">
        <v>2001</v>
      </c>
    </row>
    <row r="289" spans="2:65" s="1" customFormat="1" ht="31.5" customHeight="1">
      <c r="B289" s="36"/>
      <c r="C289" s="195" t="s">
        <v>289</v>
      </c>
      <c r="D289" s="195" t="s">
        <v>142</v>
      </c>
      <c r="E289" s="196" t="s">
        <v>853</v>
      </c>
      <c r="F289" s="197" t="s">
        <v>854</v>
      </c>
      <c r="G289" s="198" t="s">
        <v>206</v>
      </c>
      <c r="H289" s="199">
        <v>18.521</v>
      </c>
      <c r="I289" s="200"/>
      <c r="J289" s="201">
        <f>ROUND(I289*H289,2)</f>
        <v>0</v>
      </c>
      <c r="K289" s="197" t="s">
        <v>146</v>
      </c>
      <c r="L289" s="56"/>
      <c r="M289" s="202" t="s">
        <v>20</v>
      </c>
      <c r="N289" s="203" t="s">
        <v>42</v>
      </c>
      <c r="O289" s="37"/>
      <c r="P289" s="204">
        <f>O289*H289</f>
        <v>0</v>
      </c>
      <c r="Q289" s="204">
        <v>0</v>
      </c>
      <c r="R289" s="204">
        <f>Q289*H289</f>
        <v>0</v>
      </c>
      <c r="S289" s="204">
        <v>0</v>
      </c>
      <c r="T289" s="205">
        <f>S289*H289</f>
        <v>0</v>
      </c>
      <c r="AR289" s="19" t="s">
        <v>147</v>
      </c>
      <c r="AT289" s="19" t="s">
        <v>142</v>
      </c>
      <c r="AU289" s="19" t="s">
        <v>78</v>
      </c>
      <c r="AY289" s="19" t="s">
        <v>140</v>
      </c>
      <c r="BE289" s="206">
        <f>IF(N289="základní",J289,0)</f>
        <v>0</v>
      </c>
      <c r="BF289" s="206">
        <f>IF(N289="snížená",J289,0)</f>
        <v>0</v>
      </c>
      <c r="BG289" s="206">
        <f>IF(N289="zákl. přenesená",J289,0)</f>
        <v>0</v>
      </c>
      <c r="BH289" s="206">
        <f>IF(N289="sníž. přenesená",J289,0)</f>
        <v>0</v>
      </c>
      <c r="BI289" s="206">
        <f>IF(N289="nulová",J289,0)</f>
        <v>0</v>
      </c>
      <c r="BJ289" s="19" t="s">
        <v>35</v>
      </c>
      <c r="BK289" s="206">
        <f>ROUND(I289*H289,2)</f>
        <v>0</v>
      </c>
      <c r="BL289" s="19" t="s">
        <v>147</v>
      </c>
      <c r="BM289" s="19" t="s">
        <v>2002</v>
      </c>
    </row>
    <row r="290" spans="2:65" s="1" customFormat="1" ht="31.5" customHeight="1">
      <c r="B290" s="36"/>
      <c r="C290" s="195" t="s">
        <v>295</v>
      </c>
      <c r="D290" s="195" t="s">
        <v>142</v>
      </c>
      <c r="E290" s="196" t="s">
        <v>857</v>
      </c>
      <c r="F290" s="197" t="s">
        <v>858</v>
      </c>
      <c r="G290" s="198" t="s">
        <v>206</v>
      </c>
      <c r="H290" s="199">
        <v>55.563</v>
      </c>
      <c r="I290" s="200"/>
      <c r="J290" s="201">
        <f>ROUND(I290*H290,2)</f>
        <v>0</v>
      </c>
      <c r="K290" s="197" t="s">
        <v>146</v>
      </c>
      <c r="L290" s="56"/>
      <c r="M290" s="202" t="s">
        <v>20</v>
      </c>
      <c r="N290" s="203" t="s">
        <v>42</v>
      </c>
      <c r="O290" s="37"/>
      <c r="P290" s="204">
        <f>O290*H290</f>
        <v>0</v>
      </c>
      <c r="Q290" s="204">
        <v>0</v>
      </c>
      <c r="R290" s="204">
        <f>Q290*H290</f>
        <v>0</v>
      </c>
      <c r="S290" s="204">
        <v>0</v>
      </c>
      <c r="T290" s="205">
        <f>S290*H290</f>
        <v>0</v>
      </c>
      <c r="AR290" s="19" t="s">
        <v>147</v>
      </c>
      <c r="AT290" s="19" t="s">
        <v>142</v>
      </c>
      <c r="AU290" s="19" t="s">
        <v>78</v>
      </c>
      <c r="AY290" s="19" t="s">
        <v>140</v>
      </c>
      <c r="BE290" s="206">
        <f>IF(N290="základní",J290,0)</f>
        <v>0</v>
      </c>
      <c r="BF290" s="206">
        <f>IF(N290="snížená",J290,0)</f>
        <v>0</v>
      </c>
      <c r="BG290" s="206">
        <f>IF(N290="zákl. přenesená",J290,0)</f>
        <v>0</v>
      </c>
      <c r="BH290" s="206">
        <f>IF(N290="sníž. přenesená",J290,0)</f>
        <v>0</v>
      </c>
      <c r="BI290" s="206">
        <f>IF(N290="nulová",J290,0)</f>
        <v>0</v>
      </c>
      <c r="BJ290" s="19" t="s">
        <v>35</v>
      </c>
      <c r="BK290" s="206">
        <f>ROUND(I290*H290,2)</f>
        <v>0</v>
      </c>
      <c r="BL290" s="19" t="s">
        <v>147</v>
      </c>
      <c r="BM290" s="19" t="s">
        <v>2003</v>
      </c>
    </row>
    <row r="291" spans="2:51" s="13" customFormat="1" ht="13.5">
      <c r="B291" s="219"/>
      <c r="C291" s="220"/>
      <c r="D291" s="232" t="s">
        <v>149</v>
      </c>
      <c r="E291" s="220"/>
      <c r="F291" s="253" t="s">
        <v>2004</v>
      </c>
      <c r="G291" s="220"/>
      <c r="H291" s="254">
        <v>55.563</v>
      </c>
      <c r="I291" s="224"/>
      <c r="J291" s="220"/>
      <c r="K291" s="220"/>
      <c r="L291" s="225"/>
      <c r="M291" s="226"/>
      <c r="N291" s="227"/>
      <c r="O291" s="227"/>
      <c r="P291" s="227"/>
      <c r="Q291" s="227"/>
      <c r="R291" s="227"/>
      <c r="S291" s="227"/>
      <c r="T291" s="228"/>
      <c r="AT291" s="229" t="s">
        <v>149</v>
      </c>
      <c r="AU291" s="229" t="s">
        <v>78</v>
      </c>
      <c r="AV291" s="13" t="s">
        <v>78</v>
      </c>
      <c r="AW291" s="13" t="s">
        <v>4</v>
      </c>
      <c r="AX291" s="13" t="s">
        <v>35</v>
      </c>
      <c r="AY291" s="229" t="s">
        <v>140</v>
      </c>
    </row>
    <row r="292" spans="2:65" s="1" customFormat="1" ht="22.5" customHeight="1">
      <c r="B292" s="36"/>
      <c r="C292" s="195" t="s">
        <v>303</v>
      </c>
      <c r="D292" s="195" t="s">
        <v>142</v>
      </c>
      <c r="E292" s="196" t="s">
        <v>2005</v>
      </c>
      <c r="F292" s="197" t="s">
        <v>2006</v>
      </c>
      <c r="G292" s="198" t="s">
        <v>206</v>
      </c>
      <c r="H292" s="199">
        <v>0.8</v>
      </c>
      <c r="I292" s="200"/>
      <c r="J292" s="201">
        <f>ROUND(I292*H292,2)</f>
        <v>0</v>
      </c>
      <c r="K292" s="197" t="s">
        <v>146</v>
      </c>
      <c r="L292" s="56"/>
      <c r="M292" s="202" t="s">
        <v>20</v>
      </c>
      <c r="N292" s="203" t="s">
        <v>42</v>
      </c>
      <c r="O292" s="37"/>
      <c r="P292" s="204">
        <f>O292*H292</f>
        <v>0</v>
      </c>
      <c r="Q292" s="204">
        <v>0</v>
      </c>
      <c r="R292" s="204">
        <f>Q292*H292</f>
        <v>0</v>
      </c>
      <c r="S292" s="204">
        <v>0</v>
      </c>
      <c r="T292" s="205">
        <f>S292*H292</f>
        <v>0</v>
      </c>
      <c r="AR292" s="19" t="s">
        <v>147</v>
      </c>
      <c r="AT292" s="19" t="s">
        <v>142</v>
      </c>
      <c r="AU292" s="19" t="s">
        <v>78</v>
      </c>
      <c r="AY292" s="19" t="s">
        <v>140</v>
      </c>
      <c r="BE292" s="206">
        <f>IF(N292="základní",J292,0)</f>
        <v>0</v>
      </c>
      <c r="BF292" s="206">
        <f>IF(N292="snížená",J292,0)</f>
        <v>0</v>
      </c>
      <c r="BG292" s="206">
        <f>IF(N292="zákl. přenesená",J292,0)</f>
        <v>0</v>
      </c>
      <c r="BH292" s="206">
        <f>IF(N292="sníž. přenesená",J292,0)</f>
        <v>0</v>
      </c>
      <c r="BI292" s="206">
        <f>IF(N292="nulová",J292,0)</f>
        <v>0</v>
      </c>
      <c r="BJ292" s="19" t="s">
        <v>35</v>
      </c>
      <c r="BK292" s="206">
        <f>ROUND(I292*H292,2)</f>
        <v>0</v>
      </c>
      <c r="BL292" s="19" t="s">
        <v>147</v>
      </c>
      <c r="BM292" s="19" t="s">
        <v>2007</v>
      </c>
    </row>
    <row r="293" spans="2:65" s="1" customFormat="1" ht="22.5" customHeight="1">
      <c r="B293" s="36"/>
      <c r="C293" s="195" t="s">
        <v>310</v>
      </c>
      <c r="D293" s="195" t="s">
        <v>142</v>
      </c>
      <c r="E293" s="196" t="s">
        <v>2008</v>
      </c>
      <c r="F293" s="197" t="s">
        <v>2009</v>
      </c>
      <c r="G293" s="198" t="s">
        <v>206</v>
      </c>
      <c r="H293" s="199">
        <v>11.371</v>
      </c>
      <c r="I293" s="200"/>
      <c r="J293" s="201">
        <f>ROUND(I293*H293,2)</f>
        <v>0</v>
      </c>
      <c r="K293" s="197" t="s">
        <v>146</v>
      </c>
      <c r="L293" s="56"/>
      <c r="M293" s="202" t="s">
        <v>20</v>
      </c>
      <c r="N293" s="203" t="s">
        <v>42</v>
      </c>
      <c r="O293" s="37"/>
      <c r="P293" s="204">
        <f>O293*H293</f>
        <v>0</v>
      </c>
      <c r="Q293" s="204">
        <v>0</v>
      </c>
      <c r="R293" s="204">
        <f>Q293*H293</f>
        <v>0</v>
      </c>
      <c r="S293" s="204">
        <v>0</v>
      </c>
      <c r="T293" s="205">
        <f>S293*H293</f>
        <v>0</v>
      </c>
      <c r="AR293" s="19" t="s">
        <v>147</v>
      </c>
      <c r="AT293" s="19" t="s">
        <v>142</v>
      </c>
      <c r="AU293" s="19" t="s">
        <v>78</v>
      </c>
      <c r="AY293" s="19" t="s">
        <v>140</v>
      </c>
      <c r="BE293" s="206">
        <f>IF(N293="základní",J293,0)</f>
        <v>0</v>
      </c>
      <c r="BF293" s="206">
        <f>IF(N293="snížená",J293,0)</f>
        <v>0</v>
      </c>
      <c r="BG293" s="206">
        <f>IF(N293="zákl. přenesená",J293,0)</f>
        <v>0</v>
      </c>
      <c r="BH293" s="206">
        <f>IF(N293="sníž. přenesená",J293,0)</f>
        <v>0</v>
      </c>
      <c r="BI293" s="206">
        <f>IF(N293="nulová",J293,0)</f>
        <v>0</v>
      </c>
      <c r="BJ293" s="19" t="s">
        <v>35</v>
      </c>
      <c r="BK293" s="206">
        <f>ROUND(I293*H293,2)</f>
        <v>0</v>
      </c>
      <c r="BL293" s="19" t="s">
        <v>147</v>
      </c>
      <c r="BM293" s="19" t="s">
        <v>2010</v>
      </c>
    </row>
    <row r="294" spans="2:65" s="1" customFormat="1" ht="22.5" customHeight="1">
      <c r="B294" s="36"/>
      <c r="C294" s="195" t="s">
        <v>323</v>
      </c>
      <c r="D294" s="195" t="s">
        <v>142</v>
      </c>
      <c r="E294" s="196" t="s">
        <v>862</v>
      </c>
      <c r="F294" s="197" t="s">
        <v>863</v>
      </c>
      <c r="G294" s="198" t="s">
        <v>206</v>
      </c>
      <c r="H294" s="199">
        <v>6.051</v>
      </c>
      <c r="I294" s="200"/>
      <c r="J294" s="201">
        <f>ROUND(I294*H294,2)</f>
        <v>0</v>
      </c>
      <c r="K294" s="197" t="s">
        <v>146</v>
      </c>
      <c r="L294" s="56"/>
      <c r="M294" s="202" t="s">
        <v>20</v>
      </c>
      <c r="N294" s="203" t="s">
        <v>42</v>
      </c>
      <c r="O294" s="37"/>
      <c r="P294" s="204">
        <f>O294*H294</f>
        <v>0</v>
      </c>
      <c r="Q294" s="204">
        <v>0</v>
      </c>
      <c r="R294" s="204">
        <f>Q294*H294</f>
        <v>0</v>
      </c>
      <c r="S294" s="204">
        <v>0</v>
      </c>
      <c r="T294" s="205">
        <f>S294*H294</f>
        <v>0</v>
      </c>
      <c r="AR294" s="19" t="s">
        <v>147</v>
      </c>
      <c r="AT294" s="19" t="s">
        <v>142</v>
      </c>
      <c r="AU294" s="19" t="s">
        <v>78</v>
      </c>
      <c r="AY294" s="19" t="s">
        <v>140</v>
      </c>
      <c r="BE294" s="206">
        <f>IF(N294="základní",J294,0)</f>
        <v>0</v>
      </c>
      <c r="BF294" s="206">
        <f>IF(N294="snížená",J294,0)</f>
        <v>0</v>
      </c>
      <c r="BG294" s="206">
        <f>IF(N294="zákl. přenesená",J294,0)</f>
        <v>0</v>
      </c>
      <c r="BH294" s="206">
        <f>IF(N294="sníž. přenesená",J294,0)</f>
        <v>0</v>
      </c>
      <c r="BI294" s="206">
        <f>IF(N294="nulová",J294,0)</f>
        <v>0</v>
      </c>
      <c r="BJ294" s="19" t="s">
        <v>35</v>
      </c>
      <c r="BK294" s="206">
        <f>ROUND(I294*H294,2)</f>
        <v>0</v>
      </c>
      <c r="BL294" s="19" t="s">
        <v>147</v>
      </c>
      <c r="BM294" s="19" t="s">
        <v>2011</v>
      </c>
    </row>
    <row r="295" spans="2:65" s="1" customFormat="1" ht="22.5" customHeight="1">
      <c r="B295" s="36"/>
      <c r="C295" s="195" t="s">
        <v>496</v>
      </c>
      <c r="D295" s="195" t="s">
        <v>142</v>
      </c>
      <c r="E295" s="196" t="s">
        <v>2012</v>
      </c>
      <c r="F295" s="197" t="s">
        <v>2013</v>
      </c>
      <c r="G295" s="198" t="s">
        <v>206</v>
      </c>
      <c r="H295" s="199">
        <v>0.254</v>
      </c>
      <c r="I295" s="200"/>
      <c r="J295" s="201">
        <f>ROUND(I295*H295,2)</f>
        <v>0</v>
      </c>
      <c r="K295" s="197" t="s">
        <v>146</v>
      </c>
      <c r="L295" s="56"/>
      <c r="M295" s="202" t="s">
        <v>20</v>
      </c>
      <c r="N295" s="203" t="s">
        <v>42</v>
      </c>
      <c r="O295" s="37"/>
      <c r="P295" s="204">
        <f>O295*H295</f>
        <v>0</v>
      </c>
      <c r="Q295" s="204">
        <v>0</v>
      </c>
      <c r="R295" s="204">
        <f>Q295*H295</f>
        <v>0</v>
      </c>
      <c r="S295" s="204">
        <v>0</v>
      </c>
      <c r="T295" s="205">
        <f>S295*H295</f>
        <v>0</v>
      </c>
      <c r="AR295" s="19" t="s">
        <v>147</v>
      </c>
      <c r="AT295" s="19" t="s">
        <v>142</v>
      </c>
      <c r="AU295" s="19" t="s">
        <v>78</v>
      </c>
      <c r="AY295" s="19" t="s">
        <v>140</v>
      </c>
      <c r="BE295" s="206">
        <f>IF(N295="základní",J295,0)</f>
        <v>0</v>
      </c>
      <c r="BF295" s="206">
        <f>IF(N295="snížená",J295,0)</f>
        <v>0</v>
      </c>
      <c r="BG295" s="206">
        <f>IF(N295="zákl. přenesená",J295,0)</f>
        <v>0</v>
      </c>
      <c r="BH295" s="206">
        <f>IF(N295="sníž. přenesená",J295,0)</f>
        <v>0</v>
      </c>
      <c r="BI295" s="206">
        <f>IF(N295="nulová",J295,0)</f>
        <v>0</v>
      </c>
      <c r="BJ295" s="19" t="s">
        <v>35</v>
      </c>
      <c r="BK295" s="206">
        <f>ROUND(I295*H295,2)</f>
        <v>0</v>
      </c>
      <c r="BL295" s="19" t="s">
        <v>147</v>
      </c>
      <c r="BM295" s="19" t="s">
        <v>2014</v>
      </c>
    </row>
    <row r="296" spans="2:65" s="1" customFormat="1" ht="31.5" customHeight="1">
      <c r="B296" s="36"/>
      <c r="C296" s="195" t="s">
        <v>328</v>
      </c>
      <c r="D296" s="195" t="s">
        <v>142</v>
      </c>
      <c r="E296" s="196" t="s">
        <v>866</v>
      </c>
      <c r="F296" s="197" t="s">
        <v>867</v>
      </c>
      <c r="G296" s="198" t="s">
        <v>206</v>
      </c>
      <c r="H296" s="199">
        <v>0.045</v>
      </c>
      <c r="I296" s="200"/>
      <c r="J296" s="201">
        <f>ROUND(I296*H296,2)</f>
        <v>0</v>
      </c>
      <c r="K296" s="197" t="s">
        <v>146</v>
      </c>
      <c r="L296" s="56"/>
      <c r="M296" s="202" t="s">
        <v>20</v>
      </c>
      <c r="N296" s="203" t="s">
        <v>42</v>
      </c>
      <c r="O296" s="37"/>
      <c r="P296" s="204">
        <f>O296*H296</f>
        <v>0</v>
      </c>
      <c r="Q296" s="204">
        <v>0</v>
      </c>
      <c r="R296" s="204">
        <f>Q296*H296</f>
        <v>0</v>
      </c>
      <c r="S296" s="204">
        <v>0</v>
      </c>
      <c r="T296" s="205">
        <f>S296*H296</f>
        <v>0</v>
      </c>
      <c r="AR296" s="19" t="s">
        <v>147</v>
      </c>
      <c r="AT296" s="19" t="s">
        <v>142</v>
      </c>
      <c r="AU296" s="19" t="s">
        <v>78</v>
      </c>
      <c r="AY296" s="19" t="s">
        <v>140</v>
      </c>
      <c r="BE296" s="206">
        <f>IF(N296="základní",J296,0)</f>
        <v>0</v>
      </c>
      <c r="BF296" s="206">
        <f>IF(N296="snížená",J296,0)</f>
        <v>0</v>
      </c>
      <c r="BG296" s="206">
        <f>IF(N296="zákl. přenesená",J296,0)</f>
        <v>0</v>
      </c>
      <c r="BH296" s="206">
        <f>IF(N296="sníž. přenesená",J296,0)</f>
        <v>0</v>
      </c>
      <c r="BI296" s="206">
        <f>IF(N296="nulová",J296,0)</f>
        <v>0</v>
      </c>
      <c r="BJ296" s="19" t="s">
        <v>35</v>
      </c>
      <c r="BK296" s="206">
        <f>ROUND(I296*H296,2)</f>
        <v>0</v>
      </c>
      <c r="BL296" s="19" t="s">
        <v>147</v>
      </c>
      <c r="BM296" s="19" t="s">
        <v>2015</v>
      </c>
    </row>
    <row r="297" spans="2:63" s="11" customFormat="1" ht="29.85" customHeight="1">
      <c r="B297" s="178"/>
      <c r="C297" s="179"/>
      <c r="D297" s="192" t="s">
        <v>70</v>
      </c>
      <c r="E297" s="193" t="s">
        <v>874</v>
      </c>
      <c r="F297" s="193" t="s">
        <v>875</v>
      </c>
      <c r="G297" s="179"/>
      <c r="H297" s="179"/>
      <c r="I297" s="182"/>
      <c r="J297" s="194">
        <f>BK297</f>
        <v>0</v>
      </c>
      <c r="K297" s="179"/>
      <c r="L297" s="184"/>
      <c r="M297" s="185"/>
      <c r="N297" s="186"/>
      <c r="O297" s="186"/>
      <c r="P297" s="187">
        <f>P298</f>
        <v>0</v>
      </c>
      <c r="Q297" s="186"/>
      <c r="R297" s="187">
        <f>R298</f>
        <v>0</v>
      </c>
      <c r="S297" s="186"/>
      <c r="T297" s="188">
        <f>T298</f>
        <v>0</v>
      </c>
      <c r="AR297" s="189" t="s">
        <v>35</v>
      </c>
      <c r="AT297" s="190" t="s">
        <v>70</v>
      </c>
      <c r="AU297" s="190" t="s">
        <v>35</v>
      </c>
      <c r="AY297" s="189" t="s">
        <v>140</v>
      </c>
      <c r="BK297" s="191">
        <f>BK298</f>
        <v>0</v>
      </c>
    </row>
    <row r="298" spans="2:65" s="1" customFormat="1" ht="44.25" customHeight="1">
      <c r="B298" s="36"/>
      <c r="C298" s="195" t="s">
        <v>795</v>
      </c>
      <c r="D298" s="195" t="s">
        <v>142</v>
      </c>
      <c r="E298" s="196" t="s">
        <v>2016</v>
      </c>
      <c r="F298" s="197" t="s">
        <v>2017</v>
      </c>
      <c r="G298" s="198" t="s">
        <v>206</v>
      </c>
      <c r="H298" s="199">
        <v>1.387</v>
      </c>
      <c r="I298" s="200"/>
      <c r="J298" s="201">
        <f>ROUND(I298*H298,2)</f>
        <v>0</v>
      </c>
      <c r="K298" s="197" t="s">
        <v>146</v>
      </c>
      <c r="L298" s="56"/>
      <c r="M298" s="202" t="s">
        <v>20</v>
      </c>
      <c r="N298" s="203" t="s">
        <v>42</v>
      </c>
      <c r="O298" s="37"/>
      <c r="P298" s="204">
        <f>O298*H298</f>
        <v>0</v>
      </c>
      <c r="Q298" s="204">
        <v>0</v>
      </c>
      <c r="R298" s="204">
        <f>Q298*H298</f>
        <v>0</v>
      </c>
      <c r="S298" s="204">
        <v>0</v>
      </c>
      <c r="T298" s="205">
        <f>S298*H298</f>
        <v>0</v>
      </c>
      <c r="AR298" s="19" t="s">
        <v>147</v>
      </c>
      <c r="AT298" s="19" t="s">
        <v>142</v>
      </c>
      <c r="AU298" s="19" t="s">
        <v>78</v>
      </c>
      <c r="AY298" s="19" t="s">
        <v>140</v>
      </c>
      <c r="BE298" s="206">
        <f>IF(N298="základní",J298,0)</f>
        <v>0</v>
      </c>
      <c r="BF298" s="206">
        <f>IF(N298="snížená",J298,0)</f>
        <v>0</v>
      </c>
      <c r="BG298" s="206">
        <f>IF(N298="zákl. přenesená",J298,0)</f>
        <v>0</v>
      </c>
      <c r="BH298" s="206">
        <f>IF(N298="sníž. přenesená",J298,0)</f>
        <v>0</v>
      </c>
      <c r="BI298" s="206">
        <f>IF(N298="nulová",J298,0)</f>
        <v>0</v>
      </c>
      <c r="BJ298" s="19" t="s">
        <v>35</v>
      </c>
      <c r="BK298" s="206">
        <f>ROUND(I298*H298,2)</f>
        <v>0</v>
      </c>
      <c r="BL298" s="19" t="s">
        <v>147</v>
      </c>
      <c r="BM298" s="19" t="s">
        <v>2018</v>
      </c>
    </row>
    <row r="299" spans="2:63" s="11" customFormat="1" ht="37.35" customHeight="1">
      <c r="B299" s="178"/>
      <c r="C299" s="179"/>
      <c r="D299" s="180" t="s">
        <v>70</v>
      </c>
      <c r="E299" s="181" t="s">
        <v>880</v>
      </c>
      <c r="F299" s="181" t="s">
        <v>881</v>
      </c>
      <c r="G299" s="179"/>
      <c r="H299" s="179"/>
      <c r="I299" s="182"/>
      <c r="J299" s="183">
        <f>BK299</f>
        <v>0</v>
      </c>
      <c r="K299" s="179"/>
      <c r="L299" s="184"/>
      <c r="M299" s="185"/>
      <c r="N299" s="186"/>
      <c r="O299" s="186"/>
      <c r="P299" s="187">
        <f>P300+P305+P336+P366+P371+P404</f>
        <v>0</v>
      </c>
      <c r="Q299" s="186"/>
      <c r="R299" s="187">
        <f>R300+R305+R336+R366+R371+R404</f>
        <v>0.10400668699999997</v>
      </c>
      <c r="S299" s="186"/>
      <c r="T299" s="188">
        <f>T300+T305+T336+T366+T371+T404</f>
        <v>0.35214453</v>
      </c>
      <c r="AR299" s="189" t="s">
        <v>78</v>
      </c>
      <c r="AT299" s="190" t="s">
        <v>70</v>
      </c>
      <c r="AU299" s="190" t="s">
        <v>71</v>
      </c>
      <c r="AY299" s="189" t="s">
        <v>140</v>
      </c>
      <c r="BK299" s="191">
        <f>BK300+BK305+BK336+BK366+BK371+BK404</f>
        <v>0</v>
      </c>
    </row>
    <row r="300" spans="2:63" s="11" customFormat="1" ht="19.95" customHeight="1">
      <c r="B300" s="178"/>
      <c r="C300" s="179"/>
      <c r="D300" s="192" t="s">
        <v>70</v>
      </c>
      <c r="E300" s="193" t="s">
        <v>882</v>
      </c>
      <c r="F300" s="193" t="s">
        <v>883</v>
      </c>
      <c r="G300" s="179"/>
      <c r="H300" s="179"/>
      <c r="I300" s="182"/>
      <c r="J300" s="194">
        <f>BK300</f>
        <v>0</v>
      </c>
      <c r="K300" s="179"/>
      <c r="L300" s="184"/>
      <c r="M300" s="185"/>
      <c r="N300" s="186"/>
      <c r="O300" s="186"/>
      <c r="P300" s="187">
        <f>SUM(P301:P304)</f>
        <v>0</v>
      </c>
      <c r="Q300" s="186"/>
      <c r="R300" s="187">
        <f>SUM(R301:R304)</f>
        <v>0</v>
      </c>
      <c r="S300" s="186"/>
      <c r="T300" s="188">
        <f>SUM(T301:T304)</f>
        <v>0.045152000000000005</v>
      </c>
      <c r="AR300" s="189" t="s">
        <v>78</v>
      </c>
      <c r="AT300" s="190" t="s">
        <v>70</v>
      </c>
      <c r="AU300" s="190" t="s">
        <v>35</v>
      </c>
      <c r="AY300" s="189" t="s">
        <v>140</v>
      </c>
      <c r="BK300" s="191">
        <f>SUM(BK301:BK304)</f>
        <v>0</v>
      </c>
    </row>
    <row r="301" spans="2:65" s="1" customFormat="1" ht="22.5" customHeight="1">
      <c r="B301" s="36"/>
      <c r="C301" s="195" t="s">
        <v>147</v>
      </c>
      <c r="D301" s="195" t="s">
        <v>142</v>
      </c>
      <c r="E301" s="196" t="s">
        <v>2019</v>
      </c>
      <c r="F301" s="197" t="s">
        <v>2020</v>
      </c>
      <c r="G301" s="198" t="s">
        <v>145</v>
      </c>
      <c r="H301" s="199">
        <v>11.288</v>
      </c>
      <c r="I301" s="200"/>
      <c r="J301" s="201">
        <f>ROUND(I301*H301,2)</f>
        <v>0</v>
      </c>
      <c r="K301" s="197" t="s">
        <v>146</v>
      </c>
      <c r="L301" s="56"/>
      <c r="M301" s="202" t="s">
        <v>20</v>
      </c>
      <c r="N301" s="203" t="s">
        <v>42</v>
      </c>
      <c r="O301" s="37"/>
      <c r="P301" s="204">
        <f>O301*H301</f>
        <v>0</v>
      </c>
      <c r="Q301" s="204">
        <v>0</v>
      </c>
      <c r="R301" s="204">
        <f>Q301*H301</f>
        <v>0</v>
      </c>
      <c r="S301" s="204">
        <v>0.004</v>
      </c>
      <c r="T301" s="205">
        <f>S301*H301</f>
        <v>0.045152000000000005</v>
      </c>
      <c r="AR301" s="19" t="s">
        <v>241</v>
      </c>
      <c r="AT301" s="19" t="s">
        <v>142</v>
      </c>
      <c r="AU301" s="19" t="s">
        <v>78</v>
      </c>
      <c r="AY301" s="19" t="s">
        <v>140</v>
      </c>
      <c r="BE301" s="206">
        <f>IF(N301="základní",J301,0)</f>
        <v>0</v>
      </c>
      <c r="BF301" s="206">
        <f>IF(N301="snížená",J301,0)</f>
        <v>0</v>
      </c>
      <c r="BG301" s="206">
        <f>IF(N301="zákl. přenesená",J301,0)</f>
        <v>0</v>
      </c>
      <c r="BH301" s="206">
        <f>IF(N301="sníž. přenesená",J301,0)</f>
        <v>0</v>
      </c>
      <c r="BI301" s="206">
        <f>IF(N301="nulová",J301,0)</f>
        <v>0</v>
      </c>
      <c r="BJ301" s="19" t="s">
        <v>35</v>
      </c>
      <c r="BK301" s="206">
        <f>ROUND(I301*H301,2)</f>
        <v>0</v>
      </c>
      <c r="BL301" s="19" t="s">
        <v>241</v>
      </c>
      <c r="BM301" s="19" t="s">
        <v>2021</v>
      </c>
    </row>
    <row r="302" spans="2:51" s="12" customFormat="1" ht="13.5">
      <c r="B302" s="207"/>
      <c r="C302" s="208"/>
      <c r="D302" s="209" t="s">
        <v>149</v>
      </c>
      <c r="E302" s="210" t="s">
        <v>20</v>
      </c>
      <c r="F302" s="211" t="s">
        <v>2022</v>
      </c>
      <c r="G302" s="208"/>
      <c r="H302" s="212" t="s">
        <v>20</v>
      </c>
      <c r="I302" s="213"/>
      <c r="J302" s="208"/>
      <c r="K302" s="208"/>
      <c r="L302" s="214"/>
      <c r="M302" s="215"/>
      <c r="N302" s="216"/>
      <c r="O302" s="216"/>
      <c r="P302" s="216"/>
      <c r="Q302" s="216"/>
      <c r="R302" s="216"/>
      <c r="S302" s="216"/>
      <c r="T302" s="217"/>
      <c r="AT302" s="218" t="s">
        <v>149</v>
      </c>
      <c r="AU302" s="218" t="s">
        <v>78</v>
      </c>
      <c r="AV302" s="12" t="s">
        <v>35</v>
      </c>
      <c r="AW302" s="12" t="s">
        <v>34</v>
      </c>
      <c r="AX302" s="12" t="s">
        <v>71</v>
      </c>
      <c r="AY302" s="218" t="s">
        <v>140</v>
      </c>
    </row>
    <row r="303" spans="2:51" s="13" customFormat="1" ht="13.5">
      <c r="B303" s="219"/>
      <c r="C303" s="220"/>
      <c r="D303" s="209" t="s">
        <v>149</v>
      </c>
      <c r="E303" s="221" t="s">
        <v>20</v>
      </c>
      <c r="F303" s="222" t="s">
        <v>1949</v>
      </c>
      <c r="G303" s="220"/>
      <c r="H303" s="223">
        <v>11.288</v>
      </c>
      <c r="I303" s="224"/>
      <c r="J303" s="220"/>
      <c r="K303" s="220"/>
      <c r="L303" s="225"/>
      <c r="M303" s="226"/>
      <c r="N303" s="227"/>
      <c r="O303" s="227"/>
      <c r="P303" s="227"/>
      <c r="Q303" s="227"/>
      <c r="R303" s="227"/>
      <c r="S303" s="227"/>
      <c r="T303" s="228"/>
      <c r="AT303" s="229" t="s">
        <v>149</v>
      </c>
      <c r="AU303" s="229" t="s">
        <v>78</v>
      </c>
      <c r="AV303" s="13" t="s">
        <v>78</v>
      </c>
      <c r="AW303" s="13" t="s">
        <v>34</v>
      </c>
      <c r="AX303" s="13" t="s">
        <v>71</v>
      </c>
      <c r="AY303" s="229" t="s">
        <v>140</v>
      </c>
    </row>
    <row r="304" spans="2:51" s="14" customFormat="1" ht="13.5">
      <c r="B304" s="230"/>
      <c r="C304" s="231"/>
      <c r="D304" s="209" t="s">
        <v>149</v>
      </c>
      <c r="E304" s="267" t="s">
        <v>20</v>
      </c>
      <c r="F304" s="268" t="s">
        <v>152</v>
      </c>
      <c r="G304" s="231"/>
      <c r="H304" s="269">
        <v>11.288</v>
      </c>
      <c r="I304" s="236"/>
      <c r="J304" s="231"/>
      <c r="K304" s="231"/>
      <c r="L304" s="237"/>
      <c r="M304" s="238"/>
      <c r="N304" s="239"/>
      <c r="O304" s="239"/>
      <c r="P304" s="239"/>
      <c r="Q304" s="239"/>
      <c r="R304" s="239"/>
      <c r="S304" s="239"/>
      <c r="T304" s="240"/>
      <c r="AT304" s="241" t="s">
        <v>149</v>
      </c>
      <c r="AU304" s="241" t="s">
        <v>78</v>
      </c>
      <c r="AV304" s="14" t="s">
        <v>147</v>
      </c>
      <c r="AW304" s="14" t="s">
        <v>34</v>
      </c>
      <c r="AX304" s="14" t="s">
        <v>35</v>
      </c>
      <c r="AY304" s="241" t="s">
        <v>140</v>
      </c>
    </row>
    <row r="305" spans="2:63" s="11" customFormat="1" ht="29.85" customHeight="1">
      <c r="B305" s="178"/>
      <c r="C305" s="179"/>
      <c r="D305" s="192" t="s">
        <v>70</v>
      </c>
      <c r="E305" s="193" t="s">
        <v>1035</v>
      </c>
      <c r="F305" s="193" t="s">
        <v>1036</v>
      </c>
      <c r="G305" s="179"/>
      <c r="H305" s="179"/>
      <c r="I305" s="182"/>
      <c r="J305" s="194">
        <f>BK305</f>
        <v>0</v>
      </c>
      <c r="K305" s="179"/>
      <c r="L305" s="184"/>
      <c r="M305" s="185"/>
      <c r="N305" s="186"/>
      <c r="O305" s="186"/>
      <c r="P305" s="187">
        <f>SUM(P306:P335)</f>
        <v>0</v>
      </c>
      <c r="Q305" s="186"/>
      <c r="R305" s="187">
        <f>SUM(R306:R335)</f>
        <v>0.0037</v>
      </c>
      <c r="S305" s="186"/>
      <c r="T305" s="188">
        <f>SUM(T306:T335)</f>
        <v>0.05696050000000001</v>
      </c>
      <c r="AR305" s="189" t="s">
        <v>78</v>
      </c>
      <c r="AT305" s="190" t="s">
        <v>70</v>
      </c>
      <c r="AU305" s="190" t="s">
        <v>35</v>
      </c>
      <c r="AY305" s="189" t="s">
        <v>140</v>
      </c>
      <c r="BK305" s="191">
        <f>SUM(BK306:BK335)</f>
        <v>0</v>
      </c>
    </row>
    <row r="306" spans="2:65" s="1" customFormat="1" ht="22.5" customHeight="1">
      <c r="B306" s="36"/>
      <c r="C306" s="195" t="s">
        <v>388</v>
      </c>
      <c r="D306" s="195" t="s">
        <v>142</v>
      </c>
      <c r="E306" s="196" t="s">
        <v>1685</v>
      </c>
      <c r="F306" s="197" t="s">
        <v>1686</v>
      </c>
      <c r="G306" s="198" t="s">
        <v>225</v>
      </c>
      <c r="H306" s="199">
        <v>9.55</v>
      </c>
      <c r="I306" s="200"/>
      <c r="J306" s="201">
        <f>ROUND(I306*H306,2)</f>
        <v>0</v>
      </c>
      <c r="K306" s="197" t="s">
        <v>146</v>
      </c>
      <c r="L306" s="56"/>
      <c r="M306" s="202" t="s">
        <v>20</v>
      </c>
      <c r="N306" s="203" t="s">
        <v>42</v>
      </c>
      <c r="O306" s="37"/>
      <c r="P306" s="204">
        <f>O306*H306</f>
        <v>0</v>
      </c>
      <c r="Q306" s="204">
        <v>0</v>
      </c>
      <c r="R306" s="204">
        <f>Q306*H306</f>
        <v>0</v>
      </c>
      <c r="S306" s="204">
        <v>0.00176</v>
      </c>
      <c r="T306" s="205">
        <f>S306*H306</f>
        <v>0.016808000000000003</v>
      </c>
      <c r="AR306" s="19" t="s">
        <v>241</v>
      </c>
      <c r="AT306" s="19" t="s">
        <v>142</v>
      </c>
      <c r="AU306" s="19" t="s">
        <v>78</v>
      </c>
      <c r="AY306" s="19" t="s">
        <v>140</v>
      </c>
      <c r="BE306" s="206">
        <f>IF(N306="základní",J306,0)</f>
        <v>0</v>
      </c>
      <c r="BF306" s="206">
        <f>IF(N306="snížená",J306,0)</f>
        <v>0</v>
      </c>
      <c r="BG306" s="206">
        <f>IF(N306="zákl. přenesená",J306,0)</f>
        <v>0</v>
      </c>
      <c r="BH306" s="206">
        <f>IF(N306="sníž. přenesená",J306,0)</f>
        <v>0</v>
      </c>
      <c r="BI306" s="206">
        <f>IF(N306="nulová",J306,0)</f>
        <v>0</v>
      </c>
      <c r="BJ306" s="19" t="s">
        <v>35</v>
      </c>
      <c r="BK306" s="206">
        <f>ROUND(I306*H306,2)</f>
        <v>0</v>
      </c>
      <c r="BL306" s="19" t="s">
        <v>241</v>
      </c>
      <c r="BM306" s="19" t="s">
        <v>2023</v>
      </c>
    </row>
    <row r="307" spans="2:51" s="12" customFormat="1" ht="13.5">
      <c r="B307" s="207"/>
      <c r="C307" s="208"/>
      <c r="D307" s="209" t="s">
        <v>149</v>
      </c>
      <c r="E307" s="210" t="s">
        <v>20</v>
      </c>
      <c r="F307" s="211" t="s">
        <v>2024</v>
      </c>
      <c r="G307" s="208"/>
      <c r="H307" s="212" t="s">
        <v>20</v>
      </c>
      <c r="I307" s="213"/>
      <c r="J307" s="208"/>
      <c r="K307" s="208"/>
      <c r="L307" s="214"/>
      <c r="M307" s="215"/>
      <c r="N307" s="216"/>
      <c r="O307" s="216"/>
      <c r="P307" s="216"/>
      <c r="Q307" s="216"/>
      <c r="R307" s="216"/>
      <c r="S307" s="216"/>
      <c r="T307" s="217"/>
      <c r="AT307" s="218" t="s">
        <v>149</v>
      </c>
      <c r="AU307" s="218" t="s">
        <v>78</v>
      </c>
      <c r="AV307" s="12" t="s">
        <v>35</v>
      </c>
      <c r="AW307" s="12" t="s">
        <v>34</v>
      </c>
      <c r="AX307" s="12" t="s">
        <v>71</v>
      </c>
      <c r="AY307" s="218" t="s">
        <v>140</v>
      </c>
    </row>
    <row r="308" spans="2:51" s="13" customFormat="1" ht="13.5">
      <c r="B308" s="219"/>
      <c r="C308" s="220"/>
      <c r="D308" s="209" t="s">
        <v>149</v>
      </c>
      <c r="E308" s="221" t="s">
        <v>20</v>
      </c>
      <c r="F308" s="222" t="s">
        <v>2025</v>
      </c>
      <c r="G308" s="220"/>
      <c r="H308" s="223">
        <v>9.55</v>
      </c>
      <c r="I308" s="224"/>
      <c r="J308" s="220"/>
      <c r="K308" s="220"/>
      <c r="L308" s="225"/>
      <c r="M308" s="226"/>
      <c r="N308" s="227"/>
      <c r="O308" s="227"/>
      <c r="P308" s="227"/>
      <c r="Q308" s="227"/>
      <c r="R308" s="227"/>
      <c r="S308" s="227"/>
      <c r="T308" s="228"/>
      <c r="AT308" s="229" t="s">
        <v>149</v>
      </c>
      <c r="AU308" s="229" t="s">
        <v>78</v>
      </c>
      <c r="AV308" s="13" t="s">
        <v>78</v>
      </c>
      <c r="AW308" s="13" t="s">
        <v>34</v>
      </c>
      <c r="AX308" s="13" t="s">
        <v>71</v>
      </c>
      <c r="AY308" s="229" t="s">
        <v>140</v>
      </c>
    </row>
    <row r="309" spans="2:51" s="14" customFormat="1" ht="13.5">
      <c r="B309" s="230"/>
      <c r="C309" s="231"/>
      <c r="D309" s="232" t="s">
        <v>149</v>
      </c>
      <c r="E309" s="233" t="s">
        <v>20</v>
      </c>
      <c r="F309" s="234" t="s">
        <v>152</v>
      </c>
      <c r="G309" s="231"/>
      <c r="H309" s="235">
        <v>9.55</v>
      </c>
      <c r="I309" s="236"/>
      <c r="J309" s="231"/>
      <c r="K309" s="231"/>
      <c r="L309" s="237"/>
      <c r="M309" s="238"/>
      <c r="N309" s="239"/>
      <c r="O309" s="239"/>
      <c r="P309" s="239"/>
      <c r="Q309" s="239"/>
      <c r="R309" s="239"/>
      <c r="S309" s="239"/>
      <c r="T309" s="240"/>
      <c r="AT309" s="241" t="s">
        <v>149</v>
      </c>
      <c r="AU309" s="241" t="s">
        <v>78</v>
      </c>
      <c r="AV309" s="14" t="s">
        <v>147</v>
      </c>
      <c r="AW309" s="14" t="s">
        <v>34</v>
      </c>
      <c r="AX309" s="14" t="s">
        <v>35</v>
      </c>
      <c r="AY309" s="241" t="s">
        <v>140</v>
      </c>
    </row>
    <row r="310" spans="2:65" s="1" customFormat="1" ht="22.5" customHeight="1">
      <c r="B310" s="36"/>
      <c r="C310" s="195" t="s">
        <v>449</v>
      </c>
      <c r="D310" s="195" t="s">
        <v>142</v>
      </c>
      <c r="E310" s="196" t="s">
        <v>2026</v>
      </c>
      <c r="F310" s="197" t="s">
        <v>2027</v>
      </c>
      <c r="G310" s="198" t="s">
        <v>225</v>
      </c>
      <c r="H310" s="199">
        <v>5.45</v>
      </c>
      <c r="I310" s="200"/>
      <c r="J310" s="201">
        <f>ROUND(I310*H310,2)</f>
        <v>0</v>
      </c>
      <c r="K310" s="197" t="s">
        <v>146</v>
      </c>
      <c r="L310" s="56"/>
      <c r="M310" s="202" t="s">
        <v>20</v>
      </c>
      <c r="N310" s="203" t="s">
        <v>42</v>
      </c>
      <c r="O310" s="37"/>
      <c r="P310" s="204">
        <f>O310*H310</f>
        <v>0</v>
      </c>
      <c r="Q310" s="204">
        <v>0</v>
      </c>
      <c r="R310" s="204">
        <f>Q310*H310</f>
        <v>0</v>
      </c>
      <c r="S310" s="204">
        <v>0.00067</v>
      </c>
      <c r="T310" s="205">
        <f>S310*H310</f>
        <v>0.0036515000000000002</v>
      </c>
      <c r="AR310" s="19" t="s">
        <v>241</v>
      </c>
      <c r="AT310" s="19" t="s">
        <v>142</v>
      </c>
      <c r="AU310" s="19" t="s">
        <v>78</v>
      </c>
      <c r="AY310" s="19" t="s">
        <v>140</v>
      </c>
      <c r="BE310" s="206">
        <f>IF(N310="základní",J310,0)</f>
        <v>0</v>
      </c>
      <c r="BF310" s="206">
        <f>IF(N310="snížená",J310,0)</f>
        <v>0</v>
      </c>
      <c r="BG310" s="206">
        <f>IF(N310="zákl. přenesená",J310,0)</f>
        <v>0</v>
      </c>
      <c r="BH310" s="206">
        <f>IF(N310="sníž. přenesená",J310,0)</f>
        <v>0</v>
      </c>
      <c r="BI310" s="206">
        <f>IF(N310="nulová",J310,0)</f>
        <v>0</v>
      </c>
      <c r="BJ310" s="19" t="s">
        <v>35</v>
      </c>
      <c r="BK310" s="206">
        <f>ROUND(I310*H310,2)</f>
        <v>0</v>
      </c>
      <c r="BL310" s="19" t="s">
        <v>241</v>
      </c>
      <c r="BM310" s="19" t="s">
        <v>2028</v>
      </c>
    </row>
    <row r="311" spans="2:51" s="12" customFormat="1" ht="13.5">
      <c r="B311" s="207"/>
      <c r="C311" s="208"/>
      <c r="D311" s="209" t="s">
        <v>149</v>
      </c>
      <c r="E311" s="210" t="s">
        <v>20</v>
      </c>
      <c r="F311" s="211" t="s">
        <v>2029</v>
      </c>
      <c r="G311" s="208"/>
      <c r="H311" s="212" t="s">
        <v>20</v>
      </c>
      <c r="I311" s="213"/>
      <c r="J311" s="208"/>
      <c r="K311" s="208"/>
      <c r="L311" s="214"/>
      <c r="M311" s="215"/>
      <c r="N311" s="216"/>
      <c r="O311" s="216"/>
      <c r="P311" s="216"/>
      <c r="Q311" s="216"/>
      <c r="R311" s="216"/>
      <c r="S311" s="216"/>
      <c r="T311" s="217"/>
      <c r="AT311" s="218" t="s">
        <v>149</v>
      </c>
      <c r="AU311" s="218" t="s">
        <v>78</v>
      </c>
      <c r="AV311" s="12" t="s">
        <v>35</v>
      </c>
      <c r="AW311" s="12" t="s">
        <v>34</v>
      </c>
      <c r="AX311" s="12" t="s">
        <v>71</v>
      </c>
      <c r="AY311" s="218" t="s">
        <v>140</v>
      </c>
    </row>
    <row r="312" spans="2:51" s="13" customFormat="1" ht="13.5">
      <c r="B312" s="219"/>
      <c r="C312" s="220"/>
      <c r="D312" s="209" t="s">
        <v>149</v>
      </c>
      <c r="E312" s="221" t="s">
        <v>20</v>
      </c>
      <c r="F312" s="222" t="s">
        <v>1954</v>
      </c>
      <c r="G312" s="220"/>
      <c r="H312" s="223">
        <v>5.45</v>
      </c>
      <c r="I312" s="224"/>
      <c r="J312" s="220"/>
      <c r="K312" s="220"/>
      <c r="L312" s="225"/>
      <c r="M312" s="226"/>
      <c r="N312" s="227"/>
      <c r="O312" s="227"/>
      <c r="P312" s="227"/>
      <c r="Q312" s="227"/>
      <c r="R312" s="227"/>
      <c r="S312" s="227"/>
      <c r="T312" s="228"/>
      <c r="AT312" s="229" t="s">
        <v>149</v>
      </c>
      <c r="AU312" s="229" t="s">
        <v>78</v>
      </c>
      <c r="AV312" s="13" t="s">
        <v>78</v>
      </c>
      <c r="AW312" s="13" t="s">
        <v>34</v>
      </c>
      <c r="AX312" s="13" t="s">
        <v>71</v>
      </c>
      <c r="AY312" s="229" t="s">
        <v>140</v>
      </c>
    </row>
    <row r="313" spans="2:51" s="14" customFormat="1" ht="13.5">
      <c r="B313" s="230"/>
      <c r="C313" s="231"/>
      <c r="D313" s="232" t="s">
        <v>149</v>
      </c>
      <c r="E313" s="233" t="s">
        <v>20</v>
      </c>
      <c r="F313" s="234" t="s">
        <v>152</v>
      </c>
      <c r="G313" s="231"/>
      <c r="H313" s="235">
        <v>5.45</v>
      </c>
      <c r="I313" s="236"/>
      <c r="J313" s="231"/>
      <c r="K313" s="231"/>
      <c r="L313" s="237"/>
      <c r="M313" s="238"/>
      <c r="N313" s="239"/>
      <c r="O313" s="239"/>
      <c r="P313" s="239"/>
      <c r="Q313" s="239"/>
      <c r="R313" s="239"/>
      <c r="S313" s="239"/>
      <c r="T313" s="240"/>
      <c r="AT313" s="241" t="s">
        <v>149</v>
      </c>
      <c r="AU313" s="241" t="s">
        <v>78</v>
      </c>
      <c r="AV313" s="14" t="s">
        <v>147</v>
      </c>
      <c r="AW313" s="14" t="s">
        <v>34</v>
      </c>
      <c r="AX313" s="14" t="s">
        <v>35</v>
      </c>
      <c r="AY313" s="241" t="s">
        <v>140</v>
      </c>
    </row>
    <row r="314" spans="2:65" s="1" customFormat="1" ht="22.5" customHeight="1">
      <c r="B314" s="36"/>
      <c r="C314" s="195" t="s">
        <v>452</v>
      </c>
      <c r="D314" s="195" t="s">
        <v>142</v>
      </c>
      <c r="E314" s="196" t="s">
        <v>1044</v>
      </c>
      <c r="F314" s="197" t="s">
        <v>1045</v>
      </c>
      <c r="G314" s="198" t="s">
        <v>225</v>
      </c>
      <c r="H314" s="199">
        <v>9.55</v>
      </c>
      <c r="I314" s="200"/>
      <c r="J314" s="201">
        <f>ROUND(I314*H314,2)</f>
        <v>0</v>
      </c>
      <c r="K314" s="197" t="s">
        <v>146</v>
      </c>
      <c r="L314" s="56"/>
      <c r="M314" s="202" t="s">
        <v>20</v>
      </c>
      <c r="N314" s="203" t="s">
        <v>42</v>
      </c>
      <c r="O314" s="37"/>
      <c r="P314" s="204">
        <f>O314*H314</f>
        <v>0</v>
      </c>
      <c r="Q314" s="204">
        <v>0</v>
      </c>
      <c r="R314" s="204">
        <f>Q314*H314</f>
        <v>0</v>
      </c>
      <c r="S314" s="204">
        <v>0.00177</v>
      </c>
      <c r="T314" s="205">
        <f>S314*H314</f>
        <v>0.016903500000000002</v>
      </c>
      <c r="AR314" s="19" t="s">
        <v>241</v>
      </c>
      <c r="AT314" s="19" t="s">
        <v>142</v>
      </c>
      <c r="AU314" s="19" t="s">
        <v>78</v>
      </c>
      <c r="AY314" s="19" t="s">
        <v>140</v>
      </c>
      <c r="BE314" s="206">
        <f>IF(N314="základní",J314,0)</f>
        <v>0</v>
      </c>
      <c r="BF314" s="206">
        <f>IF(N314="snížená",J314,0)</f>
        <v>0</v>
      </c>
      <c r="BG314" s="206">
        <f>IF(N314="zákl. přenesená",J314,0)</f>
        <v>0</v>
      </c>
      <c r="BH314" s="206">
        <f>IF(N314="sníž. přenesená",J314,0)</f>
        <v>0</v>
      </c>
      <c r="BI314" s="206">
        <f>IF(N314="nulová",J314,0)</f>
        <v>0</v>
      </c>
      <c r="BJ314" s="19" t="s">
        <v>35</v>
      </c>
      <c r="BK314" s="206">
        <f>ROUND(I314*H314,2)</f>
        <v>0</v>
      </c>
      <c r="BL314" s="19" t="s">
        <v>241</v>
      </c>
      <c r="BM314" s="19" t="s">
        <v>2030</v>
      </c>
    </row>
    <row r="315" spans="2:51" s="12" customFormat="1" ht="13.5">
      <c r="B315" s="207"/>
      <c r="C315" s="208"/>
      <c r="D315" s="209" t="s">
        <v>149</v>
      </c>
      <c r="E315" s="210" t="s">
        <v>20</v>
      </c>
      <c r="F315" s="211" t="s">
        <v>2031</v>
      </c>
      <c r="G315" s="208"/>
      <c r="H315" s="212" t="s">
        <v>20</v>
      </c>
      <c r="I315" s="213"/>
      <c r="J315" s="208"/>
      <c r="K315" s="208"/>
      <c r="L315" s="214"/>
      <c r="M315" s="215"/>
      <c r="N315" s="216"/>
      <c r="O315" s="216"/>
      <c r="P315" s="216"/>
      <c r="Q315" s="216"/>
      <c r="R315" s="216"/>
      <c r="S315" s="216"/>
      <c r="T315" s="217"/>
      <c r="AT315" s="218" t="s">
        <v>149</v>
      </c>
      <c r="AU315" s="218" t="s">
        <v>78</v>
      </c>
      <c r="AV315" s="12" t="s">
        <v>35</v>
      </c>
      <c r="AW315" s="12" t="s">
        <v>34</v>
      </c>
      <c r="AX315" s="12" t="s">
        <v>71</v>
      </c>
      <c r="AY315" s="218" t="s">
        <v>140</v>
      </c>
    </row>
    <row r="316" spans="2:51" s="13" customFormat="1" ht="13.5">
      <c r="B316" s="219"/>
      <c r="C316" s="220"/>
      <c r="D316" s="209" t="s">
        <v>149</v>
      </c>
      <c r="E316" s="221" t="s">
        <v>20</v>
      </c>
      <c r="F316" s="222" t="s">
        <v>2025</v>
      </c>
      <c r="G316" s="220"/>
      <c r="H316" s="223">
        <v>9.55</v>
      </c>
      <c r="I316" s="224"/>
      <c r="J316" s="220"/>
      <c r="K316" s="220"/>
      <c r="L316" s="225"/>
      <c r="M316" s="226"/>
      <c r="N316" s="227"/>
      <c r="O316" s="227"/>
      <c r="P316" s="227"/>
      <c r="Q316" s="227"/>
      <c r="R316" s="227"/>
      <c r="S316" s="227"/>
      <c r="T316" s="228"/>
      <c r="AT316" s="229" t="s">
        <v>149</v>
      </c>
      <c r="AU316" s="229" t="s">
        <v>78</v>
      </c>
      <c r="AV316" s="13" t="s">
        <v>78</v>
      </c>
      <c r="AW316" s="13" t="s">
        <v>34</v>
      </c>
      <c r="AX316" s="13" t="s">
        <v>71</v>
      </c>
      <c r="AY316" s="229" t="s">
        <v>140</v>
      </c>
    </row>
    <row r="317" spans="2:51" s="14" customFormat="1" ht="13.5">
      <c r="B317" s="230"/>
      <c r="C317" s="231"/>
      <c r="D317" s="232" t="s">
        <v>149</v>
      </c>
      <c r="E317" s="233" t="s">
        <v>20</v>
      </c>
      <c r="F317" s="234" t="s">
        <v>152</v>
      </c>
      <c r="G317" s="231"/>
      <c r="H317" s="235">
        <v>9.55</v>
      </c>
      <c r="I317" s="236"/>
      <c r="J317" s="231"/>
      <c r="K317" s="231"/>
      <c r="L317" s="237"/>
      <c r="M317" s="238"/>
      <c r="N317" s="239"/>
      <c r="O317" s="239"/>
      <c r="P317" s="239"/>
      <c r="Q317" s="239"/>
      <c r="R317" s="239"/>
      <c r="S317" s="239"/>
      <c r="T317" s="240"/>
      <c r="AT317" s="241" t="s">
        <v>149</v>
      </c>
      <c r="AU317" s="241" t="s">
        <v>78</v>
      </c>
      <c r="AV317" s="14" t="s">
        <v>147</v>
      </c>
      <c r="AW317" s="14" t="s">
        <v>34</v>
      </c>
      <c r="AX317" s="14" t="s">
        <v>35</v>
      </c>
      <c r="AY317" s="241" t="s">
        <v>140</v>
      </c>
    </row>
    <row r="318" spans="2:65" s="1" customFormat="1" ht="22.5" customHeight="1">
      <c r="B318" s="36"/>
      <c r="C318" s="195" t="s">
        <v>467</v>
      </c>
      <c r="D318" s="195" t="s">
        <v>142</v>
      </c>
      <c r="E318" s="196" t="s">
        <v>1062</v>
      </c>
      <c r="F318" s="197" t="s">
        <v>1063</v>
      </c>
      <c r="G318" s="198" t="s">
        <v>225</v>
      </c>
      <c r="H318" s="199">
        <v>9.05</v>
      </c>
      <c r="I318" s="200"/>
      <c r="J318" s="201">
        <f>ROUND(I318*H318,2)</f>
        <v>0</v>
      </c>
      <c r="K318" s="197" t="s">
        <v>146</v>
      </c>
      <c r="L318" s="56"/>
      <c r="M318" s="202" t="s">
        <v>20</v>
      </c>
      <c r="N318" s="203" t="s">
        <v>42</v>
      </c>
      <c r="O318" s="37"/>
      <c r="P318" s="204">
        <f>O318*H318</f>
        <v>0</v>
      </c>
      <c r="Q318" s="204">
        <v>0</v>
      </c>
      <c r="R318" s="204">
        <f>Q318*H318</f>
        <v>0</v>
      </c>
      <c r="S318" s="204">
        <v>0.00175</v>
      </c>
      <c r="T318" s="205">
        <f>S318*H318</f>
        <v>0.0158375</v>
      </c>
      <c r="AR318" s="19" t="s">
        <v>241</v>
      </c>
      <c r="AT318" s="19" t="s">
        <v>142</v>
      </c>
      <c r="AU318" s="19" t="s">
        <v>78</v>
      </c>
      <c r="AY318" s="19" t="s">
        <v>140</v>
      </c>
      <c r="BE318" s="206">
        <f>IF(N318="základní",J318,0)</f>
        <v>0</v>
      </c>
      <c r="BF318" s="206">
        <f>IF(N318="snížená",J318,0)</f>
        <v>0</v>
      </c>
      <c r="BG318" s="206">
        <f>IF(N318="zákl. přenesená",J318,0)</f>
        <v>0</v>
      </c>
      <c r="BH318" s="206">
        <f>IF(N318="sníž. přenesená",J318,0)</f>
        <v>0</v>
      </c>
      <c r="BI318" s="206">
        <f>IF(N318="nulová",J318,0)</f>
        <v>0</v>
      </c>
      <c r="BJ318" s="19" t="s">
        <v>35</v>
      </c>
      <c r="BK318" s="206">
        <f>ROUND(I318*H318,2)</f>
        <v>0</v>
      </c>
      <c r="BL318" s="19" t="s">
        <v>241</v>
      </c>
      <c r="BM318" s="19" t="s">
        <v>2032</v>
      </c>
    </row>
    <row r="319" spans="2:51" s="12" customFormat="1" ht="13.5">
      <c r="B319" s="207"/>
      <c r="C319" s="208"/>
      <c r="D319" s="209" t="s">
        <v>149</v>
      </c>
      <c r="E319" s="210" t="s">
        <v>20</v>
      </c>
      <c r="F319" s="211" t="s">
        <v>2033</v>
      </c>
      <c r="G319" s="208"/>
      <c r="H319" s="212" t="s">
        <v>20</v>
      </c>
      <c r="I319" s="213"/>
      <c r="J319" s="208"/>
      <c r="K319" s="208"/>
      <c r="L319" s="214"/>
      <c r="M319" s="215"/>
      <c r="N319" s="216"/>
      <c r="O319" s="216"/>
      <c r="P319" s="216"/>
      <c r="Q319" s="216"/>
      <c r="R319" s="216"/>
      <c r="S319" s="216"/>
      <c r="T319" s="217"/>
      <c r="AT319" s="218" t="s">
        <v>149</v>
      </c>
      <c r="AU319" s="218" t="s">
        <v>78</v>
      </c>
      <c r="AV319" s="12" t="s">
        <v>35</v>
      </c>
      <c r="AW319" s="12" t="s">
        <v>34</v>
      </c>
      <c r="AX319" s="12" t="s">
        <v>71</v>
      </c>
      <c r="AY319" s="218" t="s">
        <v>140</v>
      </c>
    </row>
    <row r="320" spans="2:51" s="13" customFormat="1" ht="13.5">
      <c r="B320" s="219"/>
      <c r="C320" s="220"/>
      <c r="D320" s="209" t="s">
        <v>149</v>
      </c>
      <c r="E320" s="221" t="s">
        <v>20</v>
      </c>
      <c r="F320" s="222" t="s">
        <v>1954</v>
      </c>
      <c r="G320" s="220"/>
      <c r="H320" s="223">
        <v>5.45</v>
      </c>
      <c r="I320" s="224"/>
      <c r="J320" s="220"/>
      <c r="K320" s="220"/>
      <c r="L320" s="225"/>
      <c r="M320" s="226"/>
      <c r="N320" s="227"/>
      <c r="O320" s="227"/>
      <c r="P320" s="227"/>
      <c r="Q320" s="227"/>
      <c r="R320" s="227"/>
      <c r="S320" s="227"/>
      <c r="T320" s="228"/>
      <c r="AT320" s="229" t="s">
        <v>149</v>
      </c>
      <c r="AU320" s="229" t="s">
        <v>78</v>
      </c>
      <c r="AV320" s="13" t="s">
        <v>78</v>
      </c>
      <c r="AW320" s="13" t="s">
        <v>34</v>
      </c>
      <c r="AX320" s="13" t="s">
        <v>71</v>
      </c>
      <c r="AY320" s="229" t="s">
        <v>140</v>
      </c>
    </row>
    <row r="321" spans="2:51" s="15" customFormat="1" ht="13.5">
      <c r="B321" s="242"/>
      <c r="C321" s="243"/>
      <c r="D321" s="209" t="s">
        <v>149</v>
      </c>
      <c r="E321" s="244" t="s">
        <v>20</v>
      </c>
      <c r="F321" s="245" t="s">
        <v>158</v>
      </c>
      <c r="G321" s="243"/>
      <c r="H321" s="246">
        <v>5.45</v>
      </c>
      <c r="I321" s="247"/>
      <c r="J321" s="243"/>
      <c r="K321" s="243"/>
      <c r="L321" s="248"/>
      <c r="M321" s="249"/>
      <c r="N321" s="250"/>
      <c r="O321" s="250"/>
      <c r="P321" s="250"/>
      <c r="Q321" s="250"/>
      <c r="R321" s="250"/>
      <c r="S321" s="250"/>
      <c r="T321" s="251"/>
      <c r="AT321" s="252" t="s">
        <v>149</v>
      </c>
      <c r="AU321" s="252" t="s">
        <v>78</v>
      </c>
      <c r="AV321" s="15" t="s">
        <v>159</v>
      </c>
      <c r="AW321" s="15" t="s">
        <v>34</v>
      </c>
      <c r="AX321" s="15" t="s">
        <v>71</v>
      </c>
      <c r="AY321" s="252" t="s">
        <v>140</v>
      </c>
    </row>
    <row r="322" spans="2:51" s="12" customFormat="1" ht="13.5">
      <c r="B322" s="207"/>
      <c r="C322" s="208"/>
      <c r="D322" s="209" t="s">
        <v>149</v>
      </c>
      <c r="E322" s="210" t="s">
        <v>20</v>
      </c>
      <c r="F322" s="211" t="s">
        <v>2034</v>
      </c>
      <c r="G322" s="208"/>
      <c r="H322" s="212" t="s">
        <v>20</v>
      </c>
      <c r="I322" s="213"/>
      <c r="J322" s="208"/>
      <c r="K322" s="208"/>
      <c r="L322" s="214"/>
      <c r="M322" s="215"/>
      <c r="N322" s="216"/>
      <c r="O322" s="216"/>
      <c r="P322" s="216"/>
      <c r="Q322" s="216"/>
      <c r="R322" s="216"/>
      <c r="S322" s="216"/>
      <c r="T322" s="217"/>
      <c r="AT322" s="218" t="s">
        <v>149</v>
      </c>
      <c r="AU322" s="218" t="s">
        <v>78</v>
      </c>
      <c r="AV322" s="12" t="s">
        <v>35</v>
      </c>
      <c r="AW322" s="12" t="s">
        <v>34</v>
      </c>
      <c r="AX322" s="12" t="s">
        <v>71</v>
      </c>
      <c r="AY322" s="218" t="s">
        <v>140</v>
      </c>
    </row>
    <row r="323" spans="2:51" s="13" customFormat="1" ht="13.5">
      <c r="B323" s="219"/>
      <c r="C323" s="220"/>
      <c r="D323" s="209" t="s">
        <v>149</v>
      </c>
      <c r="E323" s="221" t="s">
        <v>20</v>
      </c>
      <c r="F323" s="222" t="s">
        <v>2035</v>
      </c>
      <c r="G323" s="220"/>
      <c r="H323" s="223">
        <v>3.6</v>
      </c>
      <c r="I323" s="224"/>
      <c r="J323" s="220"/>
      <c r="K323" s="220"/>
      <c r="L323" s="225"/>
      <c r="M323" s="226"/>
      <c r="N323" s="227"/>
      <c r="O323" s="227"/>
      <c r="P323" s="227"/>
      <c r="Q323" s="227"/>
      <c r="R323" s="227"/>
      <c r="S323" s="227"/>
      <c r="T323" s="228"/>
      <c r="AT323" s="229" t="s">
        <v>149</v>
      </c>
      <c r="AU323" s="229" t="s">
        <v>78</v>
      </c>
      <c r="AV323" s="13" t="s">
        <v>78</v>
      </c>
      <c r="AW323" s="13" t="s">
        <v>34</v>
      </c>
      <c r="AX323" s="13" t="s">
        <v>71</v>
      </c>
      <c r="AY323" s="229" t="s">
        <v>140</v>
      </c>
    </row>
    <row r="324" spans="2:51" s="15" customFormat="1" ht="13.5">
      <c r="B324" s="242"/>
      <c r="C324" s="243"/>
      <c r="D324" s="209" t="s">
        <v>149</v>
      </c>
      <c r="E324" s="244" t="s">
        <v>20</v>
      </c>
      <c r="F324" s="245" t="s">
        <v>158</v>
      </c>
      <c r="G324" s="243"/>
      <c r="H324" s="246">
        <v>3.6</v>
      </c>
      <c r="I324" s="247"/>
      <c r="J324" s="243"/>
      <c r="K324" s="243"/>
      <c r="L324" s="248"/>
      <c r="M324" s="249"/>
      <c r="N324" s="250"/>
      <c r="O324" s="250"/>
      <c r="P324" s="250"/>
      <c r="Q324" s="250"/>
      <c r="R324" s="250"/>
      <c r="S324" s="250"/>
      <c r="T324" s="251"/>
      <c r="AT324" s="252" t="s">
        <v>149</v>
      </c>
      <c r="AU324" s="252" t="s">
        <v>78</v>
      </c>
      <c r="AV324" s="15" t="s">
        <v>159</v>
      </c>
      <c r="AW324" s="15" t="s">
        <v>34</v>
      </c>
      <c r="AX324" s="15" t="s">
        <v>71</v>
      </c>
      <c r="AY324" s="252" t="s">
        <v>140</v>
      </c>
    </row>
    <row r="325" spans="2:51" s="14" customFormat="1" ht="13.5">
      <c r="B325" s="230"/>
      <c r="C325" s="231"/>
      <c r="D325" s="232" t="s">
        <v>149</v>
      </c>
      <c r="E325" s="233" t="s">
        <v>20</v>
      </c>
      <c r="F325" s="234" t="s">
        <v>152</v>
      </c>
      <c r="G325" s="231"/>
      <c r="H325" s="235">
        <v>9.05</v>
      </c>
      <c r="I325" s="236"/>
      <c r="J325" s="231"/>
      <c r="K325" s="231"/>
      <c r="L325" s="237"/>
      <c r="M325" s="238"/>
      <c r="N325" s="239"/>
      <c r="O325" s="239"/>
      <c r="P325" s="239"/>
      <c r="Q325" s="239"/>
      <c r="R325" s="239"/>
      <c r="S325" s="239"/>
      <c r="T325" s="240"/>
      <c r="AT325" s="241" t="s">
        <v>149</v>
      </c>
      <c r="AU325" s="241" t="s">
        <v>78</v>
      </c>
      <c r="AV325" s="14" t="s">
        <v>147</v>
      </c>
      <c r="AW325" s="14" t="s">
        <v>34</v>
      </c>
      <c r="AX325" s="14" t="s">
        <v>35</v>
      </c>
      <c r="AY325" s="241" t="s">
        <v>140</v>
      </c>
    </row>
    <row r="326" spans="2:65" s="1" customFormat="1" ht="31.5" customHeight="1">
      <c r="B326" s="36"/>
      <c r="C326" s="195" t="s">
        <v>471</v>
      </c>
      <c r="D326" s="195" t="s">
        <v>142</v>
      </c>
      <c r="E326" s="196" t="s">
        <v>1067</v>
      </c>
      <c r="F326" s="197" t="s">
        <v>1068</v>
      </c>
      <c r="G326" s="198" t="s">
        <v>650</v>
      </c>
      <c r="H326" s="199">
        <v>2</v>
      </c>
      <c r="I326" s="200"/>
      <c r="J326" s="201">
        <f>ROUND(I326*H326,2)</f>
        <v>0</v>
      </c>
      <c r="K326" s="197" t="s">
        <v>146</v>
      </c>
      <c r="L326" s="56"/>
      <c r="M326" s="202" t="s">
        <v>20</v>
      </c>
      <c r="N326" s="203" t="s">
        <v>42</v>
      </c>
      <c r="O326" s="37"/>
      <c r="P326" s="204">
        <f>O326*H326</f>
        <v>0</v>
      </c>
      <c r="Q326" s="204">
        <v>0</v>
      </c>
      <c r="R326" s="204">
        <f>Q326*H326</f>
        <v>0</v>
      </c>
      <c r="S326" s="204">
        <v>0.00188</v>
      </c>
      <c r="T326" s="205">
        <f>S326*H326</f>
        <v>0.00376</v>
      </c>
      <c r="AR326" s="19" t="s">
        <v>241</v>
      </c>
      <c r="AT326" s="19" t="s">
        <v>142</v>
      </c>
      <c r="AU326" s="19" t="s">
        <v>78</v>
      </c>
      <c r="AY326" s="19" t="s">
        <v>140</v>
      </c>
      <c r="BE326" s="206">
        <f>IF(N326="základní",J326,0)</f>
        <v>0</v>
      </c>
      <c r="BF326" s="206">
        <f>IF(N326="snížená",J326,0)</f>
        <v>0</v>
      </c>
      <c r="BG326" s="206">
        <f>IF(N326="zákl. přenesená",J326,0)</f>
        <v>0</v>
      </c>
      <c r="BH326" s="206">
        <f>IF(N326="sníž. přenesená",J326,0)</f>
        <v>0</v>
      </c>
      <c r="BI326" s="206">
        <f>IF(N326="nulová",J326,0)</f>
        <v>0</v>
      </c>
      <c r="BJ326" s="19" t="s">
        <v>35</v>
      </c>
      <c r="BK326" s="206">
        <f>ROUND(I326*H326,2)</f>
        <v>0</v>
      </c>
      <c r="BL326" s="19" t="s">
        <v>241</v>
      </c>
      <c r="BM326" s="19" t="s">
        <v>2036</v>
      </c>
    </row>
    <row r="327" spans="2:51" s="12" customFormat="1" ht="13.5">
      <c r="B327" s="207"/>
      <c r="C327" s="208"/>
      <c r="D327" s="209" t="s">
        <v>149</v>
      </c>
      <c r="E327" s="210" t="s">
        <v>20</v>
      </c>
      <c r="F327" s="211" t="s">
        <v>2037</v>
      </c>
      <c r="G327" s="208"/>
      <c r="H327" s="212" t="s">
        <v>20</v>
      </c>
      <c r="I327" s="213"/>
      <c r="J327" s="208"/>
      <c r="K327" s="208"/>
      <c r="L327" s="214"/>
      <c r="M327" s="215"/>
      <c r="N327" s="216"/>
      <c r="O327" s="216"/>
      <c r="P327" s="216"/>
      <c r="Q327" s="216"/>
      <c r="R327" s="216"/>
      <c r="S327" s="216"/>
      <c r="T327" s="217"/>
      <c r="AT327" s="218" t="s">
        <v>149</v>
      </c>
      <c r="AU327" s="218" t="s">
        <v>78</v>
      </c>
      <c r="AV327" s="12" t="s">
        <v>35</v>
      </c>
      <c r="AW327" s="12" t="s">
        <v>34</v>
      </c>
      <c r="AX327" s="12" t="s">
        <v>71</v>
      </c>
      <c r="AY327" s="218" t="s">
        <v>140</v>
      </c>
    </row>
    <row r="328" spans="2:51" s="13" customFormat="1" ht="13.5">
      <c r="B328" s="219"/>
      <c r="C328" s="220"/>
      <c r="D328" s="209" t="s">
        <v>149</v>
      </c>
      <c r="E328" s="221" t="s">
        <v>20</v>
      </c>
      <c r="F328" s="222" t="s">
        <v>2038</v>
      </c>
      <c r="G328" s="220"/>
      <c r="H328" s="223">
        <v>2</v>
      </c>
      <c r="I328" s="224"/>
      <c r="J328" s="220"/>
      <c r="K328" s="220"/>
      <c r="L328" s="225"/>
      <c r="M328" s="226"/>
      <c r="N328" s="227"/>
      <c r="O328" s="227"/>
      <c r="P328" s="227"/>
      <c r="Q328" s="227"/>
      <c r="R328" s="227"/>
      <c r="S328" s="227"/>
      <c r="T328" s="228"/>
      <c r="AT328" s="229" t="s">
        <v>149</v>
      </c>
      <c r="AU328" s="229" t="s">
        <v>78</v>
      </c>
      <c r="AV328" s="13" t="s">
        <v>78</v>
      </c>
      <c r="AW328" s="13" t="s">
        <v>34</v>
      </c>
      <c r="AX328" s="13" t="s">
        <v>71</v>
      </c>
      <c r="AY328" s="229" t="s">
        <v>140</v>
      </c>
    </row>
    <row r="329" spans="2:51" s="14" customFormat="1" ht="13.5">
      <c r="B329" s="230"/>
      <c r="C329" s="231"/>
      <c r="D329" s="232" t="s">
        <v>149</v>
      </c>
      <c r="E329" s="233" t="s">
        <v>20</v>
      </c>
      <c r="F329" s="234" t="s">
        <v>152</v>
      </c>
      <c r="G329" s="231"/>
      <c r="H329" s="235">
        <v>2</v>
      </c>
      <c r="I329" s="236"/>
      <c r="J329" s="231"/>
      <c r="K329" s="231"/>
      <c r="L329" s="237"/>
      <c r="M329" s="238"/>
      <c r="N329" s="239"/>
      <c r="O329" s="239"/>
      <c r="P329" s="239"/>
      <c r="Q329" s="239"/>
      <c r="R329" s="239"/>
      <c r="S329" s="239"/>
      <c r="T329" s="240"/>
      <c r="AT329" s="241" t="s">
        <v>149</v>
      </c>
      <c r="AU329" s="241" t="s">
        <v>78</v>
      </c>
      <c r="AV329" s="14" t="s">
        <v>147</v>
      </c>
      <c r="AW329" s="14" t="s">
        <v>34</v>
      </c>
      <c r="AX329" s="14" t="s">
        <v>35</v>
      </c>
      <c r="AY329" s="241" t="s">
        <v>140</v>
      </c>
    </row>
    <row r="330" spans="2:65" s="1" customFormat="1" ht="31.5" customHeight="1">
      <c r="B330" s="36"/>
      <c r="C330" s="195" t="s">
        <v>507</v>
      </c>
      <c r="D330" s="195" t="s">
        <v>142</v>
      </c>
      <c r="E330" s="196" t="s">
        <v>1077</v>
      </c>
      <c r="F330" s="197" t="s">
        <v>1078</v>
      </c>
      <c r="G330" s="198" t="s">
        <v>225</v>
      </c>
      <c r="H330" s="199">
        <v>1.25</v>
      </c>
      <c r="I330" s="200"/>
      <c r="J330" s="201">
        <f>ROUND(I330*H330,2)</f>
        <v>0</v>
      </c>
      <c r="K330" s="197" t="s">
        <v>146</v>
      </c>
      <c r="L330" s="56"/>
      <c r="M330" s="202" t="s">
        <v>20</v>
      </c>
      <c r="N330" s="203" t="s">
        <v>42</v>
      </c>
      <c r="O330" s="37"/>
      <c r="P330" s="204">
        <f>O330*H330</f>
        <v>0</v>
      </c>
      <c r="Q330" s="204">
        <v>0.00296</v>
      </c>
      <c r="R330" s="204">
        <f>Q330*H330</f>
        <v>0.0037</v>
      </c>
      <c r="S330" s="204">
        <v>0</v>
      </c>
      <c r="T330" s="205">
        <f>S330*H330</f>
        <v>0</v>
      </c>
      <c r="AR330" s="19" t="s">
        <v>241</v>
      </c>
      <c r="AT330" s="19" t="s">
        <v>142</v>
      </c>
      <c r="AU330" s="19" t="s">
        <v>78</v>
      </c>
      <c r="AY330" s="19" t="s">
        <v>140</v>
      </c>
      <c r="BE330" s="206">
        <f>IF(N330="základní",J330,0)</f>
        <v>0</v>
      </c>
      <c r="BF330" s="206">
        <f>IF(N330="snížená",J330,0)</f>
        <v>0</v>
      </c>
      <c r="BG330" s="206">
        <f>IF(N330="zákl. přenesená",J330,0)</f>
        <v>0</v>
      </c>
      <c r="BH330" s="206">
        <f>IF(N330="sníž. přenesená",J330,0)</f>
        <v>0</v>
      </c>
      <c r="BI330" s="206">
        <f>IF(N330="nulová",J330,0)</f>
        <v>0</v>
      </c>
      <c r="BJ330" s="19" t="s">
        <v>35</v>
      </c>
      <c r="BK330" s="206">
        <f>ROUND(I330*H330,2)</f>
        <v>0</v>
      </c>
      <c r="BL330" s="19" t="s">
        <v>241</v>
      </c>
      <c r="BM330" s="19" t="s">
        <v>2039</v>
      </c>
    </row>
    <row r="331" spans="2:51" s="12" customFormat="1" ht="13.5">
      <c r="B331" s="207"/>
      <c r="C331" s="208"/>
      <c r="D331" s="209" t="s">
        <v>149</v>
      </c>
      <c r="E331" s="210" t="s">
        <v>20</v>
      </c>
      <c r="F331" s="211" t="s">
        <v>2040</v>
      </c>
      <c r="G331" s="208"/>
      <c r="H331" s="212" t="s">
        <v>20</v>
      </c>
      <c r="I331" s="213"/>
      <c r="J331" s="208"/>
      <c r="K331" s="208"/>
      <c r="L331" s="214"/>
      <c r="M331" s="215"/>
      <c r="N331" s="216"/>
      <c r="O331" s="216"/>
      <c r="P331" s="216"/>
      <c r="Q331" s="216"/>
      <c r="R331" s="216"/>
      <c r="S331" s="216"/>
      <c r="T331" s="217"/>
      <c r="AT331" s="218" t="s">
        <v>149</v>
      </c>
      <c r="AU331" s="218" t="s">
        <v>78</v>
      </c>
      <c r="AV331" s="12" t="s">
        <v>35</v>
      </c>
      <c r="AW331" s="12" t="s">
        <v>34</v>
      </c>
      <c r="AX331" s="12" t="s">
        <v>71</v>
      </c>
      <c r="AY331" s="218" t="s">
        <v>140</v>
      </c>
    </row>
    <row r="332" spans="2:51" s="13" customFormat="1" ht="13.5">
      <c r="B332" s="219"/>
      <c r="C332" s="220"/>
      <c r="D332" s="209" t="s">
        <v>149</v>
      </c>
      <c r="E332" s="221" t="s">
        <v>20</v>
      </c>
      <c r="F332" s="222" t="s">
        <v>2041</v>
      </c>
      <c r="G332" s="220"/>
      <c r="H332" s="223">
        <v>1.25</v>
      </c>
      <c r="I332" s="224"/>
      <c r="J332" s="220"/>
      <c r="K332" s="220"/>
      <c r="L332" s="225"/>
      <c r="M332" s="226"/>
      <c r="N332" s="227"/>
      <c r="O332" s="227"/>
      <c r="P332" s="227"/>
      <c r="Q332" s="227"/>
      <c r="R332" s="227"/>
      <c r="S332" s="227"/>
      <c r="T332" s="228"/>
      <c r="AT332" s="229" t="s">
        <v>149</v>
      </c>
      <c r="AU332" s="229" t="s">
        <v>78</v>
      </c>
      <c r="AV332" s="13" t="s">
        <v>78</v>
      </c>
      <c r="AW332" s="13" t="s">
        <v>34</v>
      </c>
      <c r="AX332" s="13" t="s">
        <v>71</v>
      </c>
      <c r="AY332" s="229" t="s">
        <v>140</v>
      </c>
    </row>
    <row r="333" spans="2:51" s="14" customFormat="1" ht="13.5">
      <c r="B333" s="230"/>
      <c r="C333" s="231"/>
      <c r="D333" s="232" t="s">
        <v>149</v>
      </c>
      <c r="E333" s="233" t="s">
        <v>20</v>
      </c>
      <c r="F333" s="234" t="s">
        <v>152</v>
      </c>
      <c r="G333" s="231"/>
      <c r="H333" s="235">
        <v>1.25</v>
      </c>
      <c r="I333" s="236"/>
      <c r="J333" s="231"/>
      <c r="K333" s="231"/>
      <c r="L333" s="237"/>
      <c r="M333" s="238"/>
      <c r="N333" s="239"/>
      <c r="O333" s="239"/>
      <c r="P333" s="239"/>
      <c r="Q333" s="239"/>
      <c r="R333" s="239"/>
      <c r="S333" s="239"/>
      <c r="T333" s="240"/>
      <c r="AT333" s="241" t="s">
        <v>149</v>
      </c>
      <c r="AU333" s="241" t="s">
        <v>78</v>
      </c>
      <c r="AV333" s="14" t="s">
        <v>147</v>
      </c>
      <c r="AW333" s="14" t="s">
        <v>34</v>
      </c>
      <c r="AX333" s="14" t="s">
        <v>35</v>
      </c>
      <c r="AY333" s="241" t="s">
        <v>140</v>
      </c>
    </row>
    <row r="334" spans="2:65" s="1" customFormat="1" ht="31.5" customHeight="1">
      <c r="B334" s="36"/>
      <c r="C334" s="195" t="s">
        <v>512</v>
      </c>
      <c r="D334" s="195" t="s">
        <v>142</v>
      </c>
      <c r="E334" s="196" t="s">
        <v>2042</v>
      </c>
      <c r="F334" s="197" t="s">
        <v>2043</v>
      </c>
      <c r="G334" s="198" t="s">
        <v>206</v>
      </c>
      <c r="H334" s="199">
        <v>0.004</v>
      </c>
      <c r="I334" s="200"/>
      <c r="J334" s="201">
        <f>ROUND(I334*H334,2)</f>
        <v>0</v>
      </c>
      <c r="K334" s="197" t="s">
        <v>146</v>
      </c>
      <c r="L334" s="56"/>
      <c r="M334" s="202" t="s">
        <v>20</v>
      </c>
      <c r="N334" s="203" t="s">
        <v>42</v>
      </c>
      <c r="O334" s="37"/>
      <c r="P334" s="204">
        <f>O334*H334</f>
        <v>0</v>
      </c>
      <c r="Q334" s="204">
        <v>0</v>
      </c>
      <c r="R334" s="204">
        <f>Q334*H334</f>
        <v>0</v>
      </c>
      <c r="S334" s="204">
        <v>0</v>
      </c>
      <c r="T334" s="205">
        <f>S334*H334</f>
        <v>0</v>
      </c>
      <c r="AR334" s="19" t="s">
        <v>241</v>
      </c>
      <c r="AT334" s="19" t="s">
        <v>142</v>
      </c>
      <c r="AU334" s="19" t="s">
        <v>78</v>
      </c>
      <c r="AY334" s="19" t="s">
        <v>140</v>
      </c>
      <c r="BE334" s="206">
        <f>IF(N334="základní",J334,0)</f>
        <v>0</v>
      </c>
      <c r="BF334" s="206">
        <f>IF(N334="snížená",J334,0)</f>
        <v>0</v>
      </c>
      <c r="BG334" s="206">
        <f>IF(N334="zákl. přenesená",J334,0)</f>
        <v>0</v>
      </c>
      <c r="BH334" s="206">
        <f>IF(N334="sníž. přenesená",J334,0)</f>
        <v>0</v>
      </c>
      <c r="BI334" s="206">
        <f>IF(N334="nulová",J334,0)</f>
        <v>0</v>
      </c>
      <c r="BJ334" s="19" t="s">
        <v>35</v>
      </c>
      <c r="BK334" s="206">
        <f>ROUND(I334*H334,2)</f>
        <v>0</v>
      </c>
      <c r="BL334" s="19" t="s">
        <v>241</v>
      </c>
      <c r="BM334" s="19" t="s">
        <v>2044</v>
      </c>
    </row>
    <row r="335" spans="2:65" s="1" customFormat="1" ht="44.25" customHeight="1">
      <c r="B335" s="36"/>
      <c r="C335" s="195" t="s">
        <v>517</v>
      </c>
      <c r="D335" s="195" t="s">
        <v>142</v>
      </c>
      <c r="E335" s="196" t="s">
        <v>2045</v>
      </c>
      <c r="F335" s="197" t="s">
        <v>2046</v>
      </c>
      <c r="G335" s="198" t="s">
        <v>206</v>
      </c>
      <c r="H335" s="199">
        <v>0.004</v>
      </c>
      <c r="I335" s="200"/>
      <c r="J335" s="201">
        <f>ROUND(I335*H335,2)</f>
        <v>0</v>
      </c>
      <c r="K335" s="197" t="s">
        <v>146</v>
      </c>
      <c r="L335" s="56"/>
      <c r="M335" s="202" t="s">
        <v>20</v>
      </c>
      <c r="N335" s="203" t="s">
        <v>42</v>
      </c>
      <c r="O335" s="37"/>
      <c r="P335" s="204">
        <f>O335*H335</f>
        <v>0</v>
      </c>
      <c r="Q335" s="204">
        <v>0</v>
      </c>
      <c r="R335" s="204">
        <f>Q335*H335</f>
        <v>0</v>
      </c>
      <c r="S335" s="204">
        <v>0</v>
      </c>
      <c r="T335" s="205">
        <f>S335*H335</f>
        <v>0</v>
      </c>
      <c r="AR335" s="19" t="s">
        <v>241</v>
      </c>
      <c r="AT335" s="19" t="s">
        <v>142</v>
      </c>
      <c r="AU335" s="19" t="s">
        <v>78</v>
      </c>
      <c r="AY335" s="19" t="s">
        <v>140</v>
      </c>
      <c r="BE335" s="206">
        <f>IF(N335="základní",J335,0)</f>
        <v>0</v>
      </c>
      <c r="BF335" s="206">
        <f>IF(N335="snížená",J335,0)</f>
        <v>0</v>
      </c>
      <c r="BG335" s="206">
        <f>IF(N335="zákl. přenesená",J335,0)</f>
        <v>0</v>
      </c>
      <c r="BH335" s="206">
        <f>IF(N335="sníž. přenesená",J335,0)</f>
        <v>0</v>
      </c>
      <c r="BI335" s="206">
        <f>IF(N335="nulová",J335,0)</f>
        <v>0</v>
      </c>
      <c r="BJ335" s="19" t="s">
        <v>35</v>
      </c>
      <c r="BK335" s="206">
        <f>ROUND(I335*H335,2)</f>
        <v>0</v>
      </c>
      <c r="BL335" s="19" t="s">
        <v>241</v>
      </c>
      <c r="BM335" s="19" t="s">
        <v>2047</v>
      </c>
    </row>
    <row r="336" spans="2:63" s="11" customFormat="1" ht="29.85" customHeight="1">
      <c r="B336" s="178"/>
      <c r="C336" s="179"/>
      <c r="D336" s="192" t="s">
        <v>70</v>
      </c>
      <c r="E336" s="193" t="s">
        <v>1111</v>
      </c>
      <c r="F336" s="193" t="s">
        <v>1112</v>
      </c>
      <c r="G336" s="179"/>
      <c r="H336" s="179"/>
      <c r="I336" s="182"/>
      <c r="J336" s="194">
        <f>BK336</f>
        <v>0</v>
      </c>
      <c r="K336" s="179"/>
      <c r="L336" s="184"/>
      <c r="M336" s="185"/>
      <c r="N336" s="186"/>
      <c r="O336" s="186"/>
      <c r="P336" s="187">
        <f>SUM(P337:P365)</f>
        <v>0</v>
      </c>
      <c r="Q336" s="186"/>
      <c r="R336" s="187">
        <f>SUM(R337:R365)</f>
        <v>0.07936399999999998</v>
      </c>
      <c r="S336" s="186"/>
      <c r="T336" s="188">
        <f>SUM(T337:T365)</f>
        <v>0.052</v>
      </c>
      <c r="AR336" s="189" t="s">
        <v>78</v>
      </c>
      <c r="AT336" s="190" t="s">
        <v>70</v>
      </c>
      <c r="AU336" s="190" t="s">
        <v>35</v>
      </c>
      <c r="AY336" s="189" t="s">
        <v>140</v>
      </c>
      <c r="BK336" s="191">
        <f>SUM(BK337:BK365)</f>
        <v>0</v>
      </c>
    </row>
    <row r="337" spans="2:65" s="1" customFormat="1" ht="31.5" customHeight="1">
      <c r="B337" s="36"/>
      <c r="C337" s="195" t="s">
        <v>526</v>
      </c>
      <c r="D337" s="195" t="s">
        <v>142</v>
      </c>
      <c r="E337" s="196" t="s">
        <v>2048</v>
      </c>
      <c r="F337" s="197" t="s">
        <v>2049</v>
      </c>
      <c r="G337" s="198" t="s">
        <v>145</v>
      </c>
      <c r="H337" s="199">
        <v>1.92</v>
      </c>
      <c r="I337" s="200"/>
      <c r="J337" s="201">
        <f>ROUND(I337*H337,2)</f>
        <v>0</v>
      </c>
      <c r="K337" s="197" t="s">
        <v>146</v>
      </c>
      <c r="L337" s="56"/>
      <c r="M337" s="202" t="s">
        <v>20</v>
      </c>
      <c r="N337" s="203" t="s">
        <v>42</v>
      </c>
      <c r="O337" s="37"/>
      <c r="P337" s="204">
        <f>O337*H337</f>
        <v>0</v>
      </c>
      <c r="Q337" s="204">
        <v>0.00025</v>
      </c>
      <c r="R337" s="204">
        <f>Q337*H337</f>
        <v>0.00048</v>
      </c>
      <c r="S337" s="204">
        <v>0</v>
      </c>
      <c r="T337" s="205">
        <f>S337*H337</f>
        <v>0</v>
      </c>
      <c r="AR337" s="19" t="s">
        <v>241</v>
      </c>
      <c r="AT337" s="19" t="s">
        <v>142</v>
      </c>
      <c r="AU337" s="19" t="s">
        <v>78</v>
      </c>
      <c r="AY337" s="19" t="s">
        <v>140</v>
      </c>
      <c r="BE337" s="206">
        <f>IF(N337="základní",J337,0)</f>
        <v>0</v>
      </c>
      <c r="BF337" s="206">
        <f>IF(N337="snížená",J337,0)</f>
        <v>0</v>
      </c>
      <c r="BG337" s="206">
        <f>IF(N337="zákl. přenesená",J337,0)</f>
        <v>0</v>
      </c>
      <c r="BH337" s="206">
        <f>IF(N337="sníž. přenesená",J337,0)</f>
        <v>0</v>
      </c>
      <c r="BI337" s="206">
        <f>IF(N337="nulová",J337,0)</f>
        <v>0</v>
      </c>
      <c r="BJ337" s="19" t="s">
        <v>35</v>
      </c>
      <c r="BK337" s="206">
        <f>ROUND(I337*H337,2)</f>
        <v>0</v>
      </c>
      <c r="BL337" s="19" t="s">
        <v>241</v>
      </c>
      <c r="BM337" s="19" t="s">
        <v>2050</v>
      </c>
    </row>
    <row r="338" spans="2:51" s="12" customFormat="1" ht="13.5">
      <c r="B338" s="207"/>
      <c r="C338" s="208"/>
      <c r="D338" s="209" t="s">
        <v>149</v>
      </c>
      <c r="E338" s="210" t="s">
        <v>20</v>
      </c>
      <c r="F338" s="211" t="s">
        <v>2051</v>
      </c>
      <c r="G338" s="208"/>
      <c r="H338" s="212" t="s">
        <v>20</v>
      </c>
      <c r="I338" s="213"/>
      <c r="J338" s="208"/>
      <c r="K338" s="208"/>
      <c r="L338" s="214"/>
      <c r="M338" s="215"/>
      <c r="N338" s="216"/>
      <c r="O338" s="216"/>
      <c r="P338" s="216"/>
      <c r="Q338" s="216"/>
      <c r="R338" s="216"/>
      <c r="S338" s="216"/>
      <c r="T338" s="217"/>
      <c r="AT338" s="218" t="s">
        <v>149</v>
      </c>
      <c r="AU338" s="218" t="s">
        <v>78</v>
      </c>
      <c r="AV338" s="12" t="s">
        <v>35</v>
      </c>
      <c r="AW338" s="12" t="s">
        <v>34</v>
      </c>
      <c r="AX338" s="12" t="s">
        <v>71</v>
      </c>
      <c r="AY338" s="218" t="s">
        <v>140</v>
      </c>
    </row>
    <row r="339" spans="2:51" s="13" customFormat="1" ht="13.5">
      <c r="B339" s="219"/>
      <c r="C339" s="220"/>
      <c r="D339" s="209" t="s">
        <v>149</v>
      </c>
      <c r="E339" s="221" t="s">
        <v>20</v>
      </c>
      <c r="F339" s="222" t="s">
        <v>1849</v>
      </c>
      <c r="G339" s="220"/>
      <c r="H339" s="223">
        <v>1.92</v>
      </c>
      <c r="I339" s="224"/>
      <c r="J339" s="220"/>
      <c r="K339" s="220"/>
      <c r="L339" s="225"/>
      <c r="M339" s="226"/>
      <c r="N339" s="227"/>
      <c r="O339" s="227"/>
      <c r="P339" s="227"/>
      <c r="Q339" s="227"/>
      <c r="R339" s="227"/>
      <c r="S339" s="227"/>
      <c r="T339" s="228"/>
      <c r="AT339" s="229" t="s">
        <v>149</v>
      </c>
      <c r="AU339" s="229" t="s">
        <v>78</v>
      </c>
      <c r="AV339" s="13" t="s">
        <v>78</v>
      </c>
      <c r="AW339" s="13" t="s">
        <v>34</v>
      </c>
      <c r="AX339" s="13" t="s">
        <v>71</v>
      </c>
      <c r="AY339" s="229" t="s">
        <v>140</v>
      </c>
    </row>
    <row r="340" spans="2:51" s="14" customFormat="1" ht="13.5">
      <c r="B340" s="230"/>
      <c r="C340" s="231"/>
      <c r="D340" s="232" t="s">
        <v>149</v>
      </c>
      <c r="E340" s="233" t="s">
        <v>20</v>
      </c>
      <c r="F340" s="234" t="s">
        <v>152</v>
      </c>
      <c r="G340" s="231"/>
      <c r="H340" s="235">
        <v>1.92</v>
      </c>
      <c r="I340" s="236"/>
      <c r="J340" s="231"/>
      <c r="K340" s="231"/>
      <c r="L340" s="237"/>
      <c r="M340" s="238"/>
      <c r="N340" s="239"/>
      <c r="O340" s="239"/>
      <c r="P340" s="239"/>
      <c r="Q340" s="239"/>
      <c r="R340" s="239"/>
      <c r="S340" s="239"/>
      <c r="T340" s="240"/>
      <c r="AT340" s="241" t="s">
        <v>149</v>
      </c>
      <c r="AU340" s="241" t="s">
        <v>78</v>
      </c>
      <c r="AV340" s="14" t="s">
        <v>147</v>
      </c>
      <c r="AW340" s="14" t="s">
        <v>34</v>
      </c>
      <c r="AX340" s="14" t="s">
        <v>35</v>
      </c>
      <c r="AY340" s="241" t="s">
        <v>140</v>
      </c>
    </row>
    <row r="341" spans="2:65" s="1" customFormat="1" ht="31.5" customHeight="1">
      <c r="B341" s="36"/>
      <c r="C341" s="257" t="s">
        <v>549</v>
      </c>
      <c r="D341" s="257" t="s">
        <v>215</v>
      </c>
      <c r="E341" s="258" t="s">
        <v>2052</v>
      </c>
      <c r="F341" s="259" t="s">
        <v>2053</v>
      </c>
      <c r="G341" s="260" t="s">
        <v>650</v>
      </c>
      <c r="H341" s="261">
        <v>1</v>
      </c>
      <c r="I341" s="262"/>
      <c r="J341" s="263">
        <f>ROUND(I341*H341,2)</f>
        <v>0</v>
      </c>
      <c r="K341" s="259" t="s">
        <v>20</v>
      </c>
      <c r="L341" s="264"/>
      <c r="M341" s="265" t="s">
        <v>20</v>
      </c>
      <c r="N341" s="266" t="s">
        <v>42</v>
      </c>
      <c r="O341" s="37"/>
      <c r="P341" s="204">
        <f>O341*H341</f>
        <v>0</v>
      </c>
      <c r="Q341" s="204">
        <v>0.0672</v>
      </c>
      <c r="R341" s="204">
        <f>Q341*H341</f>
        <v>0.0672</v>
      </c>
      <c r="S341" s="204">
        <v>0</v>
      </c>
      <c r="T341" s="205">
        <f>S341*H341</f>
        <v>0</v>
      </c>
      <c r="AR341" s="19" t="s">
        <v>388</v>
      </c>
      <c r="AT341" s="19" t="s">
        <v>215</v>
      </c>
      <c r="AU341" s="19" t="s">
        <v>78</v>
      </c>
      <c r="AY341" s="19" t="s">
        <v>140</v>
      </c>
      <c r="BE341" s="206">
        <f>IF(N341="základní",J341,0)</f>
        <v>0</v>
      </c>
      <c r="BF341" s="206">
        <f>IF(N341="snížená",J341,0)</f>
        <v>0</v>
      </c>
      <c r="BG341" s="206">
        <f>IF(N341="zákl. přenesená",J341,0)</f>
        <v>0</v>
      </c>
      <c r="BH341" s="206">
        <f>IF(N341="sníž. přenesená",J341,0)</f>
        <v>0</v>
      </c>
      <c r="BI341" s="206">
        <f>IF(N341="nulová",J341,0)</f>
        <v>0</v>
      </c>
      <c r="BJ341" s="19" t="s">
        <v>35</v>
      </c>
      <c r="BK341" s="206">
        <f>ROUND(I341*H341,2)</f>
        <v>0</v>
      </c>
      <c r="BL341" s="19" t="s">
        <v>241</v>
      </c>
      <c r="BM341" s="19" t="s">
        <v>2054</v>
      </c>
    </row>
    <row r="342" spans="2:65" s="1" customFormat="1" ht="31.5" customHeight="1">
      <c r="B342" s="36"/>
      <c r="C342" s="195" t="s">
        <v>476</v>
      </c>
      <c r="D342" s="195" t="s">
        <v>142</v>
      </c>
      <c r="E342" s="196" t="s">
        <v>2055</v>
      </c>
      <c r="F342" s="197" t="s">
        <v>2056</v>
      </c>
      <c r="G342" s="198" t="s">
        <v>145</v>
      </c>
      <c r="H342" s="199">
        <v>3.262</v>
      </c>
      <c r="I342" s="200"/>
      <c r="J342" s="201">
        <f>ROUND(I342*H342,2)</f>
        <v>0</v>
      </c>
      <c r="K342" s="197" t="s">
        <v>146</v>
      </c>
      <c r="L342" s="56"/>
      <c r="M342" s="202" t="s">
        <v>20</v>
      </c>
      <c r="N342" s="203" t="s">
        <v>42</v>
      </c>
      <c r="O342" s="37"/>
      <c r="P342" s="204">
        <f>O342*H342</f>
        <v>0</v>
      </c>
      <c r="Q342" s="204">
        <v>0</v>
      </c>
      <c r="R342" s="204">
        <f>Q342*H342</f>
        <v>0</v>
      </c>
      <c r="S342" s="204">
        <v>0</v>
      </c>
      <c r="T342" s="205">
        <f>S342*H342</f>
        <v>0</v>
      </c>
      <c r="AR342" s="19" t="s">
        <v>241</v>
      </c>
      <c r="AT342" s="19" t="s">
        <v>142</v>
      </c>
      <c r="AU342" s="19" t="s">
        <v>78</v>
      </c>
      <c r="AY342" s="19" t="s">
        <v>140</v>
      </c>
      <c r="BE342" s="206">
        <f>IF(N342="základní",J342,0)</f>
        <v>0</v>
      </c>
      <c r="BF342" s="206">
        <f>IF(N342="snížená",J342,0)</f>
        <v>0</v>
      </c>
      <c r="BG342" s="206">
        <f>IF(N342="zákl. přenesená",J342,0)</f>
        <v>0</v>
      </c>
      <c r="BH342" s="206">
        <f>IF(N342="sníž. přenesená",J342,0)</f>
        <v>0</v>
      </c>
      <c r="BI342" s="206">
        <f>IF(N342="nulová",J342,0)</f>
        <v>0</v>
      </c>
      <c r="BJ342" s="19" t="s">
        <v>35</v>
      </c>
      <c r="BK342" s="206">
        <f>ROUND(I342*H342,2)</f>
        <v>0</v>
      </c>
      <c r="BL342" s="19" t="s">
        <v>241</v>
      </c>
      <c r="BM342" s="19" t="s">
        <v>2057</v>
      </c>
    </row>
    <row r="343" spans="2:51" s="12" customFormat="1" ht="13.5">
      <c r="B343" s="207"/>
      <c r="C343" s="208"/>
      <c r="D343" s="209" t="s">
        <v>149</v>
      </c>
      <c r="E343" s="210" t="s">
        <v>20</v>
      </c>
      <c r="F343" s="211" t="s">
        <v>2058</v>
      </c>
      <c r="G343" s="208"/>
      <c r="H343" s="212" t="s">
        <v>20</v>
      </c>
      <c r="I343" s="213"/>
      <c r="J343" s="208"/>
      <c r="K343" s="208"/>
      <c r="L343" s="214"/>
      <c r="M343" s="215"/>
      <c r="N343" s="216"/>
      <c r="O343" s="216"/>
      <c r="P343" s="216"/>
      <c r="Q343" s="216"/>
      <c r="R343" s="216"/>
      <c r="S343" s="216"/>
      <c r="T343" s="217"/>
      <c r="AT343" s="218" t="s">
        <v>149</v>
      </c>
      <c r="AU343" s="218" t="s">
        <v>78</v>
      </c>
      <c r="AV343" s="12" t="s">
        <v>35</v>
      </c>
      <c r="AW343" s="12" t="s">
        <v>34</v>
      </c>
      <c r="AX343" s="12" t="s">
        <v>71</v>
      </c>
      <c r="AY343" s="218" t="s">
        <v>140</v>
      </c>
    </row>
    <row r="344" spans="2:51" s="13" customFormat="1" ht="13.5">
      <c r="B344" s="219"/>
      <c r="C344" s="220"/>
      <c r="D344" s="209" t="s">
        <v>149</v>
      </c>
      <c r="E344" s="221" t="s">
        <v>20</v>
      </c>
      <c r="F344" s="222" t="s">
        <v>1991</v>
      </c>
      <c r="G344" s="220"/>
      <c r="H344" s="223">
        <v>3.262</v>
      </c>
      <c r="I344" s="224"/>
      <c r="J344" s="220"/>
      <c r="K344" s="220"/>
      <c r="L344" s="225"/>
      <c r="M344" s="226"/>
      <c r="N344" s="227"/>
      <c r="O344" s="227"/>
      <c r="P344" s="227"/>
      <c r="Q344" s="227"/>
      <c r="R344" s="227"/>
      <c r="S344" s="227"/>
      <c r="T344" s="228"/>
      <c r="AT344" s="229" t="s">
        <v>149</v>
      </c>
      <c r="AU344" s="229" t="s">
        <v>78</v>
      </c>
      <c r="AV344" s="13" t="s">
        <v>78</v>
      </c>
      <c r="AW344" s="13" t="s">
        <v>34</v>
      </c>
      <c r="AX344" s="13" t="s">
        <v>71</v>
      </c>
      <c r="AY344" s="229" t="s">
        <v>140</v>
      </c>
    </row>
    <row r="345" spans="2:51" s="14" customFormat="1" ht="13.5">
      <c r="B345" s="230"/>
      <c r="C345" s="231"/>
      <c r="D345" s="232" t="s">
        <v>149</v>
      </c>
      <c r="E345" s="233" t="s">
        <v>20</v>
      </c>
      <c r="F345" s="234" t="s">
        <v>152</v>
      </c>
      <c r="G345" s="231"/>
      <c r="H345" s="235">
        <v>3.262</v>
      </c>
      <c r="I345" s="236"/>
      <c r="J345" s="231"/>
      <c r="K345" s="231"/>
      <c r="L345" s="237"/>
      <c r="M345" s="238"/>
      <c r="N345" s="239"/>
      <c r="O345" s="239"/>
      <c r="P345" s="239"/>
      <c r="Q345" s="239"/>
      <c r="R345" s="239"/>
      <c r="S345" s="239"/>
      <c r="T345" s="240"/>
      <c r="AT345" s="241" t="s">
        <v>149</v>
      </c>
      <c r="AU345" s="241" t="s">
        <v>78</v>
      </c>
      <c r="AV345" s="14" t="s">
        <v>147</v>
      </c>
      <c r="AW345" s="14" t="s">
        <v>34</v>
      </c>
      <c r="AX345" s="14" t="s">
        <v>35</v>
      </c>
      <c r="AY345" s="241" t="s">
        <v>140</v>
      </c>
    </row>
    <row r="346" spans="2:65" s="1" customFormat="1" ht="31.5" customHeight="1">
      <c r="B346" s="36"/>
      <c r="C346" s="195" t="s">
        <v>543</v>
      </c>
      <c r="D346" s="195" t="s">
        <v>142</v>
      </c>
      <c r="E346" s="196" t="s">
        <v>1155</v>
      </c>
      <c r="F346" s="197" t="s">
        <v>1156</v>
      </c>
      <c r="G346" s="198" t="s">
        <v>225</v>
      </c>
      <c r="H346" s="199">
        <v>5.6</v>
      </c>
      <c r="I346" s="200"/>
      <c r="J346" s="201">
        <f>ROUND(I346*H346,2)</f>
        <v>0</v>
      </c>
      <c r="K346" s="197" t="s">
        <v>146</v>
      </c>
      <c r="L346" s="56"/>
      <c r="M346" s="202" t="s">
        <v>20</v>
      </c>
      <c r="N346" s="203" t="s">
        <v>42</v>
      </c>
      <c r="O346" s="37"/>
      <c r="P346" s="204">
        <f>O346*H346</f>
        <v>0</v>
      </c>
      <c r="Q346" s="204">
        <v>0.00019</v>
      </c>
      <c r="R346" s="204">
        <f>Q346*H346</f>
        <v>0.001064</v>
      </c>
      <c r="S346" s="204">
        <v>0</v>
      </c>
      <c r="T346" s="205">
        <f>S346*H346</f>
        <v>0</v>
      </c>
      <c r="AR346" s="19" t="s">
        <v>241</v>
      </c>
      <c r="AT346" s="19" t="s">
        <v>142</v>
      </c>
      <c r="AU346" s="19" t="s">
        <v>78</v>
      </c>
      <c r="AY346" s="19" t="s">
        <v>140</v>
      </c>
      <c r="BE346" s="206">
        <f>IF(N346="základní",J346,0)</f>
        <v>0</v>
      </c>
      <c r="BF346" s="206">
        <f>IF(N346="snížená",J346,0)</f>
        <v>0</v>
      </c>
      <c r="BG346" s="206">
        <f>IF(N346="zákl. přenesená",J346,0)</f>
        <v>0</v>
      </c>
      <c r="BH346" s="206">
        <f>IF(N346="sníž. přenesená",J346,0)</f>
        <v>0</v>
      </c>
      <c r="BI346" s="206">
        <f>IF(N346="nulová",J346,0)</f>
        <v>0</v>
      </c>
      <c r="BJ346" s="19" t="s">
        <v>35</v>
      </c>
      <c r="BK346" s="206">
        <f>ROUND(I346*H346,2)</f>
        <v>0</v>
      </c>
      <c r="BL346" s="19" t="s">
        <v>241</v>
      </c>
      <c r="BM346" s="19" t="s">
        <v>2059</v>
      </c>
    </row>
    <row r="347" spans="2:51" s="12" customFormat="1" ht="13.5">
      <c r="B347" s="207"/>
      <c r="C347" s="208"/>
      <c r="D347" s="209" t="s">
        <v>149</v>
      </c>
      <c r="E347" s="210" t="s">
        <v>20</v>
      </c>
      <c r="F347" s="211" t="s">
        <v>2051</v>
      </c>
      <c r="G347" s="208"/>
      <c r="H347" s="212" t="s">
        <v>20</v>
      </c>
      <c r="I347" s="213"/>
      <c r="J347" s="208"/>
      <c r="K347" s="208"/>
      <c r="L347" s="214"/>
      <c r="M347" s="215"/>
      <c r="N347" s="216"/>
      <c r="O347" s="216"/>
      <c r="P347" s="216"/>
      <c r="Q347" s="216"/>
      <c r="R347" s="216"/>
      <c r="S347" s="216"/>
      <c r="T347" s="217"/>
      <c r="AT347" s="218" t="s">
        <v>149</v>
      </c>
      <c r="AU347" s="218" t="s">
        <v>78</v>
      </c>
      <c r="AV347" s="12" t="s">
        <v>35</v>
      </c>
      <c r="AW347" s="12" t="s">
        <v>34</v>
      </c>
      <c r="AX347" s="12" t="s">
        <v>71</v>
      </c>
      <c r="AY347" s="218" t="s">
        <v>140</v>
      </c>
    </row>
    <row r="348" spans="2:51" s="13" customFormat="1" ht="13.5">
      <c r="B348" s="219"/>
      <c r="C348" s="220"/>
      <c r="D348" s="209" t="s">
        <v>149</v>
      </c>
      <c r="E348" s="221" t="s">
        <v>20</v>
      </c>
      <c r="F348" s="222" t="s">
        <v>1853</v>
      </c>
      <c r="G348" s="220"/>
      <c r="H348" s="223">
        <v>5.6</v>
      </c>
      <c r="I348" s="224"/>
      <c r="J348" s="220"/>
      <c r="K348" s="220"/>
      <c r="L348" s="225"/>
      <c r="M348" s="226"/>
      <c r="N348" s="227"/>
      <c r="O348" s="227"/>
      <c r="P348" s="227"/>
      <c r="Q348" s="227"/>
      <c r="R348" s="227"/>
      <c r="S348" s="227"/>
      <c r="T348" s="228"/>
      <c r="AT348" s="229" t="s">
        <v>149</v>
      </c>
      <c r="AU348" s="229" t="s">
        <v>78</v>
      </c>
      <c r="AV348" s="13" t="s">
        <v>78</v>
      </c>
      <c r="AW348" s="13" t="s">
        <v>34</v>
      </c>
      <c r="AX348" s="13" t="s">
        <v>71</v>
      </c>
      <c r="AY348" s="229" t="s">
        <v>140</v>
      </c>
    </row>
    <row r="349" spans="2:51" s="14" customFormat="1" ht="13.5">
      <c r="B349" s="230"/>
      <c r="C349" s="231"/>
      <c r="D349" s="232" t="s">
        <v>149</v>
      </c>
      <c r="E349" s="233" t="s">
        <v>20</v>
      </c>
      <c r="F349" s="234" t="s">
        <v>152</v>
      </c>
      <c r="G349" s="231"/>
      <c r="H349" s="235">
        <v>5.6</v>
      </c>
      <c r="I349" s="236"/>
      <c r="J349" s="231"/>
      <c r="K349" s="231"/>
      <c r="L349" s="237"/>
      <c r="M349" s="238"/>
      <c r="N349" s="239"/>
      <c r="O349" s="239"/>
      <c r="P349" s="239"/>
      <c r="Q349" s="239"/>
      <c r="R349" s="239"/>
      <c r="S349" s="239"/>
      <c r="T349" s="240"/>
      <c r="AT349" s="241" t="s">
        <v>149</v>
      </c>
      <c r="AU349" s="241" t="s">
        <v>78</v>
      </c>
      <c r="AV349" s="14" t="s">
        <v>147</v>
      </c>
      <c r="AW349" s="14" t="s">
        <v>34</v>
      </c>
      <c r="AX349" s="14" t="s">
        <v>35</v>
      </c>
      <c r="AY349" s="241" t="s">
        <v>140</v>
      </c>
    </row>
    <row r="350" spans="2:65" s="1" customFormat="1" ht="44.25" customHeight="1">
      <c r="B350" s="36"/>
      <c r="C350" s="195" t="s">
        <v>491</v>
      </c>
      <c r="D350" s="195" t="s">
        <v>142</v>
      </c>
      <c r="E350" s="196" t="s">
        <v>2060</v>
      </c>
      <c r="F350" s="197" t="s">
        <v>2061</v>
      </c>
      <c r="G350" s="198" t="s">
        <v>650</v>
      </c>
      <c r="H350" s="199">
        <v>2</v>
      </c>
      <c r="I350" s="200"/>
      <c r="J350" s="201">
        <f>ROUND(I350*H350,2)</f>
        <v>0</v>
      </c>
      <c r="K350" s="197" t="s">
        <v>146</v>
      </c>
      <c r="L350" s="56"/>
      <c r="M350" s="202" t="s">
        <v>20</v>
      </c>
      <c r="N350" s="203" t="s">
        <v>42</v>
      </c>
      <c r="O350" s="37"/>
      <c r="P350" s="204">
        <f>O350*H350</f>
        <v>0</v>
      </c>
      <c r="Q350" s="204">
        <v>0</v>
      </c>
      <c r="R350" s="204">
        <f>Q350*H350</f>
        <v>0</v>
      </c>
      <c r="S350" s="204">
        <v>0.026</v>
      </c>
      <c r="T350" s="205">
        <f>S350*H350</f>
        <v>0.052</v>
      </c>
      <c r="AR350" s="19" t="s">
        <v>241</v>
      </c>
      <c r="AT350" s="19" t="s">
        <v>142</v>
      </c>
      <c r="AU350" s="19" t="s">
        <v>78</v>
      </c>
      <c r="AY350" s="19" t="s">
        <v>140</v>
      </c>
      <c r="BE350" s="206">
        <f>IF(N350="základní",J350,0)</f>
        <v>0</v>
      </c>
      <c r="BF350" s="206">
        <f>IF(N350="snížená",J350,0)</f>
        <v>0</v>
      </c>
      <c r="BG350" s="206">
        <f>IF(N350="zákl. přenesená",J350,0)</f>
        <v>0</v>
      </c>
      <c r="BH350" s="206">
        <f>IF(N350="sníž. přenesená",J350,0)</f>
        <v>0</v>
      </c>
      <c r="BI350" s="206">
        <f>IF(N350="nulová",J350,0)</f>
        <v>0</v>
      </c>
      <c r="BJ350" s="19" t="s">
        <v>35</v>
      </c>
      <c r="BK350" s="206">
        <f>ROUND(I350*H350,2)</f>
        <v>0</v>
      </c>
      <c r="BL350" s="19" t="s">
        <v>241</v>
      </c>
      <c r="BM350" s="19" t="s">
        <v>2062</v>
      </c>
    </row>
    <row r="351" spans="2:51" s="12" customFormat="1" ht="13.5">
      <c r="B351" s="207"/>
      <c r="C351" s="208"/>
      <c r="D351" s="209" t="s">
        <v>149</v>
      </c>
      <c r="E351" s="210" t="s">
        <v>20</v>
      </c>
      <c r="F351" s="211" t="s">
        <v>2063</v>
      </c>
      <c r="G351" s="208"/>
      <c r="H351" s="212" t="s">
        <v>20</v>
      </c>
      <c r="I351" s="213"/>
      <c r="J351" s="208"/>
      <c r="K351" s="208"/>
      <c r="L351" s="214"/>
      <c r="M351" s="215"/>
      <c r="N351" s="216"/>
      <c r="O351" s="216"/>
      <c r="P351" s="216"/>
      <c r="Q351" s="216"/>
      <c r="R351" s="216"/>
      <c r="S351" s="216"/>
      <c r="T351" s="217"/>
      <c r="AT351" s="218" t="s">
        <v>149</v>
      </c>
      <c r="AU351" s="218" t="s">
        <v>78</v>
      </c>
      <c r="AV351" s="12" t="s">
        <v>35</v>
      </c>
      <c r="AW351" s="12" t="s">
        <v>34</v>
      </c>
      <c r="AX351" s="12" t="s">
        <v>71</v>
      </c>
      <c r="AY351" s="218" t="s">
        <v>140</v>
      </c>
    </row>
    <row r="352" spans="2:51" s="13" customFormat="1" ht="13.5">
      <c r="B352" s="219"/>
      <c r="C352" s="220"/>
      <c r="D352" s="209" t="s">
        <v>149</v>
      </c>
      <c r="E352" s="221" t="s">
        <v>20</v>
      </c>
      <c r="F352" s="222" t="s">
        <v>2064</v>
      </c>
      <c r="G352" s="220"/>
      <c r="H352" s="223">
        <v>2</v>
      </c>
      <c r="I352" s="224"/>
      <c r="J352" s="220"/>
      <c r="K352" s="220"/>
      <c r="L352" s="225"/>
      <c r="M352" s="226"/>
      <c r="N352" s="227"/>
      <c r="O352" s="227"/>
      <c r="P352" s="227"/>
      <c r="Q352" s="227"/>
      <c r="R352" s="227"/>
      <c r="S352" s="227"/>
      <c r="T352" s="228"/>
      <c r="AT352" s="229" t="s">
        <v>149</v>
      </c>
      <c r="AU352" s="229" t="s">
        <v>78</v>
      </c>
      <c r="AV352" s="13" t="s">
        <v>78</v>
      </c>
      <c r="AW352" s="13" t="s">
        <v>34</v>
      </c>
      <c r="AX352" s="13" t="s">
        <v>71</v>
      </c>
      <c r="AY352" s="229" t="s">
        <v>140</v>
      </c>
    </row>
    <row r="353" spans="2:51" s="14" customFormat="1" ht="13.5">
      <c r="B353" s="230"/>
      <c r="C353" s="231"/>
      <c r="D353" s="232" t="s">
        <v>149</v>
      </c>
      <c r="E353" s="233" t="s">
        <v>20</v>
      </c>
      <c r="F353" s="234" t="s">
        <v>152</v>
      </c>
      <c r="G353" s="231"/>
      <c r="H353" s="235">
        <v>2</v>
      </c>
      <c r="I353" s="236"/>
      <c r="J353" s="231"/>
      <c r="K353" s="231"/>
      <c r="L353" s="237"/>
      <c r="M353" s="238"/>
      <c r="N353" s="239"/>
      <c r="O353" s="239"/>
      <c r="P353" s="239"/>
      <c r="Q353" s="239"/>
      <c r="R353" s="239"/>
      <c r="S353" s="239"/>
      <c r="T353" s="240"/>
      <c r="AT353" s="241" t="s">
        <v>149</v>
      </c>
      <c r="AU353" s="241" t="s">
        <v>78</v>
      </c>
      <c r="AV353" s="14" t="s">
        <v>147</v>
      </c>
      <c r="AW353" s="14" t="s">
        <v>34</v>
      </c>
      <c r="AX353" s="14" t="s">
        <v>35</v>
      </c>
      <c r="AY353" s="241" t="s">
        <v>140</v>
      </c>
    </row>
    <row r="354" spans="2:65" s="1" customFormat="1" ht="31.5" customHeight="1">
      <c r="B354" s="36"/>
      <c r="C354" s="195" t="s">
        <v>522</v>
      </c>
      <c r="D354" s="195" t="s">
        <v>142</v>
      </c>
      <c r="E354" s="196" t="s">
        <v>2065</v>
      </c>
      <c r="F354" s="197" t="s">
        <v>2066</v>
      </c>
      <c r="G354" s="198" t="s">
        <v>650</v>
      </c>
      <c r="H354" s="199">
        <v>3</v>
      </c>
      <c r="I354" s="200"/>
      <c r="J354" s="201">
        <f>ROUND(I354*H354,2)</f>
        <v>0</v>
      </c>
      <c r="K354" s="197" t="s">
        <v>146</v>
      </c>
      <c r="L354" s="56"/>
      <c r="M354" s="202" t="s">
        <v>20</v>
      </c>
      <c r="N354" s="203" t="s">
        <v>42</v>
      </c>
      <c r="O354" s="37"/>
      <c r="P354" s="204">
        <f>O354*H354</f>
        <v>0</v>
      </c>
      <c r="Q354" s="204">
        <v>0</v>
      </c>
      <c r="R354" s="204">
        <f>Q354*H354</f>
        <v>0</v>
      </c>
      <c r="S354" s="204">
        <v>0</v>
      </c>
      <c r="T354" s="205">
        <f>S354*H354</f>
        <v>0</v>
      </c>
      <c r="AR354" s="19" t="s">
        <v>241</v>
      </c>
      <c r="AT354" s="19" t="s">
        <v>142</v>
      </c>
      <c r="AU354" s="19" t="s">
        <v>78</v>
      </c>
      <c r="AY354" s="19" t="s">
        <v>140</v>
      </c>
      <c r="BE354" s="206">
        <f>IF(N354="základní",J354,0)</f>
        <v>0</v>
      </c>
      <c r="BF354" s="206">
        <f>IF(N354="snížená",J354,0)</f>
        <v>0</v>
      </c>
      <c r="BG354" s="206">
        <f>IF(N354="zákl. přenesená",J354,0)</f>
        <v>0</v>
      </c>
      <c r="BH354" s="206">
        <f>IF(N354="sníž. přenesená",J354,0)</f>
        <v>0</v>
      </c>
      <c r="BI354" s="206">
        <f>IF(N354="nulová",J354,0)</f>
        <v>0</v>
      </c>
      <c r="BJ354" s="19" t="s">
        <v>35</v>
      </c>
      <c r="BK354" s="206">
        <f>ROUND(I354*H354,2)</f>
        <v>0</v>
      </c>
      <c r="BL354" s="19" t="s">
        <v>241</v>
      </c>
      <c r="BM354" s="19" t="s">
        <v>2067</v>
      </c>
    </row>
    <row r="355" spans="2:51" s="12" customFormat="1" ht="13.5">
      <c r="B355" s="207"/>
      <c r="C355" s="208"/>
      <c r="D355" s="209" t="s">
        <v>149</v>
      </c>
      <c r="E355" s="210" t="s">
        <v>20</v>
      </c>
      <c r="F355" s="211" t="s">
        <v>2068</v>
      </c>
      <c r="G355" s="208"/>
      <c r="H355" s="212" t="s">
        <v>20</v>
      </c>
      <c r="I355" s="213"/>
      <c r="J355" s="208"/>
      <c r="K355" s="208"/>
      <c r="L355" s="214"/>
      <c r="M355" s="215"/>
      <c r="N355" s="216"/>
      <c r="O355" s="216"/>
      <c r="P355" s="216"/>
      <c r="Q355" s="216"/>
      <c r="R355" s="216"/>
      <c r="S355" s="216"/>
      <c r="T355" s="217"/>
      <c r="AT355" s="218" t="s">
        <v>149</v>
      </c>
      <c r="AU355" s="218" t="s">
        <v>78</v>
      </c>
      <c r="AV355" s="12" t="s">
        <v>35</v>
      </c>
      <c r="AW355" s="12" t="s">
        <v>34</v>
      </c>
      <c r="AX355" s="12" t="s">
        <v>71</v>
      </c>
      <c r="AY355" s="218" t="s">
        <v>140</v>
      </c>
    </row>
    <row r="356" spans="2:51" s="13" customFormat="1" ht="13.5">
      <c r="B356" s="219"/>
      <c r="C356" s="220"/>
      <c r="D356" s="209" t="s">
        <v>149</v>
      </c>
      <c r="E356" s="221" t="s">
        <v>20</v>
      </c>
      <c r="F356" s="222" t="s">
        <v>2069</v>
      </c>
      <c r="G356" s="220"/>
      <c r="H356" s="223">
        <v>3</v>
      </c>
      <c r="I356" s="224"/>
      <c r="J356" s="220"/>
      <c r="K356" s="220"/>
      <c r="L356" s="225"/>
      <c r="M356" s="226"/>
      <c r="N356" s="227"/>
      <c r="O356" s="227"/>
      <c r="P356" s="227"/>
      <c r="Q356" s="227"/>
      <c r="R356" s="227"/>
      <c r="S356" s="227"/>
      <c r="T356" s="228"/>
      <c r="AT356" s="229" t="s">
        <v>149</v>
      </c>
      <c r="AU356" s="229" t="s">
        <v>78</v>
      </c>
      <c r="AV356" s="13" t="s">
        <v>78</v>
      </c>
      <c r="AW356" s="13" t="s">
        <v>34</v>
      </c>
      <c r="AX356" s="13" t="s">
        <v>71</v>
      </c>
      <c r="AY356" s="229" t="s">
        <v>140</v>
      </c>
    </row>
    <row r="357" spans="2:51" s="14" customFormat="1" ht="13.5">
      <c r="B357" s="230"/>
      <c r="C357" s="231"/>
      <c r="D357" s="232" t="s">
        <v>149</v>
      </c>
      <c r="E357" s="233" t="s">
        <v>20</v>
      </c>
      <c r="F357" s="234" t="s">
        <v>152</v>
      </c>
      <c r="G357" s="231"/>
      <c r="H357" s="235">
        <v>3</v>
      </c>
      <c r="I357" s="236"/>
      <c r="J357" s="231"/>
      <c r="K357" s="231"/>
      <c r="L357" s="237"/>
      <c r="M357" s="238"/>
      <c r="N357" s="239"/>
      <c r="O357" s="239"/>
      <c r="P357" s="239"/>
      <c r="Q357" s="239"/>
      <c r="R357" s="239"/>
      <c r="S357" s="239"/>
      <c r="T357" s="240"/>
      <c r="AT357" s="241" t="s">
        <v>149</v>
      </c>
      <c r="AU357" s="241" t="s">
        <v>78</v>
      </c>
      <c r="AV357" s="14" t="s">
        <v>147</v>
      </c>
      <c r="AW357" s="14" t="s">
        <v>34</v>
      </c>
      <c r="AX357" s="14" t="s">
        <v>35</v>
      </c>
      <c r="AY357" s="241" t="s">
        <v>140</v>
      </c>
    </row>
    <row r="358" spans="2:65" s="1" customFormat="1" ht="31.5" customHeight="1">
      <c r="B358" s="36"/>
      <c r="C358" s="195" t="s">
        <v>554</v>
      </c>
      <c r="D358" s="195" t="s">
        <v>142</v>
      </c>
      <c r="E358" s="196" t="s">
        <v>2070</v>
      </c>
      <c r="F358" s="197" t="s">
        <v>2071</v>
      </c>
      <c r="G358" s="198" t="s">
        <v>650</v>
      </c>
      <c r="H358" s="199">
        <v>1</v>
      </c>
      <c r="I358" s="200"/>
      <c r="J358" s="201">
        <f>ROUND(I358*H358,2)</f>
        <v>0</v>
      </c>
      <c r="K358" s="197" t="s">
        <v>146</v>
      </c>
      <c r="L358" s="56"/>
      <c r="M358" s="202" t="s">
        <v>20</v>
      </c>
      <c r="N358" s="203" t="s">
        <v>42</v>
      </c>
      <c r="O358" s="37"/>
      <c r="P358" s="204">
        <f>O358*H358</f>
        <v>0</v>
      </c>
      <c r="Q358" s="204">
        <v>0</v>
      </c>
      <c r="R358" s="204">
        <f>Q358*H358</f>
        <v>0</v>
      </c>
      <c r="S358" s="204">
        <v>0</v>
      </c>
      <c r="T358" s="205">
        <f>S358*H358</f>
        <v>0</v>
      </c>
      <c r="AR358" s="19" t="s">
        <v>241</v>
      </c>
      <c r="AT358" s="19" t="s">
        <v>142</v>
      </c>
      <c r="AU358" s="19" t="s">
        <v>78</v>
      </c>
      <c r="AY358" s="19" t="s">
        <v>140</v>
      </c>
      <c r="BE358" s="206">
        <f>IF(N358="základní",J358,0)</f>
        <v>0</v>
      </c>
      <c r="BF358" s="206">
        <f>IF(N358="snížená",J358,0)</f>
        <v>0</v>
      </c>
      <c r="BG358" s="206">
        <f>IF(N358="zákl. přenesená",J358,0)</f>
        <v>0</v>
      </c>
      <c r="BH358" s="206">
        <f>IF(N358="sníž. přenesená",J358,0)</f>
        <v>0</v>
      </c>
      <c r="BI358" s="206">
        <f>IF(N358="nulová",J358,0)</f>
        <v>0</v>
      </c>
      <c r="BJ358" s="19" t="s">
        <v>35</v>
      </c>
      <c r="BK358" s="206">
        <f>ROUND(I358*H358,2)</f>
        <v>0</v>
      </c>
      <c r="BL358" s="19" t="s">
        <v>241</v>
      </c>
      <c r="BM358" s="19" t="s">
        <v>2072</v>
      </c>
    </row>
    <row r="359" spans="2:51" s="12" customFormat="1" ht="13.5">
      <c r="B359" s="207"/>
      <c r="C359" s="208"/>
      <c r="D359" s="209" t="s">
        <v>149</v>
      </c>
      <c r="E359" s="210" t="s">
        <v>20</v>
      </c>
      <c r="F359" s="211" t="s">
        <v>2073</v>
      </c>
      <c r="G359" s="208"/>
      <c r="H359" s="212" t="s">
        <v>20</v>
      </c>
      <c r="I359" s="213"/>
      <c r="J359" s="208"/>
      <c r="K359" s="208"/>
      <c r="L359" s="214"/>
      <c r="M359" s="215"/>
      <c r="N359" s="216"/>
      <c r="O359" s="216"/>
      <c r="P359" s="216"/>
      <c r="Q359" s="216"/>
      <c r="R359" s="216"/>
      <c r="S359" s="216"/>
      <c r="T359" s="217"/>
      <c r="AT359" s="218" t="s">
        <v>149</v>
      </c>
      <c r="AU359" s="218" t="s">
        <v>78</v>
      </c>
      <c r="AV359" s="12" t="s">
        <v>35</v>
      </c>
      <c r="AW359" s="12" t="s">
        <v>34</v>
      </c>
      <c r="AX359" s="12" t="s">
        <v>71</v>
      </c>
      <c r="AY359" s="218" t="s">
        <v>140</v>
      </c>
    </row>
    <row r="360" spans="2:51" s="13" customFormat="1" ht="13.5">
      <c r="B360" s="219"/>
      <c r="C360" s="220"/>
      <c r="D360" s="209" t="s">
        <v>149</v>
      </c>
      <c r="E360" s="221" t="s">
        <v>20</v>
      </c>
      <c r="F360" s="222" t="s">
        <v>1820</v>
      </c>
      <c r="G360" s="220"/>
      <c r="H360" s="223">
        <v>1</v>
      </c>
      <c r="I360" s="224"/>
      <c r="J360" s="220"/>
      <c r="K360" s="220"/>
      <c r="L360" s="225"/>
      <c r="M360" s="226"/>
      <c r="N360" s="227"/>
      <c r="O360" s="227"/>
      <c r="P360" s="227"/>
      <c r="Q360" s="227"/>
      <c r="R360" s="227"/>
      <c r="S360" s="227"/>
      <c r="T360" s="228"/>
      <c r="AT360" s="229" t="s">
        <v>149</v>
      </c>
      <c r="AU360" s="229" t="s">
        <v>78</v>
      </c>
      <c r="AV360" s="13" t="s">
        <v>78</v>
      </c>
      <c r="AW360" s="13" t="s">
        <v>34</v>
      </c>
      <c r="AX360" s="13" t="s">
        <v>71</v>
      </c>
      <c r="AY360" s="229" t="s">
        <v>140</v>
      </c>
    </row>
    <row r="361" spans="2:51" s="14" customFormat="1" ht="13.5">
      <c r="B361" s="230"/>
      <c r="C361" s="231"/>
      <c r="D361" s="232" t="s">
        <v>149</v>
      </c>
      <c r="E361" s="233" t="s">
        <v>20</v>
      </c>
      <c r="F361" s="234" t="s">
        <v>152</v>
      </c>
      <c r="G361" s="231"/>
      <c r="H361" s="235">
        <v>1</v>
      </c>
      <c r="I361" s="236"/>
      <c r="J361" s="231"/>
      <c r="K361" s="231"/>
      <c r="L361" s="237"/>
      <c r="M361" s="238"/>
      <c r="N361" s="239"/>
      <c r="O361" s="239"/>
      <c r="P361" s="239"/>
      <c r="Q361" s="239"/>
      <c r="R361" s="239"/>
      <c r="S361" s="239"/>
      <c r="T361" s="240"/>
      <c r="AT361" s="241" t="s">
        <v>149</v>
      </c>
      <c r="AU361" s="241" t="s">
        <v>78</v>
      </c>
      <c r="AV361" s="14" t="s">
        <v>147</v>
      </c>
      <c r="AW361" s="14" t="s">
        <v>34</v>
      </c>
      <c r="AX361" s="14" t="s">
        <v>35</v>
      </c>
      <c r="AY361" s="241" t="s">
        <v>140</v>
      </c>
    </row>
    <row r="362" spans="2:65" s="1" customFormat="1" ht="31.5" customHeight="1">
      <c r="B362" s="36"/>
      <c r="C362" s="257" t="s">
        <v>558</v>
      </c>
      <c r="D362" s="257" t="s">
        <v>215</v>
      </c>
      <c r="E362" s="258" t="s">
        <v>2074</v>
      </c>
      <c r="F362" s="259" t="s">
        <v>2075</v>
      </c>
      <c r="G362" s="260" t="s">
        <v>225</v>
      </c>
      <c r="H362" s="261">
        <v>1.5</v>
      </c>
      <c r="I362" s="262"/>
      <c r="J362" s="263">
        <f>ROUND(I362*H362,2)</f>
        <v>0</v>
      </c>
      <c r="K362" s="259" t="s">
        <v>146</v>
      </c>
      <c r="L362" s="264"/>
      <c r="M362" s="265" t="s">
        <v>20</v>
      </c>
      <c r="N362" s="266" t="s">
        <v>42</v>
      </c>
      <c r="O362" s="37"/>
      <c r="P362" s="204">
        <f>O362*H362</f>
        <v>0</v>
      </c>
      <c r="Q362" s="204">
        <v>0.007</v>
      </c>
      <c r="R362" s="204">
        <f>Q362*H362</f>
        <v>0.0105</v>
      </c>
      <c r="S362" s="204">
        <v>0</v>
      </c>
      <c r="T362" s="205">
        <f>S362*H362</f>
        <v>0</v>
      </c>
      <c r="AR362" s="19" t="s">
        <v>388</v>
      </c>
      <c r="AT362" s="19" t="s">
        <v>215</v>
      </c>
      <c r="AU362" s="19" t="s">
        <v>78</v>
      </c>
      <c r="AY362" s="19" t="s">
        <v>140</v>
      </c>
      <c r="BE362" s="206">
        <f>IF(N362="základní",J362,0)</f>
        <v>0</v>
      </c>
      <c r="BF362" s="206">
        <f>IF(N362="snížená",J362,0)</f>
        <v>0</v>
      </c>
      <c r="BG362" s="206">
        <f>IF(N362="zákl. přenesená",J362,0)</f>
        <v>0</v>
      </c>
      <c r="BH362" s="206">
        <f>IF(N362="sníž. přenesená",J362,0)</f>
        <v>0</v>
      </c>
      <c r="BI362" s="206">
        <f>IF(N362="nulová",J362,0)</f>
        <v>0</v>
      </c>
      <c r="BJ362" s="19" t="s">
        <v>35</v>
      </c>
      <c r="BK362" s="206">
        <f>ROUND(I362*H362,2)</f>
        <v>0</v>
      </c>
      <c r="BL362" s="19" t="s">
        <v>241</v>
      </c>
      <c r="BM362" s="19" t="s">
        <v>2076</v>
      </c>
    </row>
    <row r="363" spans="2:65" s="1" customFormat="1" ht="31.5" customHeight="1">
      <c r="B363" s="36"/>
      <c r="C363" s="257" t="s">
        <v>563</v>
      </c>
      <c r="D363" s="257" t="s">
        <v>215</v>
      </c>
      <c r="E363" s="258" t="s">
        <v>2077</v>
      </c>
      <c r="F363" s="259" t="s">
        <v>2078</v>
      </c>
      <c r="G363" s="260" t="s">
        <v>650</v>
      </c>
      <c r="H363" s="261">
        <v>2</v>
      </c>
      <c r="I363" s="262"/>
      <c r="J363" s="263">
        <f>ROUND(I363*H363,2)</f>
        <v>0</v>
      </c>
      <c r="K363" s="259" t="s">
        <v>146</v>
      </c>
      <c r="L363" s="264"/>
      <c r="M363" s="265" t="s">
        <v>20</v>
      </c>
      <c r="N363" s="266" t="s">
        <v>42</v>
      </c>
      <c r="O363" s="37"/>
      <c r="P363" s="204">
        <f>O363*H363</f>
        <v>0</v>
      </c>
      <c r="Q363" s="204">
        <v>6E-05</v>
      </c>
      <c r="R363" s="204">
        <f>Q363*H363</f>
        <v>0.00012</v>
      </c>
      <c r="S363" s="204">
        <v>0</v>
      </c>
      <c r="T363" s="205">
        <f>S363*H363</f>
        <v>0</v>
      </c>
      <c r="AR363" s="19" t="s">
        <v>388</v>
      </c>
      <c r="AT363" s="19" t="s">
        <v>215</v>
      </c>
      <c r="AU363" s="19" t="s">
        <v>78</v>
      </c>
      <c r="AY363" s="19" t="s">
        <v>140</v>
      </c>
      <c r="BE363" s="206">
        <f>IF(N363="základní",J363,0)</f>
        <v>0</v>
      </c>
      <c r="BF363" s="206">
        <f>IF(N363="snížená",J363,0)</f>
        <v>0</v>
      </c>
      <c r="BG363" s="206">
        <f>IF(N363="zákl. přenesená",J363,0)</f>
        <v>0</v>
      </c>
      <c r="BH363" s="206">
        <f>IF(N363="sníž. přenesená",J363,0)</f>
        <v>0</v>
      </c>
      <c r="BI363" s="206">
        <f>IF(N363="nulová",J363,0)</f>
        <v>0</v>
      </c>
      <c r="BJ363" s="19" t="s">
        <v>35</v>
      </c>
      <c r="BK363" s="206">
        <f>ROUND(I363*H363,2)</f>
        <v>0</v>
      </c>
      <c r="BL363" s="19" t="s">
        <v>241</v>
      </c>
      <c r="BM363" s="19" t="s">
        <v>2079</v>
      </c>
    </row>
    <row r="364" spans="2:65" s="1" customFormat="1" ht="31.5" customHeight="1">
      <c r="B364" s="36"/>
      <c r="C364" s="195" t="s">
        <v>611</v>
      </c>
      <c r="D364" s="195" t="s">
        <v>142</v>
      </c>
      <c r="E364" s="196" t="s">
        <v>2080</v>
      </c>
      <c r="F364" s="197" t="s">
        <v>2081</v>
      </c>
      <c r="G364" s="198" t="s">
        <v>206</v>
      </c>
      <c r="H364" s="199">
        <v>0.079</v>
      </c>
      <c r="I364" s="200"/>
      <c r="J364" s="201">
        <f>ROUND(I364*H364,2)</f>
        <v>0</v>
      </c>
      <c r="K364" s="197" t="s">
        <v>146</v>
      </c>
      <c r="L364" s="56"/>
      <c r="M364" s="202" t="s">
        <v>20</v>
      </c>
      <c r="N364" s="203" t="s">
        <v>42</v>
      </c>
      <c r="O364" s="37"/>
      <c r="P364" s="204">
        <f>O364*H364</f>
        <v>0</v>
      </c>
      <c r="Q364" s="204">
        <v>0</v>
      </c>
      <c r="R364" s="204">
        <f>Q364*H364</f>
        <v>0</v>
      </c>
      <c r="S364" s="204">
        <v>0</v>
      </c>
      <c r="T364" s="205">
        <f>S364*H364</f>
        <v>0</v>
      </c>
      <c r="AR364" s="19" t="s">
        <v>241</v>
      </c>
      <c r="AT364" s="19" t="s">
        <v>142</v>
      </c>
      <c r="AU364" s="19" t="s">
        <v>78</v>
      </c>
      <c r="AY364" s="19" t="s">
        <v>140</v>
      </c>
      <c r="BE364" s="206">
        <f>IF(N364="základní",J364,0)</f>
        <v>0</v>
      </c>
      <c r="BF364" s="206">
        <f>IF(N364="snížená",J364,0)</f>
        <v>0</v>
      </c>
      <c r="BG364" s="206">
        <f>IF(N364="zákl. přenesená",J364,0)</f>
        <v>0</v>
      </c>
      <c r="BH364" s="206">
        <f>IF(N364="sníž. přenesená",J364,0)</f>
        <v>0</v>
      </c>
      <c r="BI364" s="206">
        <f>IF(N364="nulová",J364,0)</f>
        <v>0</v>
      </c>
      <c r="BJ364" s="19" t="s">
        <v>35</v>
      </c>
      <c r="BK364" s="206">
        <f>ROUND(I364*H364,2)</f>
        <v>0</v>
      </c>
      <c r="BL364" s="19" t="s">
        <v>241</v>
      </c>
      <c r="BM364" s="19" t="s">
        <v>2082</v>
      </c>
    </row>
    <row r="365" spans="2:65" s="1" customFormat="1" ht="44.25" customHeight="1">
      <c r="B365" s="36"/>
      <c r="C365" s="195" t="s">
        <v>619</v>
      </c>
      <c r="D365" s="195" t="s">
        <v>142</v>
      </c>
      <c r="E365" s="196" t="s">
        <v>2083</v>
      </c>
      <c r="F365" s="197" t="s">
        <v>2084</v>
      </c>
      <c r="G365" s="198" t="s">
        <v>206</v>
      </c>
      <c r="H365" s="199">
        <v>0.079</v>
      </c>
      <c r="I365" s="200"/>
      <c r="J365" s="201">
        <f>ROUND(I365*H365,2)</f>
        <v>0</v>
      </c>
      <c r="K365" s="197" t="s">
        <v>146</v>
      </c>
      <c r="L365" s="56"/>
      <c r="M365" s="202" t="s">
        <v>20</v>
      </c>
      <c r="N365" s="203" t="s">
        <v>42</v>
      </c>
      <c r="O365" s="37"/>
      <c r="P365" s="204">
        <f>O365*H365</f>
        <v>0</v>
      </c>
      <c r="Q365" s="204">
        <v>0</v>
      </c>
      <c r="R365" s="204">
        <f>Q365*H365</f>
        <v>0</v>
      </c>
      <c r="S365" s="204">
        <v>0</v>
      </c>
      <c r="T365" s="205">
        <f>S365*H365</f>
        <v>0</v>
      </c>
      <c r="AR365" s="19" t="s">
        <v>241</v>
      </c>
      <c r="AT365" s="19" t="s">
        <v>142</v>
      </c>
      <c r="AU365" s="19" t="s">
        <v>78</v>
      </c>
      <c r="AY365" s="19" t="s">
        <v>140</v>
      </c>
      <c r="BE365" s="206">
        <f>IF(N365="základní",J365,0)</f>
        <v>0</v>
      </c>
      <c r="BF365" s="206">
        <f>IF(N365="snížená",J365,0)</f>
        <v>0</v>
      </c>
      <c r="BG365" s="206">
        <f>IF(N365="zákl. přenesená",J365,0)</f>
        <v>0</v>
      </c>
      <c r="BH365" s="206">
        <f>IF(N365="sníž. přenesená",J365,0)</f>
        <v>0</v>
      </c>
      <c r="BI365" s="206">
        <f>IF(N365="nulová",J365,0)</f>
        <v>0</v>
      </c>
      <c r="BJ365" s="19" t="s">
        <v>35</v>
      </c>
      <c r="BK365" s="206">
        <f>ROUND(I365*H365,2)</f>
        <v>0</v>
      </c>
      <c r="BL365" s="19" t="s">
        <v>241</v>
      </c>
      <c r="BM365" s="19" t="s">
        <v>2085</v>
      </c>
    </row>
    <row r="366" spans="2:63" s="11" customFormat="1" ht="29.85" customHeight="1">
      <c r="B366" s="178"/>
      <c r="C366" s="179"/>
      <c r="D366" s="192" t="s">
        <v>70</v>
      </c>
      <c r="E366" s="193" t="s">
        <v>1194</v>
      </c>
      <c r="F366" s="193" t="s">
        <v>1195</v>
      </c>
      <c r="G366" s="179"/>
      <c r="H366" s="179"/>
      <c r="I366" s="182"/>
      <c r="J366" s="194">
        <f>BK366</f>
        <v>0</v>
      </c>
      <c r="K366" s="179"/>
      <c r="L366" s="184"/>
      <c r="M366" s="185"/>
      <c r="N366" s="186"/>
      <c r="O366" s="186"/>
      <c r="P366" s="187">
        <f>SUM(P367:P370)</f>
        <v>0</v>
      </c>
      <c r="Q366" s="186"/>
      <c r="R366" s="187">
        <f>SUM(R367:R370)</f>
        <v>0</v>
      </c>
      <c r="S366" s="186"/>
      <c r="T366" s="188">
        <f>SUM(T367:T370)</f>
        <v>0.19375</v>
      </c>
      <c r="AR366" s="189" t="s">
        <v>78</v>
      </c>
      <c r="AT366" s="190" t="s">
        <v>70</v>
      </c>
      <c r="AU366" s="190" t="s">
        <v>35</v>
      </c>
      <c r="AY366" s="189" t="s">
        <v>140</v>
      </c>
      <c r="BK366" s="191">
        <f>SUM(BK367:BK370)</f>
        <v>0</v>
      </c>
    </row>
    <row r="367" spans="2:65" s="1" customFormat="1" ht="22.5" customHeight="1">
      <c r="B367" s="36"/>
      <c r="C367" s="195" t="s">
        <v>172</v>
      </c>
      <c r="D367" s="195" t="s">
        <v>142</v>
      </c>
      <c r="E367" s="196" t="s">
        <v>2086</v>
      </c>
      <c r="F367" s="197" t="s">
        <v>2087</v>
      </c>
      <c r="G367" s="198" t="s">
        <v>225</v>
      </c>
      <c r="H367" s="199">
        <v>7.75</v>
      </c>
      <c r="I367" s="200"/>
      <c r="J367" s="201">
        <f>ROUND(I367*H367,2)</f>
        <v>0</v>
      </c>
      <c r="K367" s="197" t="s">
        <v>146</v>
      </c>
      <c r="L367" s="56"/>
      <c r="M367" s="202" t="s">
        <v>20</v>
      </c>
      <c r="N367" s="203" t="s">
        <v>42</v>
      </c>
      <c r="O367" s="37"/>
      <c r="P367" s="204">
        <f>O367*H367</f>
        <v>0</v>
      </c>
      <c r="Q367" s="204">
        <v>0</v>
      </c>
      <c r="R367" s="204">
        <f>Q367*H367</f>
        <v>0</v>
      </c>
      <c r="S367" s="204">
        <v>0.025</v>
      </c>
      <c r="T367" s="205">
        <f>S367*H367</f>
        <v>0.19375</v>
      </c>
      <c r="AR367" s="19" t="s">
        <v>241</v>
      </c>
      <c r="AT367" s="19" t="s">
        <v>142</v>
      </c>
      <c r="AU367" s="19" t="s">
        <v>78</v>
      </c>
      <c r="AY367" s="19" t="s">
        <v>140</v>
      </c>
      <c r="BE367" s="206">
        <f>IF(N367="základní",J367,0)</f>
        <v>0</v>
      </c>
      <c r="BF367" s="206">
        <f>IF(N367="snížená",J367,0)</f>
        <v>0</v>
      </c>
      <c r="BG367" s="206">
        <f>IF(N367="zákl. přenesená",J367,0)</f>
        <v>0</v>
      </c>
      <c r="BH367" s="206">
        <f>IF(N367="sníž. přenesená",J367,0)</f>
        <v>0</v>
      </c>
      <c r="BI367" s="206">
        <f>IF(N367="nulová",J367,0)</f>
        <v>0</v>
      </c>
      <c r="BJ367" s="19" t="s">
        <v>35</v>
      </c>
      <c r="BK367" s="206">
        <f>ROUND(I367*H367,2)</f>
        <v>0</v>
      </c>
      <c r="BL367" s="19" t="s">
        <v>241</v>
      </c>
      <c r="BM367" s="19" t="s">
        <v>2088</v>
      </c>
    </row>
    <row r="368" spans="2:51" s="12" customFormat="1" ht="13.5">
      <c r="B368" s="207"/>
      <c r="C368" s="208"/>
      <c r="D368" s="209" t="s">
        <v>149</v>
      </c>
      <c r="E368" s="210" t="s">
        <v>20</v>
      </c>
      <c r="F368" s="211" t="s">
        <v>2089</v>
      </c>
      <c r="G368" s="208"/>
      <c r="H368" s="212" t="s">
        <v>20</v>
      </c>
      <c r="I368" s="213"/>
      <c r="J368" s="208"/>
      <c r="K368" s="208"/>
      <c r="L368" s="214"/>
      <c r="M368" s="215"/>
      <c r="N368" s="216"/>
      <c r="O368" s="216"/>
      <c r="P368" s="216"/>
      <c r="Q368" s="216"/>
      <c r="R368" s="216"/>
      <c r="S368" s="216"/>
      <c r="T368" s="217"/>
      <c r="AT368" s="218" t="s">
        <v>149</v>
      </c>
      <c r="AU368" s="218" t="s">
        <v>78</v>
      </c>
      <c r="AV368" s="12" t="s">
        <v>35</v>
      </c>
      <c r="AW368" s="12" t="s">
        <v>34</v>
      </c>
      <c r="AX368" s="12" t="s">
        <v>71</v>
      </c>
      <c r="AY368" s="218" t="s">
        <v>140</v>
      </c>
    </row>
    <row r="369" spans="2:51" s="13" customFormat="1" ht="13.5">
      <c r="B369" s="219"/>
      <c r="C369" s="220"/>
      <c r="D369" s="209" t="s">
        <v>149</v>
      </c>
      <c r="E369" s="221" t="s">
        <v>20</v>
      </c>
      <c r="F369" s="222" t="s">
        <v>2090</v>
      </c>
      <c r="G369" s="220"/>
      <c r="H369" s="223">
        <v>7.75</v>
      </c>
      <c r="I369" s="224"/>
      <c r="J369" s="220"/>
      <c r="K369" s="220"/>
      <c r="L369" s="225"/>
      <c r="M369" s="226"/>
      <c r="N369" s="227"/>
      <c r="O369" s="227"/>
      <c r="P369" s="227"/>
      <c r="Q369" s="227"/>
      <c r="R369" s="227"/>
      <c r="S369" s="227"/>
      <c r="T369" s="228"/>
      <c r="AT369" s="229" t="s">
        <v>149</v>
      </c>
      <c r="AU369" s="229" t="s">
        <v>78</v>
      </c>
      <c r="AV369" s="13" t="s">
        <v>78</v>
      </c>
      <c r="AW369" s="13" t="s">
        <v>34</v>
      </c>
      <c r="AX369" s="13" t="s">
        <v>71</v>
      </c>
      <c r="AY369" s="229" t="s">
        <v>140</v>
      </c>
    </row>
    <row r="370" spans="2:51" s="14" customFormat="1" ht="13.5">
      <c r="B370" s="230"/>
      <c r="C370" s="231"/>
      <c r="D370" s="209" t="s">
        <v>149</v>
      </c>
      <c r="E370" s="267" t="s">
        <v>20</v>
      </c>
      <c r="F370" s="268" t="s">
        <v>152</v>
      </c>
      <c r="G370" s="231"/>
      <c r="H370" s="269">
        <v>7.75</v>
      </c>
      <c r="I370" s="236"/>
      <c r="J370" s="231"/>
      <c r="K370" s="231"/>
      <c r="L370" s="237"/>
      <c r="M370" s="238"/>
      <c r="N370" s="239"/>
      <c r="O370" s="239"/>
      <c r="P370" s="239"/>
      <c r="Q370" s="239"/>
      <c r="R370" s="239"/>
      <c r="S370" s="239"/>
      <c r="T370" s="240"/>
      <c r="AT370" s="241" t="s">
        <v>149</v>
      </c>
      <c r="AU370" s="241" t="s">
        <v>78</v>
      </c>
      <c r="AV370" s="14" t="s">
        <v>147</v>
      </c>
      <c r="AW370" s="14" t="s">
        <v>34</v>
      </c>
      <c r="AX370" s="14" t="s">
        <v>35</v>
      </c>
      <c r="AY370" s="241" t="s">
        <v>140</v>
      </c>
    </row>
    <row r="371" spans="2:63" s="11" customFormat="1" ht="29.85" customHeight="1">
      <c r="B371" s="178"/>
      <c r="C371" s="179"/>
      <c r="D371" s="192" t="s">
        <v>70</v>
      </c>
      <c r="E371" s="193" t="s">
        <v>2091</v>
      </c>
      <c r="F371" s="193" t="s">
        <v>2092</v>
      </c>
      <c r="G371" s="179"/>
      <c r="H371" s="179"/>
      <c r="I371" s="182"/>
      <c r="J371" s="194">
        <f>BK371</f>
        <v>0</v>
      </c>
      <c r="K371" s="179"/>
      <c r="L371" s="184"/>
      <c r="M371" s="185"/>
      <c r="N371" s="186"/>
      <c r="O371" s="186"/>
      <c r="P371" s="187">
        <f>SUM(P372:P403)</f>
        <v>0</v>
      </c>
      <c r="Q371" s="186"/>
      <c r="R371" s="187">
        <f>SUM(R372:R403)</f>
        <v>0.020942687</v>
      </c>
      <c r="S371" s="186"/>
      <c r="T371" s="188">
        <f>SUM(T372:T403)</f>
        <v>0.00428203</v>
      </c>
      <c r="AR371" s="189" t="s">
        <v>78</v>
      </c>
      <c r="AT371" s="190" t="s">
        <v>70</v>
      </c>
      <c r="AU371" s="190" t="s">
        <v>35</v>
      </c>
      <c r="AY371" s="189" t="s">
        <v>140</v>
      </c>
      <c r="BK371" s="191">
        <f>SUM(BK372:BK403)</f>
        <v>0</v>
      </c>
    </row>
    <row r="372" spans="2:65" s="1" customFormat="1" ht="22.5" customHeight="1">
      <c r="B372" s="36"/>
      <c r="C372" s="195" t="s">
        <v>800</v>
      </c>
      <c r="D372" s="195" t="s">
        <v>142</v>
      </c>
      <c r="E372" s="196" t="s">
        <v>2093</v>
      </c>
      <c r="F372" s="197" t="s">
        <v>2094</v>
      </c>
      <c r="G372" s="198" t="s">
        <v>145</v>
      </c>
      <c r="H372" s="199">
        <v>13.813</v>
      </c>
      <c r="I372" s="200"/>
      <c r="J372" s="201">
        <f>ROUND(I372*H372,2)</f>
        <v>0</v>
      </c>
      <c r="K372" s="197" t="s">
        <v>146</v>
      </c>
      <c r="L372" s="56"/>
      <c r="M372" s="202" t="s">
        <v>20</v>
      </c>
      <c r="N372" s="203" t="s">
        <v>42</v>
      </c>
      <c r="O372" s="37"/>
      <c r="P372" s="204">
        <f>O372*H372</f>
        <v>0</v>
      </c>
      <c r="Q372" s="204">
        <v>0</v>
      </c>
      <c r="R372" s="204">
        <f>Q372*H372</f>
        <v>0</v>
      </c>
      <c r="S372" s="204">
        <v>0</v>
      </c>
      <c r="T372" s="205">
        <f>S372*H372</f>
        <v>0</v>
      </c>
      <c r="AR372" s="19" t="s">
        <v>241</v>
      </c>
      <c r="AT372" s="19" t="s">
        <v>142</v>
      </c>
      <c r="AU372" s="19" t="s">
        <v>78</v>
      </c>
      <c r="AY372" s="19" t="s">
        <v>140</v>
      </c>
      <c r="BE372" s="206">
        <f>IF(N372="základní",J372,0)</f>
        <v>0</v>
      </c>
      <c r="BF372" s="206">
        <f>IF(N372="snížená",J372,0)</f>
        <v>0</v>
      </c>
      <c r="BG372" s="206">
        <f>IF(N372="zákl. přenesená",J372,0)</f>
        <v>0</v>
      </c>
      <c r="BH372" s="206">
        <f>IF(N372="sníž. přenesená",J372,0)</f>
        <v>0</v>
      </c>
      <c r="BI372" s="206">
        <f>IF(N372="nulová",J372,0)</f>
        <v>0</v>
      </c>
      <c r="BJ372" s="19" t="s">
        <v>35</v>
      </c>
      <c r="BK372" s="206">
        <f>ROUND(I372*H372,2)</f>
        <v>0</v>
      </c>
      <c r="BL372" s="19" t="s">
        <v>241</v>
      </c>
      <c r="BM372" s="19" t="s">
        <v>2095</v>
      </c>
    </row>
    <row r="373" spans="2:51" s="12" customFormat="1" ht="13.5">
      <c r="B373" s="207"/>
      <c r="C373" s="208"/>
      <c r="D373" s="209" t="s">
        <v>149</v>
      </c>
      <c r="E373" s="210" t="s">
        <v>20</v>
      </c>
      <c r="F373" s="211" t="s">
        <v>2096</v>
      </c>
      <c r="G373" s="208"/>
      <c r="H373" s="212" t="s">
        <v>20</v>
      </c>
      <c r="I373" s="213"/>
      <c r="J373" s="208"/>
      <c r="K373" s="208"/>
      <c r="L373" s="214"/>
      <c r="M373" s="215"/>
      <c r="N373" s="216"/>
      <c r="O373" s="216"/>
      <c r="P373" s="216"/>
      <c r="Q373" s="216"/>
      <c r="R373" s="216"/>
      <c r="S373" s="216"/>
      <c r="T373" s="217"/>
      <c r="AT373" s="218" t="s">
        <v>149</v>
      </c>
      <c r="AU373" s="218" t="s">
        <v>78</v>
      </c>
      <c r="AV373" s="12" t="s">
        <v>35</v>
      </c>
      <c r="AW373" s="12" t="s">
        <v>34</v>
      </c>
      <c r="AX373" s="12" t="s">
        <v>71</v>
      </c>
      <c r="AY373" s="218" t="s">
        <v>140</v>
      </c>
    </row>
    <row r="374" spans="2:51" s="13" customFormat="1" ht="13.5">
      <c r="B374" s="219"/>
      <c r="C374" s="220"/>
      <c r="D374" s="209" t="s">
        <v>149</v>
      </c>
      <c r="E374" s="221" t="s">
        <v>20</v>
      </c>
      <c r="F374" s="222" t="s">
        <v>2097</v>
      </c>
      <c r="G374" s="220"/>
      <c r="H374" s="223">
        <v>13.813</v>
      </c>
      <c r="I374" s="224"/>
      <c r="J374" s="220"/>
      <c r="K374" s="220"/>
      <c r="L374" s="225"/>
      <c r="M374" s="226"/>
      <c r="N374" s="227"/>
      <c r="O374" s="227"/>
      <c r="P374" s="227"/>
      <c r="Q374" s="227"/>
      <c r="R374" s="227"/>
      <c r="S374" s="227"/>
      <c r="T374" s="228"/>
      <c r="AT374" s="229" t="s">
        <v>149</v>
      </c>
      <c r="AU374" s="229" t="s">
        <v>78</v>
      </c>
      <c r="AV374" s="13" t="s">
        <v>78</v>
      </c>
      <c r="AW374" s="13" t="s">
        <v>34</v>
      </c>
      <c r="AX374" s="13" t="s">
        <v>71</v>
      </c>
      <c r="AY374" s="229" t="s">
        <v>140</v>
      </c>
    </row>
    <row r="375" spans="2:51" s="14" customFormat="1" ht="13.5">
      <c r="B375" s="230"/>
      <c r="C375" s="231"/>
      <c r="D375" s="232" t="s">
        <v>149</v>
      </c>
      <c r="E375" s="233" t="s">
        <v>20</v>
      </c>
      <c r="F375" s="234" t="s">
        <v>152</v>
      </c>
      <c r="G375" s="231"/>
      <c r="H375" s="235">
        <v>13.813</v>
      </c>
      <c r="I375" s="236"/>
      <c r="J375" s="231"/>
      <c r="K375" s="231"/>
      <c r="L375" s="237"/>
      <c r="M375" s="238"/>
      <c r="N375" s="239"/>
      <c r="O375" s="239"/>
      <c r="P375" s="239"/>
      <c r="Q375" s="239"/>
      <c r="R375" s="239"/>
      <c r="S375" s="239"/>
      <c r="T375" s="240"/>
      <c r="AT375" s="241" t="s">
        <v>149</v>
      </c>
      <c r="AU375" s="241" t="s">
        <v>78</v>
      </c>
      <c r="AV375" s="14" t="s">
        <v>147</v>
      </c>
      <c r="AW375" s="14" t="s">
        <v>34</v>
      </c>
      <c r="AX375" s="14" t="s">
        <v>35</v>
      </c>
      <c r="AY375" s="241" t="s">
        <v>140</v>
      </c>
    </row>
    <row r="376" spans="2:65" s="1" customFormat="1" ht="22.5" customHeight="1">
      <c r="B376" s="36"/>
      <c r="C376" s="195" t="s">
        <v>806</v>
      </c>
      <c r="D376" s="195" t="s">
        <v>142</v>
      </c>
      <c r="E376" s="196" t="s">
        <v>2098</v>
      </c>
      <c r="F376" s="197" t="s">
        <v>2099</v>
      </c>
      <c r="G376" s="198" t="s">
        <v>145</v>
      </c>
      <c r="H376" s="199">
        <v>13.813</v>
      </c>
      <c r="I376" s="200"/>
      <c r="J376" s="201">
        <f>ROUND(I376*H376,2)</f>
        <v>0</v>
      </c>
      <c r="K376" s="197" t="s">
        <v>146</v>
      </c>
      <c r="L376" s="56"/>
      <c r="M376" s="202" t="s">
        <v>20</v>
      </c>
      <c r="N376" s="203" t="s">
        <v>42</v>
      </c>
      <c r="O376" s="37"/>
      <c r="P376" s="204">
        <f>O376*H376</f>
        <v>0</v>
      </c>
      <c r="Q376" s="204">
        <v>0.001</v>
      </c>
      <c r="R376" s="204">
        <f>Q376*H376</f>
        <v>0.013813</v>
      </c>
      <c r="S376" s="204">
        <v>0.00031</v>
      </c>
      <c r="T376" s="205">
        <f>S376*H376</f>
        <v>0.00428203</v>
      </c>
      <c r="AR376" s="19" t="s">
        <v>241</v>
      </c>
      <c r="AT376" s="19" t="s">
        <v>142</v>
      </c>
      <c r="AU376" s="19" t="s">
        <v>78</v>
      </c>
      <c r="AY376" s="19" t="s">
        <v>140</v>
      </c>
      <c r="BE376" s="206">
        <f>IF(N376="základní",J376,0)</f>
        <v>0</v>
      </c>
      <c r="BF376" s="206">
        <f>IF(N376="snížená",J376,0)</f>
        <v>0</v>
      </c>
      <c r="BG376" s="206">
        <f>IF(N376="zákl. přenesená",J376,0)</f>
        <v>0</v>
      </c>
      <c r="BH376" s="206">
        <f>IF(N376="sníž. přenesená",J376,0)</f>
        <v>0</v>
      </c>
      <c r="BI376" s="206">
        <f>IF(N376="nulová",J376,0)</f>
        <v>0</v>
      </c>
      <c r="BJ376" s="19" t="s">
        <v>35</v>
      </c>
      <c r="BK376" s="206">
        <f>ROUND(I376*H376,2)</f>
        <v>0</v>
      </c>
      <c r="BL376" s="19" t="s">
        <v>241</v>
      </c>
      <c r="BM376" s="19" t="s">
        <v>2100</v>
      </c>
    </row>
    <row r="377" spans="2:65" s="1" customFormat="1" ht="22.5" customHeight="1">
      <c r="B377" s="36"/>
      <c r="C377" s="195" t="s">
        <v>813</v>
      </c>
      <c r="D377" s="195" t="s">
        <v>142</v>
      </c>
      <c r="E377" s="196" t="s">
        <v>2101</v>
      </c>
      <c r="F377" s="197" t="s">
        <v>2102</v>
      </c>
      <c r="G377" s="198" t="s">
        <v>145</v>
      </c>
      <c r="H377" s="199">
        <v>13.813</v>
      </c>
      <c r="I377" s="200"/>
      <c r="J377" s="201">
        <f>ROUND(I377*H377,2)</f>
        <v>0</v>
      </c>
      <c r="K377" s="197" t="s">
        <v>146</v>
      </c>
      <c r="L377" s="56"/>
      <c r="M377" s="202" t="s">
        <v>20</v>
      </c>
      <c r="N377" s="203" t="s">
        <v>42</v>
      </c>
      <c r="O377" s="37"/>
      <c r="P377" s="204">
        <f>O377*H377</f>
        <v>0</v>
      </c>
      <c r="Q377" s="204">
        <v>0</v>
      </c>
      <c r="R377" s="204">
        <f>Q377*H377</f>
        <v>0</v>
      </c>
      <c r="S377" s="204">
        <v>0</v>
      </c>
      <c r="T377" s="205">
        <f>S377*H377</f>
        <v>0</v>
      </c>
      <c r="AR377" s="19" t="s">
        <v>241</v>
      </c>
      <c r="AT377" s="19" t="s">
        <v>142</v>
      </c>
      <c r="AU377" s="19" t="s">
        <v>78</v>
      </c>
      <c r="AY377" s="19" t="s">
        <v>140</v>
      </c>
      <c r="BE377" s="206">
        <f>IF(N377="základní",J377,0)</f>
        <v>0</v>
      </c>
      <c r="BF377" s="206">
        <f>IF(N377="snížená",J377,0)</f>
        <v>0</v>
      </c>
      <c r="BG377" s="206">
        <f>IF(N377="zákl. přenesená",J377,0)</f>
        <v>0</v>
      </c>
      <c r="BH377" s="206">
        <f>IF(N377="sníž. přenesená",J377,0)</f>
        <v>0</v>
      </c>
      <c r="BI377" s="206">
        <f>IF(N377="nulová",J377,0)</f>
        <v>0</v>
      </c>
      <c r="BJ377" s="19" t="s">
        <v>35</v>
      </c>
      <c r="BK377" s="206">
        <f>ROUND(I377*H377,2)</f>
        <v>0</v>
      </c>
      <c r="BL377" s="19" t="s">
        <v>241</v>
      </c>
      <c r="BM377" s="19" t="s">
        <v>2103</v>
      </c>
    </row>
    <row r="378" spans="2:65" s="1" customFormat="1" ht="31.5" customHeight="1">
      <c r="B378" s="36"/>
      <c r="C378" s="195" t="s">
        <v>818</v>
      </c>
      <c r="D378" s="195" t="s">
        <v>142</v>
      </c>
      <c r="E378" s="196" t="s">
        <v>2104</v>
      </c>
      <c r="F378" s="197" t="s">
        <v>2105</v>
      </c>
      <c r="G378" s="198" t="s">
        <v>225</v>
      </c>
      <c r="H378" s="199">
        <v>11.2</v>
      </c>
      <c r="I378" s="200"/>
      <c r="J378" s="201">
        <f>ROUND(I378*H378,2)</f>
        <v>0</v>
      </c>
      <c r="K378" s="197" t="s">
        <v>146</v>
      </c>
      <c r="L378" s="56"/>
      <c r="M378" s="202" t="s">
        <v>20</v>
      </c>
      <c r="N378" s="203" t="s">
        <v>42</v>
      </c>
      <c r="O378" s="37"/>
      <c r="P378" s="204">
        <f>O378*H378</f>
        <v>0</v>
      </c>
      <c r="Q378" s="204">
        <v>0</v>
      </c>
      <c r="R378" s="204">
        <f>Q378*H378</f>
        <v>0</v>
      </c>
      <c r="S378" s="204">
        <v>0</v>
      </c>
      <c r="T378" s="205">
        <f>S378*H378</f>
        <v>0</v>
      </c>
      <c r="AR378" s="19" t="s">
        <v>241</v>
      </c>
      <c r="AT378" s="19" t="s">
        <v>142</v>
      </c>
      <c r="AU378" s="19" t="s">
        <v>78</v>
      </c>
      <c r="AY378" s="19" t="s">
        <v>140</v>
      </c>
      <c r="BE378" s="206">
        <f>IF(N378="základní",J378,0)</f>
        <v>0</v>
      </c>
      <c r="BF378" s="206">
        <f>IF(N378="snížená",J378,0)</f>
        <v>0</v>
      </c>
      <c r="BG378" s="206">
        <f>IF(N378="zákl. přenesená",J378,0)</f>
        <v>0</v>
      </c>
      <c r="BH378" s="206">
        <f>IF(N378="sníž. přenesená",J378,0)</f>
        <v>0</v>
      </c>
      <c r="BI378" s="206">
        <f>IF(N378="nulová",J378,0)</f>
        <v>0</v>
      </c>
      <c r="BJ378" s="19" t="s">
        <v>35</v>
      </c>
      <c r="BK378" s="206">
        <f>ROUND(I378*H378,2)</f>
        <v>0</v>
      </c>
      <c r="BL378" s="19" t="s">
        <v>241</v>
      </c>
      <c r="BM378" s="19" t="s">
        <v>2106</v>
      </c>
    </row>
    <row r="379" spans="2:51" s="12" customFormat="1" ht="13.5">
      <c r="B379" s="207"/>
      <c r="C379" s="208"/>
      <c r="D379" s="209" t="s">
        <v>149</v>
      </c>
      <c r="E379" s="210" t="s">
        <v>20</v>
      </c>
      <c r="F379" s="211" t="s">
        <v>2107</v>
      </c>
      <c r="G379" s="208"/>
      <c r="H379" s="212" t="s">
        <v>20</v>
      </c>
      <c r="I379" s="213"/>
      <c r="J379" s="208"/>
      <c r="K379" s="208"/>
      <c r="L379" s="214"/>
      <c r="M379" s="215"/>
      <c r="N379" s="216"/>
      <c r="O379" s="216"/>
      <c r="P379" s="216"/>
      <c r="Q379" s="216"/>
      <c r="R379" s="216"/>
      <c r="S379" s="216"/>
      <c r="T379" s="217"/>
      <c r="AT379" s="218" t="s">
        <v>149</v>
      </c>
      <c r="AU379" s="218" t="s">
        <v>78</v>
      </c>
      <c r="AV379" s="12" t="s">
        <v>35</v>
      </c>
      <c r="AW379" s="12" t="s">
        <v>34</v>
      </c>
      <c r="AX379" s="12" t="s">
        <v>71</v>
      </c>
      <c r="AY379" s="218" t="s">
        <v>140</v>
      </c>
    </row>
    <row r="380" spans="2:51" s="13" customFormat="1" ht="13.5">
      <c r="B380" s="219"/>
      <c r="C380" s="220"/>
      <c r="D380" s="209" t="s">
        <v>149</v>
      </c>
      <c r="E380" s="221" t="s">
        <v>20</v>
      </c>
      <c r="F380" s="222" t="s">
        <v>2108</v>
      </c>
      <c r="G380" s="220"/>
      <c r="H380" s="223">
        <v>11.2</v>
      </c>
      <c r="I380" s="224"/>
      <c r="J380" s="220"/>
      <c r="K380" s="220"/>
      <c r="L380" s="225"/>
      <c r="M380" s="226"/>
      <c r="N380" s="227"/>
      <c r="O380" s="227"/>
      <c r="P380" s="227"/>
      <c r="Q380" s="227"/>
      <c r="R380" s="227"/>
      <c r="S380" s="227"/>
      <c r="T380" s="228"/>
      <c r="AT380" s="229" t="s">
        <v>149</v>
      </c>
      <c r="AU380" s="229" t="s">
        <v>78</v>
      </c>
      <c r="AV380" s="13" t="s">
        <v>78</v>
      </c>
      <c r="AW380" s="13" t="s">
        <v>34</v>
      </c>
      <c r="AX380" s="13" t="s">
        <v>71</v>
      </c>
      <c r="AY380" s="229" t="s">
        <v>140</v>
      </c>
    </row>
    <row r="381" spans="2:51" s="14" customFormat="1" ht="13.5">
      <c r="B381" s="230"/>
      <c r="C381" s="231"/>
      <c r="D381" s="232" t="s">
        <v>149</v>
      </c>
      <c r="E381" s="233" t="s">
        <v>20</v>
      </c>
      <c r="F381" s="234" t="s">
        <v>152</v>
      </c>
      <c r="G381" s="231"/>
      <c r="H381" s="235">
        <v>11.2</v>
      </c>
      <c r="I381" s="236"/>
      <c r="J381" s="231"/>
      <c r="K381" s="231"/>
      <c r="L381" s="237"/>
      <c r="M381" s="238"/>
      <c r="N381" s="239"/>
      <c r="O381" s="239"/>
      <c r="P381" s="239"/>
      <c r="Q381" s="239"/>
      <c r="R381" s="239"/>
      <c r="S381" s="239"/>
      <c r="T381" s="240"/>
      <c r="AT381" s="241" t="s">
        <v>149</v>
      </c>
      <c r="AU381" s="241" t="s">
        <v>78</v>
      </c>
      <c r="AV381" s="14" t="s">
        <v>147</v>
      </c>
      <c r="AW381" s="14" t="s">
        <v>34</v>
      </c>
      <c r="AX381" s="14" t="s">
        <v>35</v>
      </c>
      <c r="AY381" s="241" t="s">
        <v>140</v>
      </c>
    </row>
    <row r="382" spans="2:65" s="1" customFormat="1" ht="31.5" customHeight="1">
      <c r="B382" s="36"/>
      <c r="C382" s="257" t="s">
        <v>827</v>
      </c>
      <c r="D382" s="257" t="s">
        <v>215</v>
      </c>
      <c r="E382" s="258" t="s">
        <v>2109</v>
      </c>
      <c r="F382" s="259" t="s">
        <v>2110</v>
      </c>
      <c r="G382" s="260" t="s">
        <v>225</v>
      </c>
      <c r="H382" s="261">
        <v>11.76</v>
      </c>
      <c r="I382" s="262"/>
      <c r="J382" s="263">
        <f>ROUND(I382*H382,2)</f>
        <v>0</v>
      </c>
      <c r="K382" s="259" t="s">
        <v>146</v>
      </c>
      <c r="L382" s="264"/>
      <c r="M382" s="265" t="s">
        <v>20</v>
      </c>
      <c r="N382" s="266" t="s">
        <v>42</v>
      </c>
      <c r="O382" s="37"/>
      <c r="P382" s="204">
        <f>O382*H382</f>
        <v>0</v>
      </c>
      <c r="Q382" s="204">
        <v>1E-06</v>
      </c>
      <c r="R382" s="204">
        <f>Q382*H382</f>
        <v>1.176E-05</v>
      </c>
      <c r="S382" s="204">
        <v>0</v>
      </c>
      <c r="T382" s="205">
        <f>S382*H382</f>
        <v>0</v>
      </c>
      <c r="AR382" s="19" t="s">
        <v>388</v>
      </c>
      <c r="AT382" s="19" t="s">
        <v>215</v>
      </c>
      <c r="AU382" s="19" t="s">
        <v>78</v>
      </c>
      <c r="AY382" s="19" t="s">
        <v>140</v>
      </c>
      <c r="BE382" s="206">
        <f>IF(N382="základní",J382,0)</f>
        <v>0</v>
      </c>
      <c r="BF382" s="206">
        <f>IF(N382="snížená",J382,0)</f>
        <v>0</v>
      </c>
      <c r="BG382" s="206">
        <f>IF(N382="zákl. přenesená",J382,0)</f>
        <v>0</v>
      </c>
      <c r="BH382" s="206">
        <f>IF(N382="sníž. přenesená",J382,0)</f>
        <v>0</v>
      </c>
      <c r="BI382" s="206">
        <f>IF(N382="nulová",J382,0)</f>
        <v>0</v>
      </c>
      <c r="BJ382" s="19" t="s">
        <v>35</v>
      </c>
      <c r="BK382" s="206">
        <f>ROUND(I382*H382,2)</f>
        <v>0</v>
      </c>
      <c r="BL382" s="19" t="s">
        <v>241</v>
      </c>
      <c r="BM382" s="19" t="s">
        <v>2111</v>
      </c>
    </row>
    <row r="383" spans="2:51" s="13" customFormat="1" ht="13.5">
      <c r="B383" s="219"/>
      <c r="C383" s="220"/>
      <c r="D383" s="232" t="s">
        <v>149</v>
      </c>
      <c r="E383" s="220"/>
      <c r="F383" s="253" t="s">
        <v>2112</v>
      </c>
      <c r="G383" s="220"/>
      <c r="H383" s="254">
        <v>11.76</v>
      </c>
      <c r="I383" s="224"/>
      <c r="J383" s="220"/>
      <c r="K383" s="220"/>
      <c r="L383" s="225"/>
      <c r="M383" s="226"/>
      <c r="N383" s="227"/>
      <c r="O383" s="227"/>
      <c r="P383" s="227"/>
      <c r="Q383" s="227"/>
      <c r="R383" s="227"/>
      <c r="S383" s="227"/>
      <c r="T383" s="228"/>
      <c r="AT383" s="229" t="s">
        <v>149</v>
      </c>
      <c r="AU383" s="229" t="s">
        <v>78</v>
      </c>
      <c r="AV383" s="13" t="s">
        <v>78</v>
      </c>
      <c r="AW383" s="13" t="s">
        <v>4</v>
      </c>
      <c r="AX383" s="13" t="s">
        <v>35</v>
      </c>
      <c r="AY383" s="229" t="s">
        <v>140</v>
      </c>
    </row>
    <row r="384" spans="2:65" s="1" customFormat="1" ht="22.5" customHeight="1">
      <c r="B384" s="36"/>
      <c r="C384" s="195" t="s">
        <v>831</v>
      </c>
      <c r="D384" s="195" t="s">
        <v>142</v>
      </c>
      <c r="E384" s="196" t="s">
        <v>2113</v>
      </c>
      <c r="F384" s="197" t="s">
        <v>2114</v>
      </c>
      <c r="G384" s="198" t="s">
        <v>145</v>
      </c>
      <c r="H384" s="199">
        <v>8.5</v>
      </c>
      <c r="I384" s="200"/>
      <c r="J384" s="201">
        <f>ROUND(I384*H384,2)</f>
        <v>0</v>
      </c>
      <c r="K384" s="197" t="s">
        <v>146</v>
      </c>
      <c r="L384" s="56"/>
      <c r="M384" s="202" t="s">
        <v>20</v>
      </c>
      <c r="N384" s="203" t="s">
        <v>42</v>
      </c>
      <c r="O384" s="37"/>
      <c r="P384" s="204">
        <f>O384*H384</f>
        <v>0</v>
      </c>
      <c r="Q384" s="204">
        <v>0</v>
      </c>
      <c r="R384" s="204">
        <f>Q384*H384</f>
        <v>0</v>
      </c>
      <c r="S384" s="204">
        <v>0</v>
      </c>
      <c r="T384" s="205">
        <f>S384*H384</f>
        <v>0</v>
      </c>
      <c r="AR384" s="19" t="s">
        <v>241</v>
      </c>
      <c r="AT384" s="19" t="s">
        <v>142</v>
      </c>
      <c r="AU384" s="19" t="s">
        <v>78</v>
      </c>
      <c r="AY384" s="19" t="s">
        <v>140</v>
      </c>
      <c r="BE384" s="206">
        <f>IF(N384="základní",J384,0)</f>
        <v>0</v>
      </c>
      <c r="BF384" s="206">
        <f>IF(N384="snížená",J384,0)</f>
        <v>0</v>
      </c>
      <c r="BG384" s="206">
        <f>IF(N384="zákl. přenesená",J384,0)</f>
        <v>0</v>
      </c>
      <c r="BH384" s="206">
        <f>IF(N384="sníž. přenesená",J384,0)</f>
        <v>0</v>
      </c>
      <c r="BI384" s="206">
        <f>IF(N384="nulová",J384,0)</f>
        <v>0</v>
      </c>
      <c r="BJ384" s="19" t="s">
        <v>35</v>
      </c>
      <c r="BK384" s="206">
        <f>ROUND(I384*H384,2)</f>
        <v>0</v>
      </c>
      <c r="BL384" s="19" t="s">
        <v>241</v>
      </c>
      <c r="BM384" s="19" t="s">
        <v>2115</v>
      </c>
    </row>
    <row r="385" spans="2:51" s="12" customFormat="1" ht="13.5">
      <c r="B385" s="207"/>
      <c r="C385" s="208"/>
      <c r="D385" s="209" t="s">
        <v>149</v>
      </c>
      <c r="E385" s="210" t="s">
        <v>20</v>
      </c>
      <c r="F385" s="211" t="s">
        <v>2116</v>
      </c>
      <c r="G385" s="208"/>
      <c r="H385" s="212" t="s">
        <v>20</v>
      </c>
      <c r="I385" s="213"/>
      <c r="J385" s="208"/>
      <c r="K385" s="208"/>
      <c r="L385" s="214"/>
      <c r="M385" s="215"/>
      <c r="N385" s="216"/>
      <c r="O385" s="216"/>
      <c r="P385" s="216"/>
      <c r="Q385" s="216"/>
      <c r="R385" s="216"/>
      <c r="S385" s="216"/>
      <c r="T385" s="217"/>
      <c r="AT385" s="218" t="s">
        <v>149</v>
      </c>
      <c r="AU385" s="218" t="s">
        <v>78</v>
      </c>
      <c r="AV385" s="12" t="s">
        <v>35</v>
      </c>
      <c r="AW385" s="12" t="s">
        <v>34</v>
      </c>
      <c r="AX385" s="12" t="s">
        <v>71</v>
      </c>
      <c r="AY385" s="218" t="s">
        <v>140</v>
      </c>
    </row>
    <row r="386" spans="2:51" s="13" customFormat="1" ht="13.5">
      <c r="B386" s="219"/>
      <c r="C386" s="220"/>
      <c r="D386" s="209" t="s">
        <v>149</v>
      </c>
      <c r="E386" s="221" t="s">
        <v>20</v>
      </c>
      <c r="F386" s="222" t="s">
        <v>2117</v>
      </c>
      <c r="G386" s="220"/>
      <c r="H386" s="223">
        <v>8.5</v>
      </c>
      <c r="I386" s="224"/>
      <c r="J386" s="220"/>
      <c r="K386" s="220"/>
      <c r="L386" s="225"/>
      <c r="M386" s="226"/>
      <c r="N386" s="227"/>
      <c r="O386" s="227"/>
      <c r="P386" s="227"/>
      <c r="Q386" s="227"/>
      <c r="R386" s="227"/>
      <c r="S386" s="227"/>
      <c r="T386" s="228"/>
      <c r="AT386" s="229" t="s">
        <v>149</v>
      </c>
      <c r="AU386" s="229" t="s">
        <v>78</v>
      </c>
      <c r="AV386" s="13" t="s">
        <v>78</v>
      </c>
      <c r="AW386" s="13" t="s">
        <v>34</v>
      </c>
      <c r="AX386" s="13" t="s">
        <v>71</v>
      </c>
      <c r="AY386" s="229" t="s">
        <v>140</v>
      </c>
    </row>
    <row r="387" spans="2:51" s="14" customFormat="1" ht="13.5">
      <c r="B387" s="230"/>
      <c r="C387" s="231"/>
      <c r="D387" s="232" t="s">
        <v>149</v>
      </c>
      <c r="E387" s="233" t="s">
        <v>20</v>
      </c>
      <c r="F387" s="234" t="s">
        <v>152</v>
      </c>
      <c r="G387" s="231"/>
      <c r="H387" s="235">
        <v>8.5</v>
      </c>
      <c r="I387" s="236"/>
      <c r="J387" s="231"/>
      <c r="K387" s="231"/>
      <c r="L387" s="237"/>
      <c r="M387" s="238"/>
      <c r="N387" s="239"/>
      <c r="O387" s="239"/>
      <c r="P387" s="239"/>
      <c r="Q387" s="239"/>
      <c r="R387" s="239"/>
      <c r="S387" s="239"/>
      <c r="T387" s="240"/>
      <c r="AT387" s="241" t="s">
        <v>149</v>
      </c>
      <c r="AU387" s="241" t="s">
        <v>78</v>
      </c>
      <c r="AV387" s="14" t="s">
        <v>147</v>
      </c>
      <c r="AW387" s="14" t="s">
        <v>34</v>
      </c>
      <c r="AX387" s="14" t="s">
        <v>35</v>
      </c>
      <c r="AY387" s="241" t="s">
        <v>140</v>
      </c>
    </row>
    <row r="388" spans="2:65" s="1" customFormat="1" ht="31.5" customHeight="1">
      <c r="B388" s="36"/>
      <c r="C388" s="257" t="s">
        <v>835</v>
      </c>
      <c r="D388" s="257" t="s">
        <v>215</v>
      </c>
      <c r="E388" s="258" t="s">
        <v>2118</v>
      </c>
      <c r="F388" s="259" t="s">
        <v>2119</v>
      </c>
      <c r="G388" s="260" t="s">
        <v>145</v>
      </c>
      <c r="H388" s="261">
        <v>8.925</v>
      </c>
      <c r="I388" s="262"/>
      <c r="J388" s="263">
        <f>ROUND(I388*H388,2)</f>
        <v>0</v>
      </c>
      <c r="K388" s="259" t="s">
        <v>146</v>
      </c>
      <c r="L388" s="264"/>
      <c r="M388" s="265" t="s">
        <v>20</v>
      </c>
      <c r="N388" s="266" t="s">
        <v>42</v>
      </c>
      <c r="O388" s="37"/>
      <c r="P388" s="204">
        <f>O388*H388</f>
        <v>0</v>
      </c>
      <c r="Q388" s="204">
        <v>1E-06</v>
      </c>
      <c r="R388" s="204">
        <f>Q388*H388</f>
        <v>8.925E-06</v>
      </c>
      <c r="S388" s="204">
        <v>0</v>
      </c>
      <c r="T388" s="205">
        <f>S388*H388</f>
        <v>0</v>
      </c>
      <c r="AR388" s="19" t="s">
        <v>388</v>
      </c>
      <c r="AT388" s="19" t="s">
        <v>215</v>
      </c>
      <c r="AU388" s="19" t="s">
        <v>78</v>
      </c>
      <c r="AY388" s="19" t="s">
        <v>140</v>
      </c>
      <c r="BE388" s="206">
        <f>IF(N388="základní",J388,0)</f>
        <v>0</v>
      </c>
      <c r="BF388" s="206">
        <f>IF(N388="snížená",J388,0)</f>
        <v>0</v>
      </c>
      <c r="BG388" s="206">
        <f>IF(N388="zákl. přenesená",J388,0)</f>
        <v>0</v>
      </c>
      <c r="BH388" s="206">
        <f>IF(N388="sníž. přenesená",J388,0)</f>
        <v>0</v>
      </c>
      <c r="BI388" s="206">
        <f>IF(N388="nulová",J388,0)</f>
        <v>0</v>
      </c>
      <c r="BJ388" s="19" t="s">
        <v>35</v>
      </c>
      <c r="BK388" s="206">
        <f>ROUND(I388*H388,2)</f>
        <v>0</v>
      </c>
      <c r="BL388" s="19" t="s">
        <v>241</v>
      </c>
      <c r="BM388" s="19" t="s">
        <v>2120</v>
      </c>
    </row>
    <row r="389" spans="2:51" s="13" customFormat="1" ht="13.5">
      <c r="B389" s="219"/>
      <c r="C389" s="220"/>
      <c r="D389" s="232" t="s">
        <v>149</v>
      </c>
      <c r="E389" s="220"/>
      <c r="F389" s="253" t="s">
        <v>2121</v>
      </c>
      <c r="G389" s="220"/>
      <c r="H389" s="254">
        <v>8.925</v>
      </c>
      <c r="I389" s="224"/>
      <c r="J389" s="220"/>
      <c r="K389" s="220"/>
      <c r="L389" s="225"/>
      <c r="M389" s="226"/>
      <c r="N389" s="227"/>
      <c r="O389" s="227"/>
      <c r="P389" s="227"/>
      <c r="Q389" s="227"/>
      <c r="R389" s="227"/>
      <c r="S389" s="227"/>
      <c r="T389" s="228"/>
      <c r="AT389" s="229" t="s">
        <v>149</v>
      </c>
      <c r="AU389" s="229" t="s">
        <v>78</v>
      </c>
      <c r="AV389" s="13" t="s">
        <v>78</v>
      </c>
      <c r="AW389" s="13" t="s">
        <v>4</v>
      </c>
      <c r="AX389" s="13" t="s">
        <v>35</v>
      </c>
      <c r="AY389" s="229" t="s">
        <v>140</v>
      </c>
    </row>
    <row r="390" spans="2:65" s="1" customFormat="1" ht="31.5" customHeight="1">
      <c r="B390" s="36"/>
      <c r="C390" s="195" t="s">
        <v>840</v>
      </c>
      <c r="D390" s="195" t="s">
        <v>142</v>
      </c>
      <c r="E390" s="196" t="s">
        <v>2122</v>
      </c>
      <c r="F390" s="197" t="s">
        <v>2123</v>
      </c>
      <c r="G390" s="198" t="s">
        <v>145</v>
      </c>
      <c r="H390" s="199">
        <v>3.84</v>
      </c>
      <c r="I390" s="200"/>
      <c r="J390" s="201">
        <f>ROUND(I390*H390,2)</f>
        <v>0</v>
      </c>
      <c r="K390" s="197" t="s">
        <v>146</v>
      </c>
      <c r="L390" s="56"/>
      <c r="M390" s="202" t="s">
        <v>20</v>
      </c>
      <c r="N390" s="203" t="s">
        <v>42</v>
      </c>
      <c r="O390" s="37"/>
      <c r="P390" s="204">
        <f>O390*H390</f>
        <v>0</v>
      </c>
      <c r="Q390" s="204">
        <v>0</v>
      </c>
      <c r="R390" s="204">
        <f>Q390*H390</f>
        <v>0</v>
      </c>
      <c r="S390" s="204">
        <v>0</v>
      </c>
      <c r="T390" s="205">
        <f>S390*H390</f>
        <v>0</v>
      </c>
      <c r="AR390" s="19" t="s">
        <v>241</v>
      </c>
      <c r="AT390" s="19" t="s">
        <v>142</v>
      </c>
      <c r="AU390" s="19" t="s">
        <v>78</v>
      </c>
      <c r="AY390" s="19" t="s">
        <v>140</v>
      </c>
      <c r="BE390" s="206">
        <f>IF(N390="základní",J390,0)</f>
        <v>0</v>
      </c>
      <c r="BF390" s="206">
        <f>IF(N390="snížená",J390,0)</f>
        <v>0</v>
      </c>
      <c r="BG390" s="206">
        <f>IF(N390="zákl. přenesená",J390,0)</f>
        <v>0</v>
      </c>
      <c r="BH390" s="206">
        <f>IF(N390="sníž. přenesená",J390,0)</f>
        <v>0</v>
      </c>
      <c r="BI390" s="206">
        <f>IF(N390="nulová",J390,0)</f>
        <v>0</v>
      </c>
      <c r="BJ390" s="19" t="s">
        <v>35</v>
      </c>
      <c r="BK390" s="206">
        <f>ROUND(I390*H390,2)</f>
        <v>0</v>
      </c>
      <c r="BL390" s="19" t="s">
        <v>241</v>
      </c>
      <c r="BM390" s="19" t="s">
        <v>2124</v>
      </c>
    </row>
    <row r="391" spans="2:51" s="12" customFormat="1" ht="13.5">
      <c r="B391" s="207"/>
      <c r="C391" s="208"/>
      <c r="D391" s="209" t="s">
        <v>149</v>
      </c>
      <c r="E391" s="210" t="s">
        <v>20</v>
      </c>
      <c r="F391" s="211" t="s">
        <v>2107</v>
      </c>
      <c r="G391" s="208"/>
      <c r="H391" s="212" t="s">
        <v>20</v>
      </c>
      <c r="I391" s="213"/>
      <c r="J391" s="208"/>
      <c r="K391" s="208"/>
      <c r="L391" s="214"/>
      <c r="M391" s="215"/>
      <c r="N391" s="216"/>
      <c r="O391" s="216"/>
      <c r="P391" s="216"/>
      <c r="Q391" s="216"/>
      <c r="R391" s="216"/>
      <c r="S391" s="216"/>
      <c r="T391" s="217"/>
      <c r="AT391" s="218" t="s">
        <v>149</v>
      </c>
      <c r="AU391" s="218" t="s">
        <v>78</v>
      </c>
      <c r="AV391" s="12" t="s">
        <v>35</v>
      </c>
      <c r="AW391" s="12" t="s">
        <v>34</v>
      </c>
      <c r="AX391" s="12" t="s">
        <v>71</v>
      </c>
      <c r="AY391" s="218" t="s">
        <v>140</v>
      </c>
    </row>
    <row r="392" spans="2:51" s="13" customFormat="1" ht="13.5">
      <c r="B392" s="219"/>
      <c r="C392" s="220"/>
      <c r="D392" s="209" t="s">
        <v>149</v>
      </c>
      <c r="E392" s="221" t="s">
        <v>20</v>
      </c>
      <c r="F392" s="222" t="s">
        <v>2125</v>
      </c>
      <c r="G392" s="220"/>
      <c r="H392" s="223">
        <v>3.84</v>
      </c>
      <c r="I392" s="224"/>
      <c r="J392" s="220"/>
      <c r="K392" s="220"/>
      <c r="L392" s="225"/>
      <c r="M392" s="226"/>
      <c r="N392" s="227"/>
      <c r="O392" s="227"/>
      <c r="P392" s="227"/>
      <c r="Q392" s="227"/>
      <c r="R392" s="227"/>
      <c r="S392" s="227"/>
      <c r="T392" s="228"/>
      <c r="AT392" s="229" t="s">
        <v>149</v>
      </c>
      <c r="AU392" s="229" t="s">
        <v>78</v>
      </c>
      <c r="AV392" s="13" t="s">
        <v>78</v>
      </c>
      <c r="AW392" s="13" t="s">
        <v>34</v>
      </c>
      <c r="AX392" s="13" t="s">
        <v>71</v>
      </c>
      <c r="AY392" s="229" t="s">
        <v>140</v>
      </c>
    </row>
    <row r="393" spans="2:51" s="14" customFormat="1" ht="13.5">
      <c r="B393" s="230"/>
      <c r="C393" s="231"/>
      <c r="D393" s="232" t="s">
        <v>149</v>
      </c>
      <c r="E393" s="233" t="s">
        <v>20</v>
      </c>
      <c r="F393" s="234" t="s">
        <v>152</v>
      </c>
      <c r="G393" s="231"/>
      <c r="H393" s="235">
        <v>3.84</v>
      </c>
      <c r="I393" s="236"/>
      <c r="J393" s="231"/>
      <c r="K393" s="231"/>
      <c r="L393" s="237"/>
      <c r="M393" s="238"/>
      <c r="N393" s="239"/>
      <c r="O393" s="239"/>
      <c r="P393" s="239"/>
      <c r="Q393" s="239"/>
      <c r="R393" s="239"/>
      <c r="S393" s="239"/>
      <c r="T393" s="240"/>
      <c r="AT393" s="241" t="s">
        <v>149</v>
      </c>
      <c r="AU393" s="241" t="s">
        <v>78</v>
      </c>
      <c r="AV393" s="14" t="s">
        <v>147</v>
      </c>
      <c r="AW393" s="14" t="s">
        <v>34</v>
      </c>
      <c r="AX393" s="14" t="s">
        <v>35</v>
      </c>
      <c r="AY393" s="241" t="s">
        <v>140</v>
      </c>
    </row>
    <row r="394" spans="2:65" s="1" customFormat="1" ht="31.5" customHeight="1">
      <c r="B394" s="36"/>
      <c r="C394" s="257" t="s">
        <v>848</v>
      </c>
      <c r="D394" s="257" t="s">
        <v>215</v>
      </c>
      <c r="E394" s="258" t="s">
        <v>2118</v>
      </c>
      <c r="F394" s="259" t="s">
        <v>2119</v>
      </c>
      <c r="G394" s="260" t="s">
        <v>145</v>
      </c>
      <c r="H394" s="261">
        <v>4.032</v>
      </c>
      <c r="I394" s="262"/>
      <c r="J394" s="263">
        <f>ROUND(I394*H394,2)</f>
        <v>0</v>
      </c>
      <c r="K394" s="259" t="s">
        <v>146</v>
      </c>
      <c r="L394" s="264"/>
      <c r="M394" s="265" t="s">
        <v>20</v>
      </c>
      <c r="N394" s="266" t="s">
        <v>42</v>
      </c>
      <c r="O394" s="37"/>
      <c r="P394" s="204">
        <f>O394*H394</f>
        <v>0</v>
      </c>
      <c r="Q394" s="204">
        <v>1E-06</v>
      </c>
      <c r="R394" s="204">
        <f>Q394*H394</f>
        <v>4.032E-06</v>
      </c>
      <c r="S394" s="204">
        <v>0</v>
      </c>
      <c r="T394" s="205">
        <f>S394*H394</f>
        <v>0</v>
      </c>
      <c r="AR394" s="19" t="s">
        <v>388</v>
      </c>
      <c r="AT394" s="19" t="s">
        <v>215</v>
      </c>
      <c r="AU394" s="19" t="s">
        <v>78</v>
      </c>
      <c r="AY394" s="19" t="s">
        <v>140</v>
      </c>
      <c r="BE394" s="206">
        <f>IF(N394="základní",J394,0)</f>
        <v>0</v>
      </c>
      <c r="BF394" s="206">
        <f>IF(N394="snížená",J394,0)</f>
        <v>0</v>
      </c>
      <c r="BG394" s="206">
        <f>IF(N394="zákl. přenesená",J394,0)</f>
        <v>0</v>
      </c>
      <c r="BH394" s="206">
        <f>IF(N394="sníž. přenesená",J394,0)</f>
        <v>0</v>
      </c>
      <c r="BI394" s="206">
        <f>IF(N394="nulová",J394,0)</f>
        <v>0</v>
      </c>
      <c r="BJ394" s="19" t="s">
        <v>35</v>
      </c>
      <c r="BK394" s="206">
        <f>ROUND(I394*H394,2)</f>
        <v>0</v>
      </c>
      <c r="BL394" s="19" t="s">
        <v>241</v>
      </c>
      <c r="BM394" s="19" t="s">
        <v>2126</v>
      </c>
    </row>
    <row r="395" spans="2:51" s="13" customFormat="1" ht="13.5">
      <c r="B395" s="219"/>
      <c r="C395" s="220"/>
      <c r="D395" s="232" t="s">
        <v>149</v>
      </c>
      <c r="E395" s="220"/>
      <c r="F395" s="253" t="s">
        <v>2127</v>
      </c>
      <c r="G395" s="220"/>
      <c r="H395" s="254">
        <v>4.032</v>
      </c>
      <c r="I395" s="224"/>
      <c r="J395" s="220"/>
      <c r="K395" s="220"/>
      <c r="L395" s="225"/>
      <c r="M395" s="226"/>
      <c r="N395" s="227"/>
      <c r="O395" s="227"/>
      <c r="P395" s="227"/>
      <c r="Q395" s="227"/>
      <c r="R395" s="227"/>
      <c r="S395" s="227"/>
      <c r="T395" s="228"/>
      <c r="AT395" s="229" t="s">
        <v>149</v>
      </c>
      <c r="AU395" s="229" t="s">
        <v>78</v>
      </c>
      <c r="AV395" s="13" t="s">
        <v>78</v>
      </c>
      <c r="AW395" s="13" t="s">
        <v>4</v>
      </c>
      <c r="AX395" s="13" t="s">
        <v>35</v>
      </c>
      <c r="AY395" s="229" t="s">
        <v>140</v>
      </c>
    </row>
    <row r="396" spans="2:65" s="1" customFormat="1" ht="22.5" customHeight="1">
      <c r="B396" s="36"/>
      <c r="C396" s="195" t="s">
        <v>852</v>
      </c>
      <c r="D396" s="195" t="s">
        <v>142</v>
      </c>
      <c r="E396" s="196" t="s">
        <v>2128</v>
      </c>
      <c r="F396" s="197" t="s">
        <v>2129</v>
      </c>
      <c r="G396" s="198" t="s">
        <v>145</v>
      </c>
      <c r="H396" s="199">
        <v>13.813</v>
      </c>
      <c r="I396" s="200"/>
      <c r="J396" s="201">
        <f>ROUND(I396*H396,2)</f>
        <v>0</v>
      </c>
      <c r="K396" s="197" t="s">
        <v>146</v>
      </c>
      <c r="L396" s="56"/>
      <c r="M396" s="202" t="s">
        <v>20</v>
      </c>
      <c r="N396" s="203" t="s">
        <v>42</v>
      </c>
      <c r="O396" s="37"/>
      <c r="P396" s="204">
        <f>O396*H396</f>
        <v>0</v>
      </c>
      <c r="Q396" s="204">
        <v>0.0002</v>
      </c>
      <c r="R396" s="204">
        <f>Q396*H396</f>
        <v>0.0027626</v>
      </c>
      <c r="S396" s="204">
        <v>0</v>
      </c>
      <c r="T396" s="205">
        <f>S396*H396</f>
        <v>0</v>
      </c>
      <c r="AR396" s="19" t="s">
        <v>241</v>
      </c>
      <c r="AT396" s="19" t="s">
        <v>142</v>
      </c>
      <c r="AU396" s="19" t="s">
        <v>78</v>
      </c>
      <c r="AY396" s="19" t="s">
        <v>140</v>
      </c>
      <c r="BE396" s="206">
        <f>IF(N396="základní",J396,0)</f>
        <v>0</v>
      </c>
      <c r="BF396" s="206">
        <f>IF(N396="snížená",J396,0)</f>
        <v>0</v>
      </c>
      <c r="BG396" s="206">
        <f>IF(N396="zákl. přenesená",J396,0)</f>
        <v>0</v>
      </c>
      <c r="BH396" s="206">
        <f>IF(N396="sníž. přenesená",J396,0)</f>
        <v>0</v>
      </c>
      <c r="BI396" s="206">
        <f>IF(N396="nulová",J396,0)</f>
        <v>0</v>
      </c>
      <c r="BJ396" s="19" t="s">
        <v>35</v>
      </c>
      <c r="BK396" s="206">
        <f>ROUND(I396*H396,2)</f>
        <v>0</v>
      </c>
      <c r="BL396" s="19" t="s">
        <v>241</v>
      </c>
      <c r="BM396" s="19" t="s">
        <v>2130</v>
      </c>
    </row>
    <row r="397" spans="2:65" s="1" customFormat="1" ht="31.5" customHeight="1">
      <c r="B397" s="36"/>
      <c r="C397" s="195" t="s">
        <v>856</v>
      </c>
      <c r="D397" s="195" t="s">
        <v>142</v>
      </c>
      <c r="E397" s="196" t="s">
        <v>2131</v>
      </c>
      <c r="F397" s="197" t="s">
        <v>2132</v>
      </c>
      <c r="G397" s="198" t="s">
        <v>145</v>
      </c>
      <c r="H397" s="199">
        <v>3.84</v>
      </c>
      <c r="I397" s="200"/>
      <c r="J397" s="201">
        <f>ROUND(I397*H397,2)</f>
        <v>0</v>
      </c>
      <c r="K397" s="197" t="s">
        <v>146</v>
      </c>
      <c r="L397" s="56"/>
      <c r="M397" s="202" t="s">
        <v>20</v>
      </c>
      <c r="N397" s="203" t="s">
        <v>42</v>
      </c>
      <c r="O397" s="37"/>
      <c r="P397" s="204">
        <f>O397*H397</f>
        <v>0</v>
      </c>
      <c r="Q397" s="204">
        <v>2E-05</v>
      </c>
      <c r="R397" s="204">
        <f>Q397*H397</f>
        <v>7.680000000000001E-05</v>
      </c>
      <c r="S397" s="204">
        <v>0</v>
      </c>
      <c r="T397" s="205">
        <f>S397*H397</f>
        <v>0</v>
      </c>
      <c r="AR397" s="19" t="s">
        <v>241</v>
      </c>
      <c r="AT397" s="19" t="s">
        <v>142</v>
      </c>
      <c r="AU397" s="19" t="s">
        <v>78</v>
      </c>
      <c r="AY397" s="19" t="s">
        <v>140</v>
      </c>
      <c r="BE397" s="206">
        <f>IF(N397="základní",J397,0)</f>
        <v>0</v>
      </c>
      <c r="BF397" s="206">
        <f>IF(N397="snížená",J397,0)</f>
        <v>0</v>
      </c>
      <c r="BG397" s="206">
        <f>IF(N397="zákl. přenesená",J397,0)</f>
        <v>0</v>
      </c>
      <c r="BH397" s="206">
        <f>IF(N397="sníž. přenesená",J397,0)</f>
        <v>0</v>
      </c>
      <c r="BI397" s="206">
        <f>IF(N397="nulová",J397,0)</f>
        <v>0</v>
      </c>
      <c r="BJ397" s="19" t="s">
        <v>35</v>
      </c>
      <c r="BK397" s="206">
        <f>ROUND(I397*H397,2)</f>
        <v>0</v>
      </c>
      <c r="BL397" s="19" t="s">
        <v>241</v>
      </c>
      <c r="BM397" s="19" t="s">
        <v>2133</v>
      </c>
    </row>
    <row r="398" spans="2:51" s="13" customFormat="1" ht="13.5">
      <c r="B398" s="219"/>
      <c r="C398" s="220"/>
      <c r="D398" s="232" t="s">
        <v>149</v>
      </c>
      <c r="E398" s="255" t="s">
        <v>20</v>
      </c>
      <c r="F398" s="253" t="s">
        <v>2125</v>
      </c>
      <c r="G398" s="220"/>
      <c r="H398" s="254">
        <v>3.84</v>
      </c>
      <c r="I398" s="224"/>
      <c r="J398" s="220"/>
      <c r="K398" s="220"/>
      <c r="L398" s="225"/>
      <c r="M398" s="226"/>
      <c r="N398" s="227"/>
      <c r="O398" s="227"/>
      <c r="P398" s="227"/>
      <c r="Q398" s="227"/>
      <c r="R398" s="227"/>
      <c r="S398" s="227"/>
      <c r="T398" s="228"/>
      <c r="AT398" s="229" t="s">
        <v>149</v>
      </c>
      <c r="AU398" s="229" t="s">
        <v>78</v>
      </c>
      <c r="AV398" s="13" t="s">
        <v>78</v>
      </c>
      <c r="AW398" s="13" t="s">
        <v>34</v>
      </c>
      <c r="AX398" s="13" t="s">
        <v>35</v>
      </c>
      <c r="AY398" s="229" t="s">
        <v>140</v>
      </c>
    </row>
    <row r="399" spans="2:65" s="1" customFormat="1" ht="22.5" customHeight="1">
      <c r="B399" s="36"/>
      <c r="C399" s="195" t="s">
        <v>861</v>
      </c>
      <c r="D399" s="195" t="s">
        <v>142</v>
      </c>
      <c r="E399" s="196" t="s">
        <v>2134</v>
      </c>
      <c r="F399" s="197" t="s">
        <v>2135</v>
      </c>
      <c r="G399" s="198" t="s">
        <v>145</v>
      </c>
      <c r="H399" s="199">
        <v>25.98</v>
      </c>
      <c r="I399" s="200"/>
      <c r="J399" s="201">
        <f>ROUND(I399*H399,2)</f>
        <v>0</v>
      </c>
      <c r="K399" s="197" t="s">
        <v>146</v>
      </c>
      <c r="L399" s="56"/>
      <c r="M399" s="202" t="s">
        <v>20</v>
      </c>
      <c r="N399" s="203" t="s">
        <v>42</v>
      </c>
      <c r="O399" s="37"/>
      <c r="P399" s="204">
        <f>O399*H399</f>
        <v>0</v>
      </c>
      <c r="Q399" s="204">
        <v>1E-05</v>
      </c>
      <c r="R399" s="204">
        <f>Q399*H399</f>
        <v>0.0002598</v>
      </c>
      <c r="S399" s="204">
        <v>0</v>
      </c>
      <c r="T399" s="205">
        <f>S399*H399</f>
        <v>0</v>
      </c>
      <c r="AR399" s="19" t="s">
        <v>241</v>
      </c>
      <c r="AT399" s="19" t="s">
        <v>142</v>
      </c>
      <c r="AU399" s="19" t="s">
        <v>78</v>
      </c>
      <c r="AY399" s="19" t="s">
        <v>140</v>
      </c>
      <c r="BE399" s="206">
        <f>IF(N399="základní",J399,0)</f>
        <v>0</v>
      </c>
      <c r="BF399" s="206">
        <f>IF(N399="snížená",J399,0)</f>
        <v>0</v>
      </c>
      <c r="BG399" s="206">
        <f>IF(N399="zákl. přenesená",J399,0)</f>
        <v>0</v>
      </c>
      <c r="BH399" s="206">
        <f>IF(N399="sníž. přenesená",J399,0)</f>
        <v>0</v>
      </c>
      <c r="BI399" s="206">
        <f>IF(N399="nulová",J399,0)</f>
        <v>0</v>
      </c>
      <c r="BJ399" s="19" t="s">
        <v>35</v>
      </c>
      <c r="BK399" s="206">
        <f>ROUND(I399*H399,2)</f>
        <v>0</v>
      </c>
      <c r="BL399" s="19" t="s">
        <v>241</v>
      </c>
      <c r="BM399" s="19" t="s">
        <v>2136</v>
      </c>
    </row>
    <row r="400" spans="2:51" s="12" customFormat="1" ht="13.5">
      <c r="B400" s="207"/>
      <c r="C400" s="208"/>
      <c r="D400" s="209" t="s">
        <v>149</v>
      </c>
      <c r="E400" s="210" t="s">
        <v>20</v>
      </c>
      <c r="F400" s="211" t="s">
        <v>2116</v>
      </c>
      <c r="G400" s="208"/>
      <c r="H400" s="212" t="s">
        <v>20</v>
      </c>
      <c r="I400" s="213"/>
      <c r="J400" s="208"/>
      <c r="K400" s="208"/>
      <c r="L400" s="214"/>
      <c r="M400" s="215"/>
      <c r="N400" s="216"/>
      <c r="O400" s="216"/>
      <c r="P400" s="216"/>
      <c r="Q400" s="216"/>
      <c r="R400" s="216"/>
      <c r="S400" s="216"/>
      <c r="T400" s="217"/>
      <c r="AT400" s="218" t="s">
        <v>149</v>
      </c>
      <c r="AU400" s="218" t="s">
        <v>78</v>
      </c>
      <c r="AV400" s="12" t="s">
        <v>35</v>
      </c>
      <c r="AW400" s="12" t="s">
        <v>34</v>
      </c>
      <c r="AX400" s="12" t="s">
        <v>71</v>
      </c>
      <c r="AY400" s="218" t="s">
        <v>140</v>
      </c>
    </row>
    <row r="401" spans="2:51" s="13" customFormat="1" ht="13.5">
      <c r="B401" s="219"/>
      <c r="C401" s="220"/>
      <c r="D401" s="209" t="s">
        <v>149</v>
      </c>
      <c r="E401" s="221" t="s">
        <v>20</v>
      </c>
      <c r="F401" s="222" t="s">
        <v>2137</v>
      </c>
      <c r="G401" s="220"/>
      <c r="H401" s="223">
        <v>25.98</v>
      </c>
      <c r="I401" s="224"/>
      <c r="J401" s="220"/>
      <c r="K401" s="220"/>
      <c r="L401" s="225"/>
      <c r="M401" s="226"/>
      <c r="N401" s="227"/>
      <c r="O401" s="227"/>
      <c r="P401" s="227"/>
      <c r="Q401" s="227"/>
      <c r="R401" s="227"/>
      <c r="S401" s="227"/>
      <c r="T401" s="228"/>
      <c r="AT401" s="229" t="s">
        <v>149</v>
      </c>
      <c r="AU401" s="229" t="s">
        <v>78</v>
      </c>
      <c r="AV401" s="13" t="s">
        <v>78</v>
      </c>
      <c r="AW401" s="13" t="s">
        <v>34</v>
      </c>
      <c r="AX401" s="13" t="s">
        <v>71</v>
      </c>
      <c r="AY401" s="229" t="s">
        <v>140</v>
      </c>
    </row>
    <row r="402" spans="2:51" s="14" customFormat="1" ht="13.5">
      <c r="B402" s="230"/>
      <c r="C402" s="231"/>
      <c r="D402" s="232" t="s">
        <v>149</v>
      </c>
      <c r="E402" s="233" t="s">
        <v>20</v>
      </c>
      <c r="F402" s="234" t="s">
        <v>152</v>
      </c>
      <c r="G402" s="231"/>
      <c r="H402" s="235">
        <v>25.98</v>
      </c>
      <c r="I402" s="236"/>
      <c r="J402" s="231"/>
      <c r="K402" s="231"/>
      <c r="L402" s="237"/>
      <c r="M402" s="238"/>
      <c r="N402" s="239"/>
      <c r="O402" s="239"/>
      <c r="P402" s="239"/>
      <c r="Q402" s="239"/>
      <c r="R402" s="239"/>
      <c r="S402" s="239"/>
      <c r="T402" s="240"/>
      <c r="AT402" s="241" t="s">
        <v>149</v>
      </c>
      <c r="AU402" s="241" t="s">
        <v>78</v>
      </c>
      <c r="AV402" s="14" t="s">
        <v>147</v>
      </c>
      <c r="AW402" s="14" t="s">
        <v>34</v>
      </c>
      <c r="AX402" s="14" t="s">
        <v>35</v>
      </c>
      <c r="AY402" s="241" t="s">
        <v>140</v>
      </c>
    </row>
    <row r="403" spans="2:65" s="1" customFormat="1" ht="31.5" customHeight="1">
      <c r="B403" s="36"/>
      <c r="C403" s="195" t="s">
        <v>865</v>
      </c>
      <c r="D403" s="195" t="s">
        <v>142</v>
      </c>
      <c r="E403" s="196" t="s">
        <v>2138</v>
      </c>
      <c r="F403" s="197" t="s">
        <v>2139</v>
      </c>
      <c r="G403" s="198" t="s">
        <v>145</v>
      </c>
      <c r="H403" s="199">
        <v>13.813</v>
      </c>
      <c r="I403" s="200"/>
      <c r="J403" s="201">
        <f>ROUND(I403*H403,2)</f>
        <v>0</v>
      </c>
      <c r="K403" s="197" t="s">
        <v>146</v>
      </c>
      <c r="L403" s="56"/>
      <c r="M403" s="202" t="s">
        <v>20</v>
      </c>
      <c r="N403" s="203" t="s">
        <v>42</v>
      </c>
      <c r="O403" s="37"/>
      <c r="P403" s="204">
        <f>O403*H403</f>
        <v>0</v>
      </c>
      <c r="Q403" s="204">
        <v>0.00029</v>
      </c>
      <c r="R403" s="204">
        <f>Q403*H403</f>
        <v>0.0040057700000000005</v>
      </c>
      <c r="S403" s="204">
        <v>0</v>
      </c>
      <c r="T403" s="205">
        <f>S403*H403</f>
        <v>0</v>
      </c>
      <c r="AR403" s="19" t="s">
        <v>241</v>
      </c>
      <c r="AT403" s="19" t="s">
        <v>142</v>
      </c>
      <c r="AU403" s="19" t="s">
        <v>78</v>
      </c>
      <c r="AY403" s="19" t="s">
        <v>140</v>
      </c>
      <c r="BE403" s="206">
        <f>IF(N403="základní",J403,0)</f>
        <v>0</v>
      </c>
      <c r="BF403" s="206">
        <f>IF(N403="snížená",J403,0)</f>
        <v>0</v>
      </c>
      <c r="BG403" s="206">
        <f>IF(N403="zákl. přenesená",J403,0)</f>
        <v>0</v>
      </c>
      <c r="BH403" s="206">
        <f>IF(N403="sníž. přenesená",J403,0)</f>
        <v>0</v>
      </c>
      <c r="BI403" s="206">
        <f>IF(N403="nulová",J403,0)</f>
        <v>0</v>
      </c>
      <c r="BJ403" s="19" t="s">
        <v>35</v>
      </c>
      <c r="BK403" s="206">
        <f>ROUND(I403*H403,2)</f>
        <v>0</v>
      </c>
      <c r="BL403" s="19" t="s">
        <v>241</v>
      </c>
      <c r="BM403" s="19" t="s">
        <v>2140</v>
      </c>
    </row>
    <row r="404" spans="2:63" s="11" customFormat="1" ht="29.85" customHeight="1">
      <c r="B404" s="178"/>
      <c r="C404" s="179"/>
      <c r="D404" s="192" t="s">
        <v>70</v>
      </c>
      <c r="E404" s="193" t="s">
        <v>2141</v>
      </c>
      <c r="F404" s="193" t="s">
        <v>2142</v>
      </c>
      <c r="G404" s="179"/>
      <c r="H404" s="179"/>
      <c r="I404" s="182"/>
      <c r="J404" s="194">
        <f>BK404</f>
        <v>0</v>
      </c>
      <c r="K404" s="179"/>
      <c r="L404" s="184"/>
      <c r="M404" s="185"/>
      <c r="N404" s="186"/>
      <c r="O404" s="186"/>
      <c r="P404" s="187">
        <f>SUM(P405:P412)</f>
        <v>0</v>
      </c>
      <c r="Q404" s="186"/>
      <c r="R404" s="187">
        <f>SUM(R405:R412)</f>
        <v>0</v>
      </c>
      <c r="S404" s="186"/>
      <c r="T404" s="188">
        <f>SUM(T405:T412)</f>
        <v>0</v>
      </c>
      <c r="AR404" s="189" t="s">
        <v>147</v>
      </c>
      <c r="AT404" s="190" t="s">
        <v>70</v>
      </c>
      <c r="AU404" s="190" t="s">
        <v>35</v>
      </c>
      <c r="AY404" s="189" t="s">
        <v>140</v>
      </c>
      <c r="BK404" s="191">
        <f>SUM(BK405:BK412)</f>
        <v>0</v>
      </c>
    </row>
    <row r="405" spans="2:65" s="1" customFormat="1" ht="22.5" customHeight="1">
      <c r="B405" s="36"/>
      <c r="C405" s="195" t="s">
        <v>869</v>
      </c>
      <c r="D405" s="195" t="s">
        <v>142</v>
      </c>
      <c r="E405" s="196" t="s">
        <v>2143</v>
      </c>
      <c r="F405" s="197" t="s">
        <v>2144</v>
      </c>
      <c r="G405" s="198" t="s">
        <v>2145</v>
      </c>
      <c r="H405" s="199">
        <v>50</v>
      </c>
      <c r="I405" s="200"/>
      <c r="J405" s="201">
        <f>ROUND(I405*H405,2)</f>
        <v>0</v>
      </c>
      <c r="K405" s="197" t="s">
        <v>146</v>
      </c>
      <c r="L405" s="56"/>
      <c r="M405" s="202" t="s">
        <v>20</v>
      </c>
      <c r="N405" s="203" t="s">
        <v>42</v>
      </c>
      <c r="O405" s="37"/>
      <c r="P405" s="204">
        <f>O405*H405</f>
        <v>0</v>
      </c>
      <c r="Q405" s="204">
        <v>0</v>
      </c>
      <c r="R405" s="204">
        <f>Q405*H405</f>
        <v>0</v>
      </c>
      <c r="S405" s="204">
        <v>0</v>
      </c>
      <c r="T405" s="205">
        <f>S405*H405</f>
        <v>0</v>
      </c>
      <c r="AR405" s="19" t="s">
        <v>2146</v>
      </c>
      <c r="AT405" s="19" t="s">
        <v>142</v>
      </c>
      <c r="AU405" s="19" t="s">
        <v>78</v>
      </c>
      <c r="AY405" s="19" t="s">
        <v>140</v>
      </c>
      <c r="BE405" s="206">
        <f>IF(N405="základní",J405,0)</f>
        <v>0</v>
      </c>
      <c r="BF405" s="206">
        <f>IF(N405="snížená",J405,0)</f>
        <v>0</v>
      </c>
      <c r="BG405" s="206">
        <f>IF(N405="zákl. přenesená",J405,0)</f>
        <v>0</v>
      </c>
      <c r="BH405" s="206">
        <f>IF(N405="sníž. přenesená",J405,0)</f>
        <v>0</v>
      </c>
      <c r="BI405" s="206">
        <f>IF(N405="nulová",J405,0)</f>
        <v>0</v>
      </c>
      <c r="BJ405" s="19" t="s">
        <v>35</v>
      </c>
      <c r="BK405" s="206">
        <f>ROUND(I405*H405,2)</f>
        <v>0</v>
      </c>
      <c r="BL405" s="19" t="s">
        <v>2146</v>
      </c>
      <c r="BM405" s="19" t="s">
        <v>2147</v>
      </c>
    </row>
    <row r="406" spans="2:51" s="12" customFormat="1" ht="13.5">
      <c r="B406" s="207"/>
      <c r="C406" s="208"/>
      <c r="D406" s="209" t="s">
        <v>149</v>
      </c>
      <c r="E406" s="210" t="s">
        <v>20</v>
      </c>
      <c r="F406" s="211" t="s">
        <v>2148</v>
      </c>
      <c r="G406" s="208"/>
      <c r="H406" s="212" t="s">
        <v>20</v>
      </c>
      <c r="I406" s="213"/>
      <c r="J406" s="208"/>
      <c r="K406" s="208"/>
      <c r="L406" s="214"/>
      <c r="M406" s="215"/>
      <c r="N406" s="216"/>
      <c r="O406" s="216"/>
      <c r="P406" s="216"/>
      <c r="Q406" s="216"/>
      <c r="R406" s="216"/>
      <c r="S406" s="216"/>
      <c r="T406" s="217"/>
      <c r="AT406" s="218" t="s">
        <v>149</v>
      </c>
      <c r="AU406" s="218" t="s">
        <v>78</v>
      </c>
      <c r="AV406" s="12" t="s">
        <v>35</v>
      </c>
      <c r="AW406" s="12" t="s">
        <v>34</v>
      </c>
      <c r="AX406" s="12" t="s">
        <v>71</v>
      </c>
      <c r="AY406" s="218" t="s">
        <v>140</v>
      </c>
    </row>
    <row r="407" spans="2:51" s="13" customFormat="1" ht="13.5">
      <c r="B407" s="219"/>
      <c r="C407" s="220"/>
      <c r="D407" s="209" t="s">
        <v>149</v>
      </c>
      <c r="E407" s="221" t="s">
        <v>20</v>
      </c>
      <c r="F407" s="222" t="s">
        <v>2149</v>
      </c>
      <c r="G407" s="220"/>
      <c r="H407" s="223">
        <v>50</v>
      </c>
      <c r="I407" s="224"/>
      <c r="J407" s="220"/>
      <c r="K407" s="220"/>
      <c r="L407" s="225"/>
      <c r="M407" s="226"/>
      <c r="N407" s="227"/>
      <c r="O407" s="227"/>
      <c r="P407" s="227"/>
      <c r="Q407" s="227"/>
      <c r="R407" s="227"/>
      <c r="S407" s="227"/>
      <c r="T407" s="228"/>
      <c r="AT407" s="229" t="s">
        <v>149</v>
      </c>
      <c r="AU407" s="229" t="s">
        <v>78</v>
      </c>
      <c r="AV407" s="13" t="s">
        <v>78</v>
      </c>
      <c r="AW407" s="13" t="s">
        <v>34</v>
      </c>
      <c r="AX407" s="13" t="s">
        <v>71</v>
      </c>
      <c r="AY407" s="229" t="s">
        <v>140</v>
      </c>
    </row>
    <row r="408" spans="2:51" s="14" customFormat="1" ht="13.5">
      <c r="B408" s="230"/>
      <c r="C408" s="231"/>
      <c r="D408" s="232" t="s">
        <v>149</v>
      </c>
      <c r="E408" s="233" t="s">
        <v>20</v>
      </c>
      <c r="F408" s="234" t="s">
        <v>152</v>
      </c>
      <c r="G408" s="231"/>
      <c r="H408" s="235">
        <v>50</v>
      </c>
      <c r="I408" s="236"/>
      <c r="J408" s="231"/>
      <c r="K408" s="231"/>
      <c r="L408" s="237"/>
      <c r="M408" s="238"/>
      <c r="N408" s="239"/>
      <c r="O408" s="239"/>
      <c r="P408" s="239"/>
      <c r="Q408" s="239"/>
      <c r="R408" s="239"/>
      <c r="S408" s="239"/>
      <c r="T408" s="240"/>
      <c r="AT408" s="241" t="s">
        <v>149</v>
      </c>
      <c r="AU408" s="241" t="s">
        <v>78</v>
      </c>
      <c r="AV408" s="14" t="s">
        <v>147</v>
      </c>
      <c r="AW408" s="14" t="s">
        <v>34</v>
      </c>
      <c r="AX408" s="14" t="s">
        <v>35</v>
      </c>
      <c r="AY408" s="241" t="s">
        <v>140</v>
      </c>
    </row>
    <row r="409" spans="2:65" s="1" customFormat="1" ht="22.5" customHeight="1">
      <c r="B409" s="36"/>
      <c r="C409" s="195" t="s">
        <v>876</v>
      </c>
      <c r="D409" s="195" t="s">
        <v>142</v>
      </c>
      <c r="E409" s="196" t="s">
        <v>2150</v>
      </c>
      <c r="F409" s="197" t="s">
        <v>2151</v>
      </c>
      <c r="G409" s="198" t="s">
        <v>2145</v>
      </c>
      <c r="H409" s="199">
        <v>50</v>
      </c>
      <c r="I409" s="200"/>
      <c r="J409" s="201">
        <f>ROUND(I409*H409,2)</f>
        <v>0</v>
      </c>
      <c r="K409" s="197" t="s">
        <v>146</v>
      </c>
      <c r="L409" s="56"/>
      <c r="M409" s="202" t="s">
        <v>20</v>
      </c>
      <c r="N409" s="203" t="s">
        <v>42</v>
      </c>
      <c r="O409" s="37"/>
      <c r="P409" s="204">
        <f>O409*H409</f>
        <v>0</v>
      </c>
      <c r="Q409" s="204">
        <v>0</v>
      </c>
      <c r="R409" s="204">
        <f>Q409*H409</f>
        <v>0</v>
      </c>
      <c r="S409" s="204">
        <v>0</v>
      </c>
      <c r="T409" s="205">
        <f>S409*H409</f>
        <v>0</v>
      </c>
      <c r="AR409" s="19" t="s">
        <v>2146</v>
      </c>
      <c r="AT409" s="19" t="s">
        <v>142</v>
      </c>
      <c r="AU409" s="19" t="s">
        <v>78</v>
      </c>
      <c r="AY409" s="19" t="s">
        <v>140</v>
      </c>
      <c r="BE409" s="206">
        <f>IF(N409="základní",J409,0)</f>
        <v>0</v>
      </c>
      <c r="BF409" s="206">
        <f>IF(N409="snížená",J409,0)</f>
        <v>0</v>
      </c>
      <c r="BG409" s="206">
        <f>IF(N409="zákl. přenesená",J409,0)</f>
        <v>0</v>
      </c>
      <c r="BH409" s="206">
        <f>IF(N409="sníž. přenesená",J409,0)</f>
        <v>0</v>
      </c>
      <c r="BI409" s="206">
        <f>IF(N409="nulová",J409,0)</f>
        <v>0</v>
      </c>
      <c r="BJ409" s="19" t="s">
        <v>35</v>
      </c>
      <c r="BK409" s="206">
        <f>ROUND(I409*H409,2)</f>
        <v>0</v>
      </c>
      <c r="BL409" s="19" t="s">
        <v>2146</v>
      </c>
      <c r="BM409" s="19" t="s">
        <v>2152</v>
      </c>
    </row>
    <row r="410" spans="2:51" s="12" customFormat="1" ht="13.5">
      <c r="B410" s="207"/>
      <c r="C410" s="208"/>
      <c r="D410" s="209" t="s">
        <v>149</v>
      </c>
      <c r="E410" s="210" t="s">
        <v>20</v>
      </c>
      <c r="F410" s="211" t="s">
        <v>2148</v>
      </c>
      <c r="G410" s="208"/>
      <c r="H410" s="212" t="s">
        <v>20</v>
      </c>
      <c r="I410" s="213"/>
      <c r="J410" s="208"/>
      <c r="K410" s="208"/>
      <c r="L410" s="214"/>
      <c r="M410" s="215"/>
      <c r="N410" s="216"/>
      <c r="O410" s="216"/>
      <c r="P410" s="216"/>
      <c r="Q410" s="216"/>
      <c r="R410" s="216"/>
      <c r="S410" s="216"/>
      <c r="T410" s="217"/>
      <c r="AT410" s="218" t="s">
        <v>149</v>
      </c>
      <c r="AU410" s="218" t="s">
        <v>78</v>
      </c>
      <c r="AV410" s="12" t="s">
        <v>35</v>
      </c>
      <c r="AW410" s="12" t="s">
        <v>34</v>
      </c>
      <c r="AX410" s="12" t="s">
        <v>71</v>
      </c>
      <c r="AY410" s="218" t="s">
        <v>140</v>
      </c>
    </row>
    <row r="411" spans="2:51" s="13" customFormat="1" ht="13.5">
      <c r="B411" s="219"/>
      <c r="C411" s="220"/>
      <c r="D411" s="209" t="s">
        <v>149</v>
      </c>
      <c r="E411" s="221" t="s">
        <v>20</v>
      </c>
      <c r="F411" s="222" t="s">
        <v>2149</v>
      </c>
      <c r="G411" s="220"/>
      <c r="H411" s="223">
        <v>50</v>
      </c>
      <c r="I411" s="224"/>
      <c r="J411" s="220"/>
      <c r="K411" s="220"/>
      <c r="L411" s="225"/>
      <c r="M411" s="226"/>
      <c r="N411" s="227"/>
      <c r="O411" s="227"/>
      <c r="P411" s="227"/>
      <c r="Q411" s="227"/>
      <c r="R411" s="227"/>
      <c r="S411" s="227"/>
      <c r="T411" s="228"/>
      <c r="AT411" s="229" t="s">
        <v>149</v>
      </c>
      <c r="AU411" s="229" t="s">
        <v>78</v>
      </c>
      <c r="AV411" s="13" t="s">
        <v>78</v>
      </c>
      <c r="AW411" s="13" t="s">
        <v>34</v>
      </c>
      <c r="AX411" s="13" t="s">
        <v>71</v>
      </c>
      <c r="AY411" s="229" t="s">
        <v>140</v>
      </c>
    </row>
    <row r="412" spans="2:51" s="14" customFormat="1" ht="13.5">
      <c r="B412" s="230"/>
      <c r="C412" s="231"/>
      <c r="D412" s="209" t="s">
        <v>149</v>
      </c>
      <c r="E412" s="267" t="s">
        <v>20</v>
      </c>
      <c r="F412" s="268" t="s">
        <v>152</v>
      </c>
      <c r="G412" s="231"/>
      <c r="H412" s="269">
        <v>50</v>
      </c>
      <c r="I412" s="236"/>
      <c r="J412" s="231"/>
      <c r="K412" s="231"/>
      <c r="L412" s="237"/>
      <c r="M412" s="278"/>
      <c r="N412" s="279"/>
      <c r="O412" s="279"/>
      <c r="P412" s="279"/>
      <c r="Q412" s="279"/>
      <c r="R412" s="279"/>
      <c r="S412" s="279"/>
      <c r="T412" s="280"/>
      <c r="AT412" s="241" t="s">
        <v>149</v>
      </c>
      <c r="AU412" s="241" t="s">
        <v>78</v>
      </c>
      <c r="AV412" s="14" t="s">
        <v>147</v>
      </c>
      <c r="AW412" s="14" t="s">
        <v>34</v>
      </c>
      <c r="AX412" s="14" t="s">
        <v>35</v>
      </c>
      <c r="AY412" s="241" t="s">
        <v>140</v>
      </c>
    </row>
    <row r="413" spans="2:12" s="1" customFormat="1" ht="6.9" customHeight="1">
      <c r="B413" s="51"/>
      <c r="C413" s="52"/>
      <c r="D413" s="52"/>
      <c r="E413" s="52"/>
      <c r="F413" s="52"/>
      <c r="G413" s="52"/>
      <c r="H413" s="52"/>
      <c r="I413" s="139"/>
      <c r="J413" s="52"/>
      <c r="K413" s="52"/>
      <c r="L413" s="56"/>
    </row>
  </sheetData>
  <sheetProtection password="CC35" sheet="1" objects="1" scenarios="1" formatColumns="0" formatRows="0" sort="0" autoFilter="0"/>
  <autoFilter ref="C94:K94"/>
  <mergeCells count="12">
    <mergeCell ref="G1:H1"/>
    <mergeCell ref="L2:V2"/>
    <mergeCell ref="E49:H49"/>
    <mergeCell ref="E51:H51"/>
    <mergeCell ref="E83:H83"/>
    <mergeCell ref="E85:H85"/>
    <mergeCell ref="E87:H87"/>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89"/>
  <sheetViews>
    <sheetView showGridLines="0" tabSelected="1" workbookViewId="0" topLeftCell="A1">
      <pane ySplit="1" topLeftCell="A74" activePane="bottomLeft" state="frozen"/>
      <selection pane="bottomLeft" activeCell="I88" sqref="I8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284"/>
      <c r="C1" s="284"/>
      <c r="D1" s="283" t="s">
        <v>1</v>
      </c>
      <c r="E1" s="284"/>
      <c r="F1" s="285" t="s">
        <v>2182</v>
      </c>
      <c r="G1" s="416" t="s">
        <v>2183</v>
      </c>
      <c r="H1" s="416"/>
      <c r="I1" s="289"/>
      <c r="J1" s="285" t="s">
        <v>2184</v>
      </c>
      <c r="K1" s="283" t="s">
        <v>91</v>
      </c>
      <c r="L1" s="285" t="s">
        <v>2185</v>
      </c>
      <c r="M1" s="285"/>
      <c r="N1" s="285"/>
      <c r="O1" s="285"/>
      <c r="P1" s="285"/>
      <c r="Q1" s="285"/>
      <c r="R1" s="285"/>
      <c r="S1" s="285"/>
      <c r="T1" s="285"/>
      <c r="U1" s="281"/>
      <c r="V1" s="281"/>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 customHeight="1">
      <c r="L2" s="370"/>
      <c r="M2" s="370"/>
      <c r="N2" s="370"/>
      <c r="O2" s="370"/>
      <c r="P2" s="370"/>
      <c r="Q2" s="370"/>
      <c r="R2" s="370"/>
      <c r="S2" s="370"/>
      <c r="T2" s="370"/>
      <c r="U2" s="370"/>
      <c r="V2" s="370"/>
      <c r="AT2" s="19" t="s">
        <v>90</v>
      </c>
    </row>
    <row r="3" spans="2:46" ht="6.9" customHeight="1">
      <c r="B3" s="20"/>
      <c r="C3" s="21"/>
      <c r="D3" s="21"/>
      <c r="E3" s="21"/>
      <c r="F3" s="21"/>
      <c r="G3" s="21"/>
      <c r="H3" s="21"/>
      <c r="I3" s="116"/>
      <c r="J3" s="21"/>
      <c r="K3" s="22"/>
      <c r="AT3" s="19" t="s">
        <v>78</v>
      </c>
    </row>
    <row r="4" spans="2:46" ht="36.9" customHeight="1">
      <c r="B4" s="23"/>
      <c r="C4" s="24"/>
      <c r="D4" s="25" t="s">
        <v>92</v>
      </c>
      <c r="E4" s="24"/>
      <c r="F4" s="24"/>
      <c r="G4" s="24"/>
      <c r="H4" s="24"/>
      <c r="I4" s="117"/>
      <c r="J4" s="24"/>
      <c r="K4" s="26"/>
      <c r="M4" s="27" t="s">
        <v>10</v>
      </c>
      <c r="AT4" s="19" t="s">
        <v>4</v>
      </c>
    </row>
    <row r="5" spans="2:11" ht="6.9" customHeight="1">
      <c r="B5" s="23"/>
      <c r="C5" s="24"/>
      <c r="D5" s="24"/>
      <c r="E5" s="24"/>
      <c r="F5" s="24"/>
      <c r="G5" s="24"/>
      <c r="H5" s="24"/>
      <c r="I5" s="117"/>
      <c r="J5" s="24"/>
      <c r="K5" s="26"/>
    </row>
    <row r="6" spans="2:11" ht="13.2">
      <c r="B6" s="23"/>
      <c r="C6" s="24"/>
      <c r="D6" s="32" t="s">
        <v>17</v>
      </c>
      <c r="E6" s="24"/>
      <c r="F6" s="24"/>
      <c r="G6" s="24"/>
      <c r="H6" s="24"/>
      <c r="I6" s="117"/>
      <c r="J6" s="24"/>
      <c r="K6" s="26"/>
    </row>
    <row r="7" spans="2:11" ht="22.5" customHeight="1">
      <c r="B7" s="23"/>
      <c r="C7" s="24"/>
      <c r="D7" s="24"/>
      <c r="E7" s="413" t="str">
        <f>'Rekapitulace stavby'!K6</f>
        <v>Revitalizace areálu KOC V Podhájí- Zateplení objektu, Krajská Zdravotní a.s.-Masarykova nemocnice v Ústí n.L., o.z.</v>
      </c>
      <c r="F7" s="374"/>
      <c r="G7" s="374"/>
      <c r="H7" s="374"/>
      <c r="I7" s="117"/>
      <c r="J7" s="24"/>
      <c r="K7" s="26"/>
    </row>
    <row r="8" spans="2:11" s="1" customFormat="1" ht="13.2">
      <c r="B8" s="36"/>
      <c r="C8" s="37"/>
      <c r="D8" s="32" t="s">
        <v>93</v>
      </c>
      <c r="E8" s="37"/>
      <c r="F8" s="37"/>
      <c r="G8" s="37"/>
      <c r="H8" s="37"/>
      <c r="I8" s="118"/>
      <c r="J8" s="37"/>
      <c r="K8" s="40"/>
    </row>
    <row r="9" spans="2:11" s="1" customFormat="1" ht="36.9" customHeight="1">
      <c r="B9" s="36"/>
      <c r="C9" s="37"/>
      <c r="D9" s="37"/>
      <c r="E9" s="414" t="s">
        <v>2153</v>
      </c>
      <c r="F9" s="381"/>
      <c r="G9" s="381"/>
      <c r="H9" s="381"/>
      <c r="I9" s="118"/>
      <c r="J9" s="37"/>
      <c r="K9" s="40"/>
    </row>
    <row r="10" spans="2:11" s="1" customFormat="1" ht="13.5">
      <c r="B10" s="36"/>
      <c r="C10" s="37"/>
      <c r="D10" s="37"/>
      <c r="E10" s="37"/>
      <c r="F10" s="37"/>
      <c r="G10" s="37"/>
      <c r="H10" s="37"/>
      <c r="I10" s="118"/>
      <c r="J10" s="37"/>
      <c r="K10" s="40"/>
    </row>
    <row r="11" spans="2:11" s="1" customFormat="1" ht="14.4" customHeight="1">
      <c r="B11" s="36"/>
      <c r="C11" s="37"/>
      <c r="D11" s="32" t="s">
        <v>19</v>
      </c>
      <c r="E11" s="37"/>
      <c r="F11" s="30" t="s">
        <v>20</v>
      </c>
      <c r="G11" s="37"/>
      <c r="H11" s="37"/>
      <c r="I11" s="119" t="s">
        <v>21</v>
      </c>
      <c r="J11" s="30" t="s">
        <v>20</v>
      </c>
      <c r="K11" s="40"/>
    </row>
    <row r="12" spans="2:11" s="1" customFormat="1" ht="14.4" customHeight="1">
      <c r="B12" s="36"/>
      <c r="C12" s="37"/>
      <c r="D12" s="32" t="s">
        <v>22</v>
      </c>
      <c r="E12" s="37"/>
      <c r="F12" s="30" t="s">
        <v>23</v>
      </c>
      <c r="G12" s="37"/>
      <c r="H12" s="37"/>
      <c r="I12" s="119" t="s">
        <v>24</v>
      </c>
      <c r="J12" s="120" t="str">
        <f>'Rekapitulace stavby'!AN8</f>
        <v>12.02.2016</v>
      </c>
      <c r="K12" s="40"/>
    </row>
    <row r="13" spans="2:11" s="1" customFormat="1" ht="10.95" customHeight="1">
      <c r="B13" s="36"/>
      <c r="C13" s="37"/>
      <c r="D13" s="37"/>
      <c r="E13" s="37"/>
      <c r="F13" s="37"/>
      <c r="G13" s="37"/>
      <c r="H13" s="37"/>
      <c r="I13" s="118"/>
      <c r="J13" s="37"/>
      <c r="K13" s="40"/>
    </row>
    <row r="14" spans="2:11" s="1" customFormat="1" ht="14.4" customHeight="1">
      <c r="B14" s="36"/>
      <c r="C14" s="37"/>
      <c r="D14" s="32" t="s">
        <v>26</v>
      </c>
      <c r="E14" s="37"/>
      <c r="F14" s="37"/>
      <c r="G14" s="37"/>
      <c r="H14" s="37"/>
      <c r="I14" s="119" t="s">
        <v>27</v>
      </c>
      <c r="J14" s="30" t="s">
        <v>20</v>
      </c>
      <c r="K14" s="40"/>
    </row>
    <row r="15" spans="2:11" s="1" customFormat="1" ht="18" customHeight="1">
      <c r="B15" s="36"/>
      <c r="C15" s="37"/>
      <c r="D15" s="37"/>
      <c r="E15" s="30" t="s">
        <v>28</v>
      </c>
      <c r="F15" s="37"/>
      <c r="G15" s="37"/>
      <c r="H15" s="37"/>
      <c r="I15" s="119" t="s">
        <v>29</v>
      </c>
      <c r="J15" s="30" t="s">
        <v>20</v>
      </c>
      <c r="K15" s="40"/>
    </row>
    <row r="16" spans="2:11" s="1" customFormat="1" ht="6.9" customHeight="1">
      <c r="B16" s="36"/>
      <c r="C16" s="37"/>
      <c r="D16" s="37"/>
      <c r="E16" s="37"/>
      <c r="F16" s="37"/>
      <c r="G16" s="37"/>
      <c r="H16" s="37"/>
      <c r="I16" s="118"/>
      <c r="J16" s="37"/>
      <c r="K16" s="40"/>
    </row>
    <row r="17" spans="2:11" s="1" customFormat="1" ht="14.4" customHeight="1">
      <c r="B17" s="36"/>
      <c r="C17" s="37"/>
      <c r="D17" s="32" t="s">
        <v>30</v>
      </c>
      <c r="E17" s="37"/>
      <c r="F17" s="37"/>
      <c r="G17" s="37"/>
      <c r="H17" s="37"/>
      <c r="I17" s="119" t="s">
        <v>27</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9" t="s">
        <v>29</v>
      </c>
      <c r="J18" s="30" t="str">
        <f>IF('Rekapitulace stavby'!AN14="Vyplň údaj","",IF('Rekapitulace stavby'!AN14="","",'Rekapitulace stavby'!AN14))</f>
        <v/>
      </c>
      <c r="K18" s="40"/>
    </row>
    <row r="19" spans="2:11" s="1" customFormat="1" ht="6.9" customHeight="1">
      <c r="B19" s="36"/>
      <c r="C19" s="37"/>
      <c r="D19" s="37"/>
      <c r="E19" s="37"/>
      <c r="F19" s="37"/>
      <c r="G19" s="37"/>
      <c r="H19" s="37"/>
      <c r="I19" s="118"/>
      <c r="J19" s="37"/>
      <c r="K19" s="40"/>
    </row>
    <row r="20" spans="2:11" s="1" customFormat="1" ht="14.4" customHeight="1">
      <c r="B20" s="36"/>
      <c r="C20" s="37"/>
      <c r="D20" s="32" t="s">
        <v>32</v>
      </c>
      <c r="E20" s="37"/>
      <c r="F20" s="37"/>
      <c r="G20" s="37"/>
      <c r="H20" s="37"/>
      <c r="I20" s="119" t="s">
        <v>27</v>
      </c>
      <c r="J20" s="30" t="s">
        <v>20</v>
      </c>
      <c r="K20" s="40"/>
    </row>
    <row r="21" spans="2:11" s="1" customFormat="1" ht="18" customHeight="1">
      <c r="B21" s="36"/>
      <c r="C21" s="37"/>
      <c r="D21" s="37"/>
      <c r="E21" s="30" t="s">
        <v>33</v>
      </c>
      <c r="F21" s="37"/>
      <c r="G21" s="37"/>
      <c r="H21" s="37"/>
      <c r="I21" s="119" t="s">
        <v>29</v>
      </c>
      <c r="J21" s="30" t="s">
        <v>20</v>
      </c>
      <c r="K21" s="40"/>
    </row>
    <row r="22" spans="2:11" s="1" customFormat="1" ht="6.9" customHeight="1">
      <c r="B22" s="36"/>
      <c r="C22" s="37"/>
      <c r="D22" s="37"/>
      <c r="E22" s="37"/>
      <c r="F22" s="37"/>
      <c r="G22" s="37"/>
      <c r="H22" s="37"/>
      <c r="I22" s="118"/>
      <c r="J22" s="37"/>
      <c r="K22" s="40"/>
    </row>
    <row r="23" spans="2:11" s="1" customFormat="1" ht="14.4" customHeight="1">
      <c r="B23" s="36"/>
      <c r="C23" s="37"/>
      <c r="D23" s="32" t="s">
        <v>36</v>
      </c>
      <c r="E23" s="37"/>
      <c r="F23" s="37"/>
      <c r="G23" s="37"/>
      <c r="H23" s="37"/>
      <c r="I23" s="118"/>
      <c r="J23" s="37"/>
      <c r="K23" s="40"/>
    </row>
    <row r="24" spans="2:11" s="7" customFormat="1" ht="22.5" customHeight="1">
      <c r="B24" s="121"/>
      <c r="C24" s="122"/>
      <c r="D24" s="122"/>
      <c r="E24" s="377" t="s">
        <v>20</v>
      </c>
      <c r="F24" s="415"/>
      <c r="G24" s="415"/>
      <c r="H24" s="415"/>
      <c r="I24" s="123"/>
      <c r="J24" s="122"/>
      <c r="K24" s="124"/>
    </row>
    <row r="25" spans="2:11" s="1" customFormat="1" ht="6.9" customHeight="1">
      <c r="B25" s="36"/>
      <c r="C25" s="37"/>
      <c r="D25" s="37"/>
      <c r="E25" s="37"/>
      <c r="F25" s="37"/>
      <c r="G25" s="37"/>
      <c r="H25" s="37"/>
      <c r="I25" s="118"/>
      <c r="J25" s="37"/>
      <c r="K25" s="40"/>
    </row>
    <row r="26" spans="2:11" s="1" customFormat="1" ht="6.9" customHeight="1">
      <c r="B26" s="36"/>
      <c r="C26" s="37"/>
      <c r="D26" s="81"/>
      <c r="E26" s="81"/>
      <c r="F26" s="81"/>
      <c r="G26" s="81"/>
      <c r="H26" s="81"/>
      <c r="I26" s="125"/>
      <c r="J26" s="81"/>
      <c r="K26" s="126"/>
    </row>
    <row r="27" spans="2:11" s="1" customFormat="1" ht="25.35" customHeight="1">
      <c r="B27" s="36"/>
      <c r="C27" s="37"/>
      <c r="D27" s="127" t="s">
        <v>37</v>
      </c>
      <c r="E27" s="37"/>
      <c r="F27" s="37"/>
      <c r="G27" s="37"/>
      <c r="H27" s="37"/>
      <c r="I27" s="118"/>
      <c r="J27" s="128">
        <f>ROUND(J80,0)</f>
        <v>0</v>
      </c>
      <c r="K27" s="40"/>
    </row>
    <row r="28" spans="2:11" s="1" customFormat="1" ht="6.9" customHeight="1">
      <c r="B28" s="36"/>
      <c r="C28" s="37"/>
      <c r="D28" s="81"/>
      <c r="E28" s="81"/>
      <c r="F28" s="81"/>
      <c r="G28" s="81"/>
      <c r="H28" s="81"/>
      <c r="I28" s="125"/>
      <c r="J28" s="81"/>
      <c r="K28" s="126"/>
    </row>
    <row r="29" spans="2:11" s="1" customFormat="1" ht="14.4" customHeight="1">
      <c r="B29" s="36"/>
      <c r="C29" s="37"/>
      <c r="D29" s="37"/>
      <c r="E29" s="37"/>
      <c r="F29" s="41" t="s">
        <v>39</v>
      </c>
      <c r="G29" s="37"/>
      <c r="H29" s="37"/>
      <c r="I29" s="129" t="s">
        <v>38</v>
      </c>
      <c r="J29" s="41" t="s">
        <v>40</v>
      </c>
      <c r="K29" s="40"/>
    </row>
    <row r="30" spans="2:11" s="1" customFormat="1" ht="14.4" customHeight="1">
      <c r="B30" s="36"/>
      <c r="C30" s="37"/>
      <c r="D30" s="44" t="s">
        <v>41</v>
      </c>
      <c r="E30" s="44" t="s">
        <v>42</v>
      </c>
      <c r="F30" s="130">
        <f>ROUND(SUM(BE80:BE88),0)</f>
        <v>0</v>
      </c>
      <c r="G30" s="37"/>
      <c r="H30" s="37"/>
      <c r="I30" s="131">
        <v>0.21</v>
      </c>
      <c r="J30" s="130">
        <f>ROUND(ROUND((SUM(BE80:BE88)),0)*I30,1)</f>
        <v>0</v>
      </c>
      <c r="K30" s="40"/>
    </row>
    <row r="31" spans="2:11" s="1" customFormat="1" ht="14.4" customHeight="1">
      <c r="B31" s="36"/>
      <c r="C31" s="37"/>
      <c r="D31" s="37"/>
      <c r="E31" s="44" t="s">
        <v>43</v>
      </c>
      <c r="F31" s="130">
        <f>ROUND(SUM(BF80:BF88),0)</f>
        <v>0</v>
      </c>
      <c r="G31" s="37"/>
      <c r="H31" s="37"/>
      <c r="I31" s="131">
        <v>0.15</v>
      </c>
      <c r="J31" s="130">
        <f>ROUND(ROUND((SUM(BF80:BF88)),0)*I31,1)</f>
        <v>0</v>
      </c>
      <c r="K31" s="40"/>
    </row>
    <row r="32" spans="2:11" s="1" customFormat="1" ht="14.4" customHeight="1" hidden="1">
      <c r="B32" s="36"/>
      <c r="C32" s="37"/>
      <c r="D32" s="37"/>
      <c r="E32" s="44" t="s">
        <v>44</v>
      </c>
      <c r="F32" s="130">
        <f>ROUND(SUM(BG80:BG88),0)</f>
        <v>0</v>
      </c>
      <c r="G32" s="37"/>
      <c r="H32" s="37"/>
      <c r="I32" s="131">
        <v>0.21</v>
      </c>
      <c r="J32" s="130">
        <v>0</v>
      </c>
      <c r="K32" s="40"/>
    </row>
    <row r="33" spans="2:11" s="1" customFormat="1" ht="14.4" customHeight="1" hidden="1">
      <c r="B33" s="36"/>
      <c r="C33" s="37"/>
      <c r="D33" s="37"/>
      <c r="E33" s="44" t="s">
        <v>45</v>
      </c>
      <c r="F33" s="130">
        <f>ROUND(SUM(BH80:BH88),0)</f>
        <v>0</v>
      </c>
      <c r="G33" s="37"/>
      <c r="H33" s="37"/>
      <c r="I33" s="131">
        <v>0.15</v>
      </c>
      <c r="J33" s="130">
        <v>0</v>
      </c>
      <c r="K33" s="40"/>
    </row>
    <row r="34" spans="2:11" s="1" customFormat="1" ht="14.4" customHeight="1" hidden="1">
      <c r="B34" s="36"/>
      <c r="C34" s="37"/>
      <c r="D34" s="37"/>
      <c r="E34" s="44" t="s">
        <v>46</v>
      </c>
      <c r="F34" s="130">
        <f>ROUND(SUM(BI80:BI88),0)</f>
        <v>0</v>
      </c>
      <c r="G34" s="37"/>
      <c r="H34" s="37"/>
      <c r="I34" s="131">
        <v>0</v>
      </c>
      <c r="J34" s="130">
        <v>0</v>
      </c>
      <c r="K34" s="40"/>
    </row>
    <row r="35" spans="2:11" s="1" customFormat="1" ht="6.9" customHeight="1">
      <c r="B35" s="36"/>
      <c r="C35" s="37"/>
      <c r="D35" s="37"/>
      <c r="E35" s="37"/>
      <c r="F35" s="37"/>
      <c r="G35" s="37"/>
      <c r="H35" s="37"/>
      <c r="I35" s="118"/>
      <c r="J35" s="37"/>
      <c r="K35" s="40"/>
    </row>
    <row r="36" spans="2:11" s="1" customFormat="1" ht="25.35" customHeight="1">
      <c r="B36" s="36"/>
      <c r="C36" s="132"/>
      <c r="D36" s="133" t="s">
        <v>47</v>
      </c>
      <c r="E36" s="75"/>
      <c r="F36" s="75"/>
      <c r="G36" s="134" t="s">
        <v>48</v>
      </c>
      <c r="H36" s="135" t="s">
        <v>49</v>
      </c>
      <c r="I36" s="136"/>
      <c r="J36" s="137">
        <f>SUM(J27:J34)</f>
        <v>0</v>
      </c>
      <c r="K36" s="138"/>
    </row>
    <row r="37" spans="2:11" s="1" customFormat="1" ht="14.4" customHeight="1">
      <c r="B37" s="51"/>
      <c r="C37" s="52"/>
      <c r="D37" s="52"/>
      <c r="E37" s="52"/>
      <c r="F37" s="52"/>
      <c r="G37" s="52"/>
      <c r="H37" s="52"/>
      <c r="I37" s="139"/>
      <c r="J37" s="52"/>
      <c r="K37" s="53"/>
    </row>
    <row r="41" spans="2:11" s="1" customFormat="1" ht="6.9" customHeight="1">
      <c r="B41" s="140"/>
      <c r="C41" s="141"/>
      <c r="D41" s="141"/>
      <c r="E41" s="141"/>
      <c r="F41" s="141"/>
      <c r="G41" s="141"/>
      <c r="H41" s="141"/>
      <c r="I41" s="142"/>
      <c r="J41" s="141"/>
      <c r="K41" s="143"/>
    </row>
    <row r="42" spans="2:11" s="1" customFormat="1" ht="36.9" customHeight="1">
      <c r="B42" s="36"/>
      <c r="C42" s="25" t="s">
        <v>97</v>
      </c>
      <c r="D42" s="37"/>
      <c r="E42" s="37"/>
      <c r="F42" s="37"/>
      <c r="G42" s="37"/>
      <c r="H42" s="37"/>
      <c r="I42" s="118"/>
      <c r="J42" s="37"/>
      <c r="K42" s="40"/>
    </row>
    <row r="43" spans="2:11" s="1" customFormat="1" ht="6.9" customHeight="1">
      <c r="B43" s="36"/>
      <c r="C43" s="37"/>
      <c r="D43" s="37"/>
      <c r="E43" s="37"/>
      <c r="F43" s="37"/>
      <c r="G43" s="37"/>
      <c r="H43" s="37"/>
      <c r="I43" s="118"/>
      <c r="J43" s="37"/>
      <c r="K43" s="40"/>
    </row>
    <row r="44" spans="2:11" s="1" customFormat="1" ht="14.4" customHeight="1">
      <c r="B44" s="36"/>
      <c r="C44" s="32" t="s">
        <v>17</v>
      </c>
      <c r="D44" s="37"/>
      <c r="E44" s="37"/>
      <c r="F44" s="37"/>
      <c r="G44" s="37"/>
      <c r="H44" s="37"/>
      <c r="I44" s="118"/>
      <c r="J44" s="37"/>
      <c r="K44" s="40"/>
    </row>
    <row r="45" spans="2:11" s="1" customFormat="1" ht="22.5" customHeight="1">
      <c r="B45" s="36"/>
      <c r="C45" s="37"/>
      <c r="D45" s="37"/>
      <c r="E45" s="413" t="str">
        <f>E7</f>
        <v>Revitalizace areálu KOC V Podhájí- Zateplení objektu, Krajská Zdravotní a.s.-Masarykova nemocnice v Ústí n.L., o.z.</v>
      </c>
      <c r="F45" s="381"/>
      <c r="G45" s="381"/>
      <c r="H45" s="381"/>
      <c r="I45" s="118"/>
      <c r="J45" s="37"/>
      <c r="K45" s="40"/>
    </row>
    <row r="46" spans="2:11" s="1" customFormat="1" ht="14.4" customHeight="1">
      <c r="B46" s="36"/>
      <c r="C46" s="32" t="s">
        <v>93</v>
      </c>
      <c r="D46" s="37"/>
      <c r="E46" s="37"/>
      <c r="F46" s="37"/>
      <c r="G46" s="37"/>
      <c r="H46" s="37"/>
      <c r="I46" s="118"/>
      <c r="J46" s="37"/>
      <c r="K46" s="40"/>
    </row>
    <row r="47" spans="2:11" s="1" customFormat="1" ht="23.25" customHeight="1">
      <c r="B47" s="36"/>
      <c r="C47" s="37"/>
      <c r="D47" s="37"/>
      <c r="E47" s="414" t="str">
        <f>E9</f>
        <v>2 - VRN</v>
      </c>
      <c r="F47" s="381"/>
      <c r="G47" s="381"/>
      <c r="H47" s="381"/>
      <c r="I47" s="118"/>
      <c r="J47" s="37"/>
      <c r="K47" s="40"/>
    </row>
    <row r="48" spans="2:11" s="1" customFormat="1" ht="6.9" customHeight="1">
      <c r="B48" s="36"/>
      <c r="C48" s="37"/>
      <c r="D48" s="37"/>
      <c r="E48" s="37"/>
      <c r="F48" s="37"/>
      <c r="G48" s="37"/>
      <c r="H48" s="37"/>
      <c r="I48" s="118"/>
      <c r="J48" s="37"/>
      <c r="K48" s="40"/>
    </row>
    <row r="49" spans="2:11" s="1" customFormat="1" ht="18" customHeight="1">
      <c r="B49" s="36"/>
      <c r="C49" s="32" t="s">
        <v>22</v>
      </c>
      <c r="D49" s="37"/>
      <c r="E49" s="37"/>
      <c r="F49" s="30" t="str">
        <f>F12</f>
        <v>Ústí n.L.</v>
      </c>
      <c r="G49" s="37"/>
      <c r="H49" s="37"/>
      <c r="I49" s="119" t="s">
        <v>24</v>
      </c>
      <c r="J49" s="120" t="str">
        <f>IF(J12="","",J12)</f>
        <v>12.02.2016</v>
      </c>
      <c r="K49" s="40"/>
    </row>
    <row r="50" spans="2:11" s="1" customFormat="1" ht="6.9" customHeight="1">
      <c r="B50" s="36"/>
      <c r="C50" s="37"/>
      <c r="D50" s="37"/>
      <c r="E50" s="37"/>
      <c r="F50" s="37"/>
      <c r="G50" s="37"/>
      <c r="H50" s="37"/>
      <c r="I50" s="118"/>
      <c r="J50" s="37"/>
      <c r="K50" s="40"/>
    </row>
    <row r="51" spans="2:11" s="1" customFormat="1" ht="13.2">
      <c r="B51" s="36"/>
      <c r="C51" s="32" t="s">
        <v>26</v>
      </c>
      <c r="D51" s="37"/>
      <c r="E51" s="37"/>
      <c r="F51" s="30" t="str">
        <f>E15</f>
        <v>Krajská zdravotní a.s. Ústí n.L.</v>
      </c>
      <c r="G51" s="37"/>
      <c r="H51" s="37"/>
      <c r="I51" s="119" t="s">
        <v>32</v>
      </c>
      <c r="J51" s="30" t="str">
        <f>E21</f>
        <v>Ct.Žežulka - Zefraprojekt</v>
      </c>
      <c r="K51" s="40"/>
    </row>
    <row r="52" spans="2:11" s="1" customFormat="1" ht="14.4" customHeight="1">
      <c r="B52" s="36"/>
      <c r="C52" s="32" t="s">
        <v>30</v>
      </c>
      <c r="D52" s="37"/>
      <c r="E52" s="37"/>
      <c r="F52" s="30" t="str">
        <f>IF(E18="","",E18)</f>
        <v/>
      </c>
      <c r="G52" s="37"/>
      <c r="H52" s="37"/>
      <c r="I52" s="118"/>
      <c r="J52" s="37"/>
      <c r="K52" s="40"/>
    </row>
    <row r="53" spans="2:11" s="1" customFormat="1" ht="10.35" customHeight="1">
      <c r="B53" s="36"/>
      <c r="C53" s="37"/>
      <c r="D53" s="37"/>
      <c r="E53" s="37"/>
      <c r="F53" s="37"/>
      <c r="G53" s="37"/>
      <c r="H53" s="37"/>
      <c r="I53" s="118"/>
      <c r="J53" s="37"/>
      <c r="K53" s="40"/>
    </row>
    <row r="54" spans="2:11" s="1" customFormat="1" ht="29.25" customHeight="1">
      <c r="B54" s="36"/>
      <c r="C54" s="144" t="s">
        <v>98</v>
      </c>
      <c r="D54" s="132"/>
      <c r="E54" s="132"/>
      <c r="F54" s="132"/>
      <c r="G54" s="132"/>
      <c r="H54" s="132"/>
      <c r="I54" s="145"/>
      <c r="J54" s="146" t="s">
        <v>99</v>
      </c>
      <c r="K54" s="147"/>
    </row>
    <row r="55" spans="2:11" s="1" customFormat="1" ht="10.35" customHeight="1">
      <c r="B55" s="36"/>
      <c r="C55" s="37"/>
      <c r="D55" s="37"/>
      <c r="E55" s="37"/>
      <c r="F55" s="37"/>
      <c r="G55" s="37"/>
      <c r="H55" s="37"/>
      <c r="I55" s="118"/>
      <c r="J55" s="37"/>
      <c r="K55" s="40"/>
    </row>
    <row r="56" spans="2:47" s="1" customFormat="1" ht="29.25" customHeight="1">
      <c r="B56" s="36"/>
      <c r="C56" s="148" t="s">
        <v>100</v>
      </c>
      <c r="D56" s="37"/>
      <c r="E56" s="37"/>
      <c r="F56" s="37"/>
      <c r="G56" s="37"/>
      <c r="H56" s="37"/>
      <c r="I56" s="118"/>
      <c r="J56" s="128">
        <f>J80</f>
        <v>0</v>
      </c>
      <c r="K56" s="40"/>
      <c r="AU56" s="19" t="s">
        <v>101</v>
      </c>
    </row>
    <row r="57" spans="2:11" s="8" customFormat="1" ht="24.9" customHeight="1">
      <c r="B57" s="149"/>
      <c r="C57" s="150"/>
      <c r="D57" s="151" t="s">
        <v>2154</v>
      </c>
      <c r="E57" s="152"/>
      <c r="F57" s="152"/>
      <c r="G57" s="152"/>
      <c r="H57" s="152"/>
      <c r="I57" s="153"/>
      <c r="J57" s="154">
        <f>J81</f>
        <v>0</v>
      </c>
      <c r="K57" s="155"/>
    </row>
    <row r="58" spans="2:11" s="9" customFormat="1" ht="19.95" customHeight="1">
      <c r="B58" s="156"/>
      <c r="C58" s="157"/>
      <c r="D58" s="158" t="s">
        <v>2155</v>
      </c>
      <c r="E58" s="159"/>
      <c r="F58" s="159"/>
      <c r="G58" s="159"/>
      <c r="H58" s="159"/>
      <c r="I58" s="160"/>
      <c r="J58" s="161">
        <f>J82</f>
        <v>0</v>
      </c>
      <c r="K58" s="162"/>
    </row>
    <row r="59" spans="2:11" s="9" customFormat="1" ht="19.95" customHeight="1">
      <c r="B59" s="156"/>
      <c r="C59" s="157"/>
      <c r="D59" s="158" t="s">
        <v>2156</v>
      </c>
      <c r="E59" s="159"/>
      <c r="F59" s="159"/>
      <c r="G59" s="159"/>
      <c r="H59" s="159"/>
      <c r="I59" s="160"/>
      <c r="J59" s="161">
        <f>J85</f>
        <v>0</v>
      </c>
      <c r="K59" s="162"/>
    </row>
    <row r="60" spans="2:11" s="9" customFormat="1" ht="19.95" customHeight="1">
      <c r="B60" s="156"/>
      <c r="C60" s="157"/>
      <c r="D60" s="158" t="s">
        <v>2157</v>
      </c>
      <c r="E60" s="159"/>
      <c r="F60" s="159"/>
      <c r="G60" s="159"/>
      <c r="H60" s="159"/>
      <c r="I60" s="160"/>
      <c r="J60" s="161">
        <f>J87</f>
        <v>0</v>
      </c>
      <c r="K60" s="162"/>
    </row>
    <row r="61" spans="2:11" s="1" customFormat="1" ht="21.75" customHeight="1">
      <c r="B61" s="36"/>
      <c r="C61" s="37"/>
      <c r="D61" s="37"/>
      <c r="E61" s="37"/>
      <c r="F61" s="37"/>
      <c r="G61" s="37"/>
      <c r="H61" s="37"/>
      <c r="I61" s="118"/>
      <c r="J61" s="37"/>
      <c r="K61" s="40"/>
    </row>
    <row r="62" spans="2:11" s="1" customFormat="1" ht="6.9" customHeight="1">
      <c r="B62" s="51"/>
      <c r="C62" s="52"/>
      <c r="D62" s="52"/>
      <c r="E62" s="52"/>
      <c r="F62" s="52"/>
      <c r="G62" s="52"/>
      <c r="H62" s="52"/>
      <c r="I62" s="139"/>
      <c r="J62" s="52"/>
      <c r="K62" s="53"/>
    </row>
    <row r="66" spans="2:12" s="1" customFormat="1" ht="6.9" customHeight="1">
      <c r="B66" s="54"/>
      <c r="C66" s="55"/>
      <c r="D66" s="55"/>
      <c r="E66" s="55"/>
      <c r="F66" s="55"/>
      <c r="G66" s="55"/>
      <c r="H66" s="55"/>
      <c r="I66" s="142"/>
      <c r="J66" s="55"/>
      <c r="K66" s="55"/>
      <c r="L66" s="56"/>
    </row>
    <row r="67" spans="2:12" s="1" customFormat="1" ht="36.9" customHeight="1">
      <c r="B67" s="36"/>
      <c r="C67" s="57" t="s">
        <v>124</v>
      </c>
      <c r="D67" s="58"/>
      <c r="E67" s="58"/>
      <c r="F67" s="58"/>
      <c r="G67" s="58"/>
      <c r="H67" s="58"/>
      <c r="I67" s="163"/>
      <c r="J67" s="58"/>
      <c r="K67" s="58"/>
      <c r="L67" s="56"/>
    </row>
    <row r="68" spans="2:12" s="1" customFormat="1" ht="6.9" customHeight="1">
      <c r="B68" s="36"/>
      <c r="C68" s="58"/>
      <c r="D68" s="58"/>
      <c r="E68" s="58"/>
      <c r="F68" s="58"/>
      <c r="G68" s="58"/>
      <c r="H68" s="58"/>
      <c r="I68" s="163"/>
      <c r="J68" s="58"/>
      <c r="K68" s="58"/>
      <c r="L68" s="56"/>
    </row>
    <row r="69" spans="2:12" s="1" customFormat="1" ht="14.4" customHeight="1">
      <c r="B69" s="36"/>
      <c r="C69" s="60" t="s">
        <v>17</v>
      </c>
      <c r="D69" s="58"/>
      <c r="E69" s="58"/>
      <c r="F69" s="58"/>
      <c r="G69" s="58"/>
      <c r="H69" s="58"/>
      <c r="I69" s="163"/>
      <c r="J69" s="58"/>
      <c r="K69" s="58"/>
      <c r="L69" s="56"/>
    </row>
    <row r="70" spans="2:12" s="1" customFormat="1" ht="22.5" customHeight="1">
      <c r="B70" s="36"/>
      <c r="C70" s="58"/>
      <c r="D70" s="58"/>
      <c r="E70" s="412" t="str">
        <f>E7</f>
        <v>Revitalizace areálu KOC V Podhájí- Zateplení objektu, Krajská Zdravotní a.s.-Masarykova nemocnice v Ústí n.L., o.z.</v>
      </c>
      <c r="F70" s="392"/>
      <c r="G70" s="392"/>
      <c r="H70" s="392"/>
      <c r="I70" s="163"/>
      <c r="J70" s="58"/>
      <c r="K70" s="58"/>
      <c r="L70" s="56"/>
    </row>
    <row r="71" spans="2:12" s="1" customFormat="1" ht="14.4" customHeight="1">
      <c r="B71" s="36"/>
      <c r="C71" s="60" t="s">
        <v>93</v>
      </c>
      <c r="D71" s="58"/>
      <c r="E71" s="58"/>
      <c r="F71" s="58"/>
      <c r="G71" s="58"/>
      <c r="H71" s="58"/>
      <c r="I71" s="163"/>
      <c r="J71" s="58"/>
      <c r="K71" s="58"/>
      <c r="L71" s="56"/>
    </row>
    <row r="72" spans="2:12" s="1" customFormat="1" ht="23.25" customHeight="1">
      <c r="B72" s="36"/>
      <c r="C72" s="58"/>
      <c r="D72" s="58"/>
      <c r="E72" s="389" t="str">
        <f>E9</f>
        <v>2 - VRN</v>
      </c>
      <c r="F72" s="392"/>
      <c r="G72" s="392"/>
      <c r="H72" s="392"/>
      <c r="I72" s="163"/>
      <c r="J72" s="58"/>
      <c r="K72" s="58"/>
      <c r="L72" s="56"/>
    </row>
    <row r="73" spans="2:12" s="1" customFormat="1" ht="6.9" customHeight="1">
      <c r="B73" s="36"/>
      <c r="C73" s="58"/>
      <c r="D73" s="58"/>
      <c r="E73" s="58"/>
      <c r="F73" s="58"/>
      <c r="G73" s="58"/>
      <c r="H73" s="58"/>
      <c r="I73" s="163"/>
      <c r="J73" s="58"/>
      <c r="K73" s="58"/>
      <c r="L73" s="56"/>
    </row>
    <row r="74" spans="2:12" s="1" customFormat="1" ht="18" customHeight="1">
      <c r="B74" s="36"/>
      <c r="C74" s="60" t="s">
        <v>22</v>
      </c>
      <c r="D74" s="58"/>
      <c r="E74" s="58"/>
      <c r="F74" s="166" t="str">
        <f>F12</f>
        <v>Ústí n.L.</v>
      </c>
      <c r="G74" s="58"/>
      <c r="H74" s="58"/>
      <c r="I74" s="167" t="s">
        <v>24</v>
      </c>
      <c r="J74" s="68" t="str">
        <f>IF(J12="","",J12)</f>
        <v>12.02.2016</v>
      </c>
      <c r="K74" s="58"/>
      <c r="L74" s="56"/>
    </row>
    <row r="75" spans="2:12" s="1" customFormat="1" ht="6.9" customHeight="1">
      <c r="B75" s="36"/>
      <c r="C75" s="58"/>
      <c r="D75" s="58"/>
      <c r="E75" s="58"/>
      <c r="F75" s="58"/>
      <c r="G75" s="58"/>
      <c r="H75" s="58"/>
      <c r="I75" s="163"/>
      <c r="J75" s="58"/>
      <c r="K75" s="58"/>
      <c r="L75" s="56"/>
    </row>
    <row r="76" spans="2:12" s="1" customFormat="1" ht="13.2">
      <c r="B76" s="36"/>
      <c r="C76" s="60" t="s">
        <v>26</v>
      </c>
      <c r="D76" s="58"/>
      <c r="E76" s="58"/>
      <c r="F76" s="166" t="str">
        <f>E15</f>
        <v>Krajská zdravotní a.s. Ústí n.L.</v>
      </c>
      <c r="G76" s="58"/>
      <c r="H76" s="58"/>
      <c r="I76" s="167" t="s">
        <v>32</v>
      </c>
      <c r="J76" s="166" t="str">
        <f>E21</f>
        <v>Ct.Žežulka - Zefraprojekt</v>
      </c>
      <c r="K76" s="58"/>
      <c r="L76" s="56"/>
    </row>
    <row r="77" spans="2:12" s="1" customFormat="1" ht="14.4" customHeight="1">
      <c r="B77" s="36"/>
      <c r="C77" s="60" t="s">
        <v>30</v>
      </c>
      <c r="D77" s="58"/>
      <c r="E77" s="58"/>
      <c r="F77" s="166" t="str">
        <f>IF(E18="","",E18)</f>
        <v/>
      </c>
      <c r="G77" s="58"/>
      <c r="H77" s="58"/>
      <c r="I77" s="163"/>
      <c r="J77" s="58"/>
      <c r="K77" s="58"/>
      <c r="L77" s="56"/>
    </row>
    <row r="78" spans="2:12" s="1" customFormat="1" ht="10.35" customHeight="1">
      <c r="B78" s="36"/>
      <c r="C78" s="58"/>
      <c r="D78" s="58"/>
      <c r="E78" s="58"/>
      <c r="F78" s="58"/>
      <c r="G78" s="58"/>
      <c r="H78" s="58"/>
      <c r="I78" s="163"/>
      <c r="J78" s="58"/>
      <c r="K78" s="58"/>
      <c r="L78" s="56"/>
    </row>
    <row r="79" spans="2:20" s="10" customFormat="1" ht="29.25" customHeight="1">
      <c r="B79" s="168"/>
      <c r="C79" s="169" t="s">
        <v>125</v>
      </c>
      <c r="D79" s="170" t="s">
        <v>56</v>
      </c>
      <c r="E79" s="170" t="s">
        <v>52</v>
      </c>
      <c r="F79" s="170" t="s">
        <v>126</v>
      </c>
      <c r="G79" s="170" t="s">
        <v>127</v>
      </c>
      <c r="H79" s="170" t="s">
        <v>128</v>
      </c>
      <c r="I79" s="171" t="s">
        <v>129</v>
      </c>
      <c r="J79" s="170" t="s">
        <v>99</v>
      </c>
      <c r="K79" s="172" t="s">
        <v>130</v>
      </c>
      <c r="L79" s="173"/>
      <c r="M79" s="77" t="s">
        <v>131</v>
      </c>
      <c r="N79" s="78" t="s">
        <v>41</v>
      </c>
      <c r="O79" s="78" t="s">
        <v>132</v>
      </c>
      <c r="P79" s="78" t="s">
        <v>133</v>
      </c>
      <c r="Q79" s="78" t="s">
        <v>134</v>
      </c>
      <c r="R79" s="78" t="s">
        <v>135</v>
      </c>
      <c r="S79" s="78" t="s">
        <v>136</v>
      </c>
      <c r="T79" s="79" t="s">
        <v>137</v>
      </c>
    </row>
    <row r="80" spans="2:63" s="1" customFormat="1" ht="29.25" customHeight="1">
      <c r="B80" s="36"/>
      <c r="C80" s="83" t="s">
        <v>100</v>
      </c>
      <c r="D80" s="58"/>
      <c r="E80" s="58"/>
      <c r="F80" s="58"/>
      <c r="G80" s="58"/>
      <c r="H80" s="58"/>
      <c r="I80" s="163"/>
      <c r="J80" s="174">
        <f>BK80</f>
        <v>0</v>
      </c>
      <c r="K80" s="58"/>
      <c r="L80" s="56"/>
      <c r="M80" s="80"/>
      <c r="N80" s="81"/>
      <c r="O80" s="81"/>
      <c r="P80" s="175">
        <f>P81</f>
        <v>0</v>
      </c>
      <c r="Q80" s="81"/>
      <c r="R80" s="175">
        <f>R81</f>
        <v>0</v>
      </c>
      <c r="S80" s="81"/>
      <c r="T80" s="176">
        <f>T81</f>
        <v>0</v>
      </c>
      <c r="AT80" s="19" t="s">
        <v>70</v>
      </c>
      <c r="AU80" s="19" t="s">
        <v>101</v>
      </c>
      <c r="BK80" s="177">
        <f>BK81</f>
        <v>0</v>
      </c>
    </row>
    <row r="81" spans="2:63" s="11" customFormat="1" ht="37.35" customHeight="1">
      <c r="B81" s="178"/>
      <c r="C81" s="179"/>
      <c r="D81" s="180" t="s">
        <v>70</v>
      </c>
      <c r="E81" s="181" t="s">
        <v>89</v>
      </c>
      <c r="F81" s="181" t="s">
        <v>2158</v>
      </c>
      <c r="G81" s="179"/>
      <c r="H81" s="179"/>
      <c r="I81" s="182"/>
      <c r="J81" s="183">
        <f>BK81</f>
        <v>0</v>
      </c>
      <c r="K81" s="179"/>
      <c r="L81" s="184"/>
      <c r="M81" s="185"/>
      <c r="N81" s="186"/>
      <c r="O81" s="186"/>
      <c r="P81" s="187">
        <f>P82+P85+P87</f>
        <v>0</v>
      </c>
      <c r="Q81" s="186"/>
      <c r="R81" s="187">
        <f>R82+R85+R87</f>
        <v>0</v>
      </c>
      <c r="S81" s="186"/>
      <c r="T81" s="188">
        <f>T82+T85+T87</f>
        <v>0</v>
      </c>
      <c r="AR81" s="189" t="s">
        <v>172</v>
      </c>
      <c r="AT81" s="190" t="s">
        <v>70</v>
      </c>
      <c r="AU81" s="190" t="s">
        <v>71</v>
      </c>
      <c r="AY81" s="189" t="s">
        <v>140</v>
      </c>
      <c r="BK81" s="191">
        <f>BK82+BK85+BK87</f>
        <v>0</v>
      </c>
    </row>
    <row r="82" spans="2:63" s="11" customFormat="1" ht="19.95" customHeight="1">
      <c r="B82" s="178"/>
      <c r="C82" s="179"/>
      <c r="D82" s="192" t="s">
        <v>70</v>
      </c>
      <c r="E82" s="193" t="s">
        <v>2159</v>
      </c>
      <c r="F82" s="193" t="s">
        <v>2160</v>
      </c>
      <c r="G82" s="179"/>
      <c r="H82" s="179"/>
      <c r="I82" s="182"/>
      <c r="J82" s="194">
        <f>BK82</f>
        <v>0</v>
      </c>
      <c r="K82" s="179"/>
      <c r="L82" s="184"/>
      <c r="M82" s="185"/>
      <c r="N82" s="186"/>
      <c r="O82" s="186"/>
      <c r="P82" s="187">
        <f>SUM(P83:P84)</f>
        <v>0</v>
      </c>
      <c r="Q82" s="186"/>
      <c r="R82" s="187">
        <f>SUM(R83:R84)</f>
        <v>0</v>
      </c>
      <c r="S82" s="186"/>
      <c r="T82" s="188">
        <f>SUM(T83:T84)</f>
        <v>0</v>
      </c>
      <c r="AR82" s="189" t="s">
        <v>172</v>
      </c>
      <c r="AT82" s="190" t="s">
        <v>70</v>
      </c>
      <c r="AU82" s="190" t="s">
        <v>35</v>
      </c>
      <c r="AY82" s="189" t="s">
        <v>140</v>
      </c>
      <c r="BK82" s="191">
        <f>SUM(BK83:BK84)</f>
        <v>0</v>
      </c>
    </row>
    <row r="83" spans="2:65" s="1" customFormat="1" ht="22.5" customHeight="1">
      <c r="B83" s="36"/>
      <c r="C83" s="195" t="s">
        <v>35</v>
      </c>
      <c r="D83" s="195" t="s">
        <v>142</v>
      </c>
      <c r="E83" s="196" t="s">
        <v>2161</v>
      </c>
      <c r="F83" s="197" t="s">
        <v>2162</v>
      </c>
      <c r="G83" s="198" t="s">
        <v>2163</v>
      </c>
      <c r="H83" s="199">
        <v>1</v>
      </c>
      <c r="I83" s="200"/>
      <c r="J83" s="201">
        <f>ROUND(I83*H83,2)</f>
        <v>0</v>
      </c>
      <c r="K83" s="197" t="s">
        <v>146</v>
      </c>
      <c r="L83" s="56"/>
      <c r="M83" s="202" t="s">
        <v>20</v>
      </c>
      <c r="N83" s="203" t="s">
        <v>42</v>
      </c>
      <c r="O83" s="37"/>
      <c r="P83" s="204">
        <f>O83*H83</f>
        <v>0</v>
      </c>
      <c r="Q83" s="204">
        <v>0</v>
      </c>
      <c r="R83" s="204">
        <f>Q83*H83</f>
        <v>0</v>
      </c>
      <c r="S83" s="204">
        <v>0</v>
      </c>
      <c r="T83" s="205">
        <f>S83*H83</f>
        <v>0</v>
      </c>
      <c r="AR83" s="19" t="s">
        <v>2164</v>
      </c>
      <c r="AT83" s="19" t="s">
        <v>142</v>
      </c>
      <c r="AU83" s="19" t="s">
        <v>78</v>
      </c>
      <c r="AY83" s="19" t="s">
        <v>140</v>
      </c>
      <c r="BE83" s="206">
        <f>IF(N83="základní",J83,0)</f>
        <v>0</v>
      </c>
      <c r="BF83" s="206">
        <f>IF(N83="snížená",J83,0)</f>
        <v>0</v>
      </c>
      <c r="BG83" s="206">
        <f>IF(N83="zákl. přenesená",J83,0)</f>
        <v>0</v>
      </c>
      <c r="BH83" s="206">
        <f>IF(N83="sníž. přenesená",J83,0)</f>
        <v>0</v>
      </c>
      <c r="BI83" s="206">
        <f>IF(N83="nulová",J83,0)</f>
        <v>0</v>
      </c>
      <c r="BJ83" s="19" t="s">
        <v>35</v>
      </c>
      <c r="BK83" s="206">
        <f>ROUND(I83*H83,2)</f>
        <v>0</v>
      </c>
      <c r="BL83" s="19" t="s">
        <v>2164</v>
      </c>
      <c r="BM83" s="19" t="s">
        <v>2165</v>
      </c>
    </row>
    <row r="84" spans="2:65" s="1" customFormat="1" ht="31.5" customHeight="1">
      <c r="B84" s="36"/>
      <c r="C84" s="195" t="s">
        <v>78</v>
      </c>
      <c r="D84" s="195" t="s">
        <v>142</v>
      </c>
      <c r="E84" s="196" t="s">
        <v>2166</v>
      </c>
      <c r="F84" s="197" t="s">
        <v>2167</v>
      </c>
      <c r="G84" s="198" t="s">
        <v>2163</v>
      </c>
      <c r="H84" s="199">
        <v>1</v>
      </c>
      <c r="I84" s="200"/>
      <c r="J84" s="201">
        <f>ROUND(I84*H84,2)</f>
        <v>0</v>
      </c>
      <c r="K84" s="197" t="s">
        <v>146</v>
      </c>
      <c r="L84" s="56"/>
      <c r="M84" s="202" t="s">
        <v>20</v>
      </c>
      <c r="N84" s="203" t="s">
        <v>42</v>
      </c>
      <c r="O84" s="37"/>
      <c r="P84" s="204">
        <f>O84*H84</f>
        <v>0</v>
      </c>
      <c r="Q84" s="204">
        <v>0</v>
      </c>
      <c r="R84" s="204">
        <f>Q84*H84</f>
        <v>0</v>
      </c>
      <c r="S84" s="204">
        <v>0</v>
      </c>
      <c r="T84" s="205">
        <f>S84*H84</f>
        <v>0</v>
      </c>
      <c r="AR84" s="19" t="s">
        <v>2164</v>
      </c>
      <c r="AT84" s="19" t="s">
        <v>142</v>
      </c>
      <c r="AU84" s="19" t="s">
        <v>78</v>
      </c>
      <c r="AY84" s="19" t="s">
        <v>140</v>
      </c>
      <c r="BE84" s="206">
        <f>IF(N84="základní",J84,0)</f>
        <v>0</v>
      </c>
      <c r="BF84" s="206">
        <f>IF(N84="snížená",J84,0)</f>
        <v>0</v>
      </c>
      <c r="BG84" s="206">
        <f>IF(N84="zákl. přenesená",J84,0)</f>
        <v>0</v>
      </c>
      <c r="BH84" s="206">
        <f>IF(N84="sníž. přenesená",J84,0)</f>
        <v>0</v>
      </c>
      <c r="BI84" s="206">
        <f>IF(N84="nulová",J84,0)</f>
        <v>0</v>
      </c>
      <c r="BJ84" s="19" t="s">
        <v>35</v>
      </c>
      <c r="BK84" s="206">
        <f>ROUND(I84*H84,2)</f>
        <v>0</v>
      </c>
      <c r="BL84" s="19" t="s">
        <v>2164</v>
      </c>
      <c r="BM84" s="19" t="s">
        <v>2168</v>
      </c>
    </row>
    <row r="85" spans="2:63" s="11" customFormat="1" ht="29.85" customHeight="1">
      <c r="B85" s="178"/>
      <c r="C85" s="179"/>
      <c r="D85" s="192" t="s">
        <v>70</v>
      </c>
      <c r="E85" s="193" t="s">
        <v>2169</v>
      </c>
      <c r="F85" s="193" t="s">
        <v>2170</v>
      </c>
      <c r="G85" s="179"/>
      <c r="H85" s="179"/>
      <c r="I85" s="182"/>
      <c r="J85" s="194">
        <f>BK85</f>
        <v>0</v>
      </c>
      <c r="K85" s="179"/>
      <c r="L85" s="184"/>
      <c r="M85" s="185"/>
      <c r="N85" s="186"/>
      <c r="O85" s="186"/>
      <c r="P85" s="187">
        <f>P86</f>
        <v>0</v>
      </c>
      <c r="Q85" s="186"/>
      <c r="R85" s="187">
        <f>R86</f>
        <v>0</v>
      </c>
      <c r="S85" s="186"/>
      <c r="T85" s="188">
        <f>T86</f>
        <v>0</v>
      </c>
      <c r="AR85" s="189" t="s">
        <v>172</v>
      </c>
      <c r="AT85" s="190" t="s">
        <v>70</v>
      </c>
      <c r="AU85" s="190" t="s">
        <v>35</v>
      </c>
      <c r="AY85" s="189" t="s">
        <v>140</v>
      </c>
      <c r="BK85" s="191">
        <f>BK86</f>
        <v>0</v>
      </c>
    </row>
    <row r="86" spans="2:65" s="1" customFormat="1" ht="22.5" customHeight="1">
      <c r="B86" s="36"/>
      <c r="C86" s="195" t="s">
        <v>159</v>
      </c>
      <c r="D86" s="195" t="s">
        <v>142</v>
      </c>
      <c r="E86" s="196" t="s">
        <v>2171</v>
      </c>
      <c r="F86" s="197" t="s">
        <v>2172</v>
      </c>
      <c r="G86" s="198" t="s">
        <v>2163</v>
      </c>
      <c r="H86" s="199">
        <v>1</v>
      </c>
      <c r="I86" s="200"/>
      <c r="J86" s="201">
        <f>ROUND(I86*H86,2)</f>
        <v>0</v>
      </c>
      <c r="K86" s="197" t="s">
        <v>146</v>
      </c>
      <c r="L86" s="56"/>
      <c r="M86" s="202" t="s">
        <v>20</v>
      </c>
      <c r="N86" s="203" t="s">
        <v>42</v>
      </c>
      <c r="O86" s="37"/>
      <c r="P86" s="204">
        <f>O86*H86</f>
        <v>0</v>
      </c>
      <c r="Q86" s="204">
        <v>0</v>
      </c>
      <c r="R86" s="204">
        <f>Q86*H86</f>
        <v>0</v>
      </c>
      <c r="S86" s="204">
        <v>0</v>
      </c>
      <c r="T86" s="205">
        <f>S86*H86</f>
        <v>0</v>
      </c>
      <c r="AR86" s="19" t="s">
        <v>2164</v>
      </c>
      <c r="AT86" s="19" t="s">
        <v>142</v>
      </c>
      <c r="AU86" s="19" t="s">
        <v>78</v>
      </c>
      <c r="AY86" s="19" t="s">
        <v>140</v>
      </c>
      <c r="BE86" s="206">
        <f>IF(N86="základní",J86,0)</f>
        <v>0</v>
      </c>
      <c r="BF86" s="206">
        <f>IF(N86="snížená",J86,0)</f>
        <v>0</v>
      </c>
      <c r="BG86" s="206">
        <f>IF(N86="zákl. přenesená",J86,0)</f>
        <v>0</v>
      </c>
      <c r="BH86" s="206">
        <f>IF(N86="sníž. přenesená",J86,0)</f>
        <v>0</v>
      </c>
      <c r="BI86" s="206">
        <f>IF(N86="nulová",J86,0)</f>
        <v>0</v>
      </c>
      <c r="BJ86" s="19" t="s">
        <v>35</v>
      </c>
      <c r="BK86" s="206">
        <f>ROUND(I86*H86,2)</f>
        <v>0</v>
      </c>
      <c r="BL86" s="19" t="s">
        <v>2164</v>
      </c>
      <c r="BM86" s="19" t="s">
        <v>2173</v>
      </c>
    </row>
    <row r="87" spans="2:63" s="11" customFormat="1" ht="29.85" customHeight="1">
      <c r="B87" s="178"/>
      <c r="C87" s="179"/>
      <c r="D87" s="192" t="s">
        <v>70</v>
      </c>
      <c r="E87" s="193" t="s">
        <v>2174</v>
      </c>
      <c r="F87" s="193" t="s">
        <v>2175</v>
      </c>
      <c r="G87" s="179"/>
      <c r="H87" s="179"/>
      <c r="I87" s="182"/>
      <c r="J87" s="194">
        <f>BK87</f>
        <v>0</v>
      </c>
      <c r="K87" s="179"/>
      <c r="L87" s="184"/>
      <c r="M87" s="185"/>
      <c r="N87" s="186"/>
      <c r="O87" s="186"/>
      <c r="P87" s="187">
        <f>P88</f>
        <v>0</v>
      </c>
      <c r="Q87" s="186"/>
      <c r="R87" s="187">
        <f>R88</f>
        <v>0</v>
      </c>
      <c r="S87" s="186"/>
      <c r="T87" s="188">
        <f>T88</f>
        <v>0</v>
      </c>
      <c r="AR87" s="189" t="s">
        <v>172</v>
      </c>
      <c r="AT87" s="190" t="s">
        <v>70</v>
      </c>
      <c r="AU87" s="190" t="s">
        <v>35</v>
      </c>
      <c r="AY87" s="189" t="s">
        <v>140</v>
      </c>
      <c r="BK87" s="191">
        <f>BK88</f>
        <v>0</v>
      </c>
    </row>
    <row r="88" spans="2:65" s="1" customFormat="1" ht="22.5" customHeight="1">
      <c r="B88" s="36"/>
      <c r="C88" s="195" t="s">
        <v>147</v>
      </c>
      <c r="D88" s="195" t="s">
        <v>142</v>
      </c>
      <c r="E88" s="196" t="s">
        <v>2176</v>
      </c>
      <c r="F88" s="197" t="s">
        <v>2177</v>
      </c>
      <c r="G88" s="198" t="s">
        <v>2163</v>
      </c>
      <c r="H88" s="199">
        <v>1</v>
      </c>
      <c r="I88" s="200">
        <f>0.1*('03 - SO 100.03 - Odstraně...'!J95+'02 - SO 100.02 - Zateplen...'!J98+'01 - SO 100.01 - Zateplen...'!J104)</f>
        <v>0</v>
      </c>
      <c r="J88" s="201">
        <f>ROUND(I88*H88,2)</f>
        <v>0</v>
      </c>
      <c r="K88" s="197" t="s">
        <v>146</v>
      </c>
      <c r="L88" s="56"/>
      <c r="M88" s="202" t="s">
        <v>20</v>
      </c>
      <c r="N88" s="274" t="s">
        <v>42</v>
      </c>
      <c r="O88" s="275"/>
      <c r="P88" s="276">
        <f>O88*H88</f>
        <v>0</v>
      </c>
      <c r="Q88" s="276">
        <v>0</v>
      </c>
      <c r="R88" s="276">
        <f>Q88*H88</f>
        <v>0</v>
      </c>
      <c r="S88" s="276">
        <v>0</v>
      </c>
      <c r="T88" s="277">
        <f>S88*H88</f>
        <v>0</v>
      </c>
      <c r="AR88" s="19" t="s">
        <v>2164</v>
      </c>
      <c r="AT88" s="19" t="s">
        <v>142</v>
      </c>
      <c r="AU88" s="19" t="s">
        <v>78</v>
      </c>
      <c r="AY88" s="19" t="s">
        <v>140</v>
      </c>
      <c r="BE88" s="206">
        <f>IF(N88="základní",J88,0)</f>
        <v>0</v>
      </c>
      <c r="BF88" s="206">
        <f>IF(N88="snížená",J88,0)</f>
        <v>0</v>
      </c>
      <c r="BG88" s="206">
        <f>IF(N88="zákl. přenesená",J88,0)</f>
        <v>0</v>
      </c>
      <c r="BH88" s="206">
        <f>IF(N88="sníž. přenesená",J88,0)</f>
        <v>0</v>
      </c>
      <c r="BI88" s="206">
        <f>IF(N88="nulová",J88,0)</f>
        <v>0</v>
      </c>
      <c r="BJ88" s="19" t="s">
        <v>35</v>
      </c>
      <c r="BK88" s="206">
        <f>ROUND(I88*H88,2)</f>
        <v>0</v>
      </c>
      <c r="BL88" s="19" t="s">
        <v>2164</v>
      </c>
      <c r="BM88" s="19" t="s">
        <v>2178</v>
      </c>
    </row>
    <row r="89" spans="2:12" s="1" customFormat="1" ht="6.9" customHeight="1">
      <c r="B89" s="51"/>
      <c r="C89" s="52"/>
      <c r="D89" s="52"/>
      <c r="E89" s="52"/>
      <c r="F89" s="52"/>
      <c r="G89" s="52"/>
      <c r="H89" s="52"/>
      <c r="I89" s="139"/>
      <c r="J89" s="52"/>
      <c r="K89" s="52"/>
      <c r="L89" s="56"/>
    </row>
  </sheetData>
  <sheetProtection password="CC35" sheet="1" objects="1" scenarios="1" formatColumns="0" formatRows="0" sort="0" autoFilter="0"/>
  <autoFilter ref="C79:K79"/>
  <mergeCells count="9">
    <mergeCell ref="E70:H70"/>
    <mergeCell ref="E72:H72"/>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0" customWidth="1"/>
    <col min="2" max="2" width="1.66796875" style="290" customWidth="1"/>
    <col min="3" max="4" width="5" style="290" customWidth="1"/>
    <col min="5" max="5" width="11.66015625" style="290" customWidth="1"/>
    <col min="6" max="6" width="9.16015625" style="290" customWidth="1"/>
    <col min="7" max="7" width="5" style="290" customWidth="1"/>
    <col min="8" max="8" width="77.83203125" style="290" customWidth="1"/>
    <col min="9" max="10" width="20" style="290" customWidth="1"/>
    <col min="11" max="11" width="1.66796875" style="290" customWidth="1"/>
    <col min="12" max="256" width="9.33203125" style="290" customWidth="1"/>
    <col min="257" max="257" width="8.33203125" style="290" customWidth="1"/>
    <col min="258" max="258" width="1.66796875" style="290" customWidth="1"/>
    <col min="259" max="260" width="5" style="290" customWidth="1"/>
    <col min="261" max="261" width="11.66015625" style="290" customWidth="1"/>
    <col min="262" max="262" width="9.16015625" style="290" customWidth="1"/>
    <col min="263" max="263" width="5" style="290" customWidth="1"/>
    <col min="264" max="264" width="77.83203125" style="290" customWidth="1"/>
    <col min="265" max="266" width="20" style="290" customWidth="1"/>
    <col min="267" max="267" width="1.66796875" style="290" customWidth="1"/>
    <col min="268" max="512" width="9.33203125" style="290" customWidth="1"/>
    <col min="513" max="513" width="8.33203125" style="290" customWidth="1"/>
    <col min="514" max="514" width="1.66796875" style="290" customWidth="1"/>
    <col min="515" max="516" width="5" style="290" customWidth="1"/>
    <col min="517" max="517" width="11.66015625" style="290" customWidth="1"/>
    <col min="518" max="518" width="9.16015625" style="290" customWidth="1"/>
    <col min="519" max="519" width="5" style="290" customWidth="1"/>
    <col min="520" max="520" width="77.83203125" style="290" customWidth="1"/>
    <col min="521" max="522" width="20" style="290" customWidth="1"/>
    <col min="523" max="523" width="1.66796875" style="290" customWidth="1"/>
    <col min="524" max="768" width="9.33203125" style="290" customWidth="1"/>
    <col min="769" max="769" width="8.33203125" style="290" customWidth="1"/>
    <col min="770" max="770" width="1.66796875" style="290" customWidth="1"/>
    <col min="771" max="772" width="5" style="290" customWidth="1"/>
    <col min="773" max="773" width="11.66015625" style="290" customWidth="1"/>
    <col min="774" max="774" width="9.16015625" style="290" customWidth="1"/>
    <col min="775" max="775" width="5" style="290" customWidth="1"/>
    <col min="776" max="776" width="77.83203125" style="290" customWidth="1"/>
    <col min="777" max="778" width="20" style="290" customWidth="1"/>
    <col min="779" max="779" width="1.66796875" style="290" customWidth="1"/>
    <col min="780" max="1024" width="9.33203125" style="290" customWidth="1"/>
    <col min="1025" max="1025" width="8.33203125" style="290" customWidth="1"/>
    <col min="1026" max="1026" width="1.66796875" style="290" customWidth="1"/>
    <col min="1027" max="1028" width="5" style="290" customWidth="1"/>
    <col min="1029" max="1029" width="11.66015625" style="290" customWidth="1"/>
    <col min="1030" max="1030" width="9.16015625" style="290" customWidth="1"/>
    <col min="1031" max="1031" width="5" style="290" customWidth="1"/>
    <col min="1032" max="1032" width="77.83203125" style="290" customWidth="1"/>
    <col min="1033" max="1034" width="20" style="290" customWidth="1"/>
    <col min="1035" max="1035" width="1.66796875" style="290" customWidth="1"/>
    <col min="1036" max="1280" width="9.33203125" style="290" customWidth="1"/>
    <col min="1281" max="1281" width="8.33203125" style="290" customWidth="1"/>
    <col min="1282" max="1282" width="1.66796875" style="290" customWidth="1"/>
    <col min="1283" max="1284" width="5" style="290" customWidth="1"/>
    <col min="1285" max="1285" width="11.66015625" style="290" customWidth="1"/>
    <col min="1286" max="1286" width="9.16015625" style="290" customWidth="1"/>
    <col min="1287" max="1287" width="5" style="290" customWidth="1"/>
    <col min="1288" max="1288" width="77.83203125" style="290" customWidth="1"/>
    <col min="1289" max="1290" width="20" style="290" customWidth="1"/>
    <col min="1291" max="1291" width="1.66796875" style="290" customWidth="1"/>
    <col min="1292" max="1536" width="9.33203125" style="290" customWidth="1"/>
    <col min="1537" max="1537" width="8.33203125" style="290" customWidth="1"/>
    <col min="1538" max="1538" width="1.66796875" style="290" customWidth="1"/>
    <col min="1539" max="1540" width="5" style="290" customWidth="1"/>
    <col min="1541" max="1541" width="11.66015625" style="290" customWidth="1"/>
    <col min="1542" max="1542" width="9.16015625" style="290" customWidth="1"/>
    <col min="1543" max="1543" width="5" style="290" customWidth="1"/>
    <col min="1544" max="1544" width="77.83203125" style="290" customWidth="1"/>
    <col min="1545" max="1546" width="20" style="290" customWidth="1"/>
    <col min="1547" max="1547" width="1.66796875" style="290" customWidth="1"/>
    <col min="1548" max="1792" width="9.33203125" style="290" customWidth="1"/>
    <col min="1793" max="1793" width="8.33203125" style="290" customWidth="1"/>
    <col min="1794" max="1794" width="1.66796875" style="290" customWidth="1"/>
    <col min="1795" max="1796" width="5" style="290" customWidth="1"/>
    <col min="1797" max="1797" width="11.66015625" style="290" customWidth="1"/>
    <col min="1798" max="1798" width="9.16015625" style="290" customWidth="1"/>
    <col min="1799" max="1799" width="5" style="290" customWidth="1"/>
    <col min="1800" max="1800" width="77.83203125" style="290" customWidth="1"/>
    <col min="1801" max="1802" width="20" style="290" customWidth="1"/>
    <col min="1803" max="1803" width="1.66796875" style="290" customWidth="1"/>
    <col min="1804" max="2048" width="9.33203125" style="290" customWidth="1"/>
    <col min="2049" max="2049" width="8.33203125" style="290" customWidth="1"/>
    <col min="2050" max="2050" width="1.66796875" style="290" customWidth="1"/>
    <col min="2051" max="2052" width="5" style="290" customWidth="1"/>
    <col min="2053" max="2053" width="11.66015625" style="290" customWidth="1"/>
    <col min="2054" max="2054" width="9.16015625" style="290" customWidth="1"/>
    <col min="2055" max="2055" width="5" style="290" customWidth="1"/>
    <col min="2056" max="2056" width="77.83203125" style="290" customWidth="1"/>
    <col min="2057" max="2058" width="20" style="290" customWidth="1"/>
    <col min="2059" max="2059" width="1.66796875" style="290" customWidth="1"/>
    <col min="2060" max="2304" width="9.33203125" style="290" customWidth="1"/>
    <col min="2305" max="2305" width="8.33203125" style="290" customWidth="1"/>
    <col min="2306" max="2306" width="1.66796875" style="290" customWidth="1"/>
    <col min="2307" max="2308" width="5" style="290" customWidth="1"/>
    <col min="2309" max="2309" width="11.66015625" style="290" customWidth="1"/>
    <col min="2310" max="2310" width="9.16015625" style="290" customWidth="1"/>
    <col min="2311" max="2311" width="5" style="290" customWidth="1"/>
    <col min="2312" max="2312" width="77.83203125" style="290" customWidth="1"/>
    <col min="2313" max="2314" width="20" style="290" customWidth="1"/>
    <col min="2315" max="2315" width="1.66796875" style="290" customWidth="1"/>
    <col min="2316" max="2560" width="9.33203125" style="290" customWidth="1"/>
    <col min="2561" max="2561" width="8.33203125" style="290" customWidth="1"/>
    <col min="2562" max="2562" width="1.66796875" style="290" customWidth="1"/>
    <col min="2563" max="2564" width="5" style="290" customWidth="1"/>
    <col min="2565" max="2565" width="11.66015625" style="290" customWidth="1"/>
    <col min="2566" max="2566" width="9.16015625" style="290" customWidth="1"/>
    <col min="2567" max="2567" width="5" style="290" customWidth="1"/>
    <col min="2568" max="2568" width="77.83203125" style="290" customWidth="1"/>
    <col min="2569" max="2570" width="20" style="290" customWidth="1"/>
    <col min="2571" max="2571" width="1.66796875" style="290" customWidth="1"/>
    <col min="2572" max="2816" width="9.33203125" style="290" customWidth="1"/>
    <col min="2817" max="2817" width="8.33203125" style="290" customWidth="1"/>
    <col min="2818" max="2818" width="1.66796875" style="290" customWidth="1"/>
    <col min="2819" max="2820" width="5" style="290" customWidth="1"/>
    <col min="2821" max="2821" width="11.66015625" style="290" customWidth="1"/>
    <col min="2822" max="2822" width="9.16015625" style="290" customWidth="1"/>
    <col min="2823" max="2823" width="5" style="290" customWidth="1"/>
    <col min="2824" max="2824" width="77.83203125" style="290" customWidth="1"/>
    <col min="2825" max="2826" width="20" style="290" customWidth="1"/>
    <col min="2827" max="2827" width="1.66796875" style="290" customWidth="1"/>
    <col min="2828" max="3072" width="9.33203125" style="290" customWidth="1"/>
    <col min="3073" max="3073" width="8.33203125" style="290" customWidth="1"/>
    <col min="3074" max="3074" width="1.66796875" style="290" customWidth="1"/>
    <col min="3075" max="3076" width="5" style="290" customWidth="1"/>
    <col min="3077" max="3077" width="11.66015625" style="290" customWidth="1"/>
    <col min="3078" max="3078" width="9.16015625" style="290" customWidth="1"/>
    <col min="3079" max="3079" width="5" style="290" customWidth="1"/>
    <col min="3080" max="3080" width="77.83203125" style="290" customWidth="1"/>
    <col min="3081" max="3082" width="20" style="290" customWidth="1"/>
    <col min="3083" max="3083" width="1.66796875" style="290" customWidth="1"/>
    <col min="3084" max="3328" width="9.33203125" style="290" customWidth="1"/>
    <col min="3329" max="3329" width="8.33203125" style="290" customWidth="1"/>
    <col min="3330" max="3330" width="1.66796875" style="290" customWidth="1"/>
    <col min="3331" max="3332" width="5" style="290" customWidth="1"/>
    <col min="3333" max="3333" width="11.66015625" style="290" customWidth="1"/>
    <col min="3334" max="3334" width="9.16015625" style="290" customWidth="1"/>
    <col min="3335" max="3335" width="5" style="290" customWidth="1"/>
    <col min="3336" max="3336" width="77.83203125" style="290" customWidth="1"/>
    <col min="3337" max="3338" width="20" style="290" customWidth="1"/>
    <col min="3339" max="3339" width="1.66796875" style="290" customWidth="1"/>
    <col min="3340" max="3584" width="9.33203125" style="290" customWidth="1"/>
    <col min="3585" max="3585" width="8.33203125" style="290" customWidth="1"/>
    <col min="3586" max="3586" width="1.66796875" style="290" customWidth="1"/>
    <col min="3587" max="3588" width="5" style="290" customWidth="1"/>
    <col min="3589" max="3589" width="11.66015625" style="290" customWidth="1"/>
    <col min="3590" max="3590" width="9.16015625" style="290" customWidth="1"/>
    <col min="3591" max="3591" width="5" style="290" customWidth="1"/>
    <col min="3592" max="3592" width="77.83203125" style="290" customWidth="1"/>
    <col min="3593" max="3594" width="20" style="290" customWidth="1"/>
    <col min="3595" max="3595" width="1.66796875" style="290" customWidth="1"/>
    <col min="3596" max="3840" width="9.33203125" style="290" customWidth="1"/>
    <col min="3841" max="3841" width="8.33203125" style="290" customWidth="1"/>
    <col min="3842" max="3842" width="1.66796875" style="290" customWidth="1"/>
    <col min="3843" max="3844" width="5" style="290" customWidth="1"/>
    <col min="3845" max="3845" width="11.66015625" style="290" customWidth="1"/>
    <col min="3846" max="3846" width="9.16015625" style="290" customWidth="1"/>
    <col min="3847" max="3847" width="5" style="290" customWidth="1"/>
    <col min="3848" max="3848" width="77.83203125" style="290" customWidth="1"/>
    <col min="3849" max="3850" width="20" style="290" customWidth="1"/>
    <col min="3851" max="3851" width="1.66796875" style="290" customWidth="1"/>
    <col min="3852" max="4096" width="9.33203125" style="290" customWidth="1"/>
    <col min="4097" max="4097" width="8.33203125" style="290" customWidth="1"/>
    <col min="4098" max="4098" width="1.66796875" style="290" customWidth="1"/>
    <col min="4099" max="4100" width="5" style="290" customWidth="1"/>
    <col min="4101" max="4101" width="11.66015625" style="290" customWidth="1"/>
    <col min="4102" max="4102" width="9.16015625" style="290" customWidth="1"/>
    <col min="4103" max="4103" width="5" style="290" customWidth="1"/>
    <col min="4104" max="4104" width="77.83203125" style="290" customWidth="1"/>
    <col min="4105" max="4106" width="20" style="290" customWidth="1"/>
    <col min="4107" max="4107" width="1.66796875" style="290" customWidth="1"/>
    <col min="4108" max="4352" width="9.33203125" style="290" customWidth="1"/>
    <col min="4353" max="4353" width="8.33203125" style="290" customWidth="1"/>
    <col min="4354" max="4354" width="1.66796875" style="290" customWidth="1"/>
    <col min="4355" max="4356" width="5" style="290" customWidth="1"/>
    <col min="4357" max="4357" width="11.66015625" style="290" customWidth="1"/>
    <col min="4358" max="4358" width="9.16015625" style="290" customWidth="1"/>
    <col min="4359" max="4359" width="5" style="290" customWidth="1"/>
    <col min="4360" max="4360" width="77.83203125" style="290" customWidth="1"/>
    <col min="4361" max="4362" width="20" style="290" customWidth="1"/>
    <col min="4363" max="4363" width="1.66796875" style="290" customWidth="1"/>
    <col min="4364" max="4608" width="9.33203125" style="290" customWidth="1"/>
    <col min="4609" max="4609" width="8.33203125" style="290" customWidth="1"/>
    <col min="4610" max="4610" width="1.66796875" style="290" customWidth="1"/>
    <col min="4611" max="4612" width="5" style="290" customWidth="1"/>
    <col min="4613" max="4613" width="11.66015625" style="290" customWidth="1"/>
    <col min="4614" max="4614" width="9.16015625" style="290" customWidth="1"/>
    <col min="4615" max="4615" width="5" style="290" customWidth="1"/>
    <col min="4616" max="4616" width="77.83203125" style="290" customWidth="1"/>
    <col min="4617" max="4618" width="20" style="290" customWidth="1"/>
    <col min="4619" max="4619" width="1.66796875" style="290" customWidth="1"/>
    <col min="4620" max="4864" width="9.33203125" style="290" customWidth="1"/>
    <col min="4865" max="4865" width="8.33203125" style="290" customWidth="1"/>
    <col min="4866" max="4866" width="1.66796875" style="290" customWidth="1"/>
    <col min="4867" max="4868" width="5" style="290" customWidth="1"/>
    <col min="4869" max="4869" width="11.66015625" style="290" customWidth="1"/>
    <col min="4870" max="4870" width="9.16015625" style="290" customWidth="1"/>
    <col min="4871" max="4871" width="5" style="290" customWidth="1"/>
    <col min="4872" max="4872" width="77.83203125" style="290" customWidth="1"/>
    <col min="4873" max="4874" width="20" style="290" customWidth="1"/>
    <col min="4875" max="4875" width="1.66796875" style="290" customWidth="1"/>
    <col min="4876" max="5120" width="9.33203125" style="290" customWidth="1"/>
    <col min="5121" max="5121" width="8.33203125" style="290" customWidth="1"/>
    <col min="5122" max="5122" width="1.66796875" style="290" customWidth="1"/>
    <col min="5123" max="5124" width="5" style="290" customWidth="1"/>
    <col min="5125" max="5125" width="11.66015625" style="290" customWidth="1"/>
    <col min="5126" max="5126" width="9.16015625" style="290" customWidth="1"/>
    <col min="5127" max="5127" width="5" style="290" customWidth="1"/>
    <col min="5128" max="5128" width="77.83203125" style="290" customWidth="1"/>
    <col min="5129" max="5130" width="20" style="290" customWidth="1"/>
    <col min="5131" max="5131" width="1.66796875" style="290" customWidth="1"/>
    <col min="5132" max="5376" width="9.33203125" style="290" customWidth="1"/>
    <col min="5377" max="5377" width="8.33203125" style="290" customWidth="1"/>
    <col min="5378" max="5378" width="1.66796875" style="290" customWidth="1"/>
    <col min="5379" max="5380" width="5" style="290" customWidth="1"/>
    <col min="5381" max="5381" width="11.66015625" style="290" customWidth="1"/>
    <col min="5382" max="5382" width="9.16015625" style="290" customWidth="1"/>
    <col min="5383" max="5383" width="5" style="290" customWidth="1"/>
    <col min="5384" max="5384" width="77.83203125" style="290" customWidth="1"/>
    <col min="5385" max="5386" width="20" style="290" customWidth="1"/>
    <col min="5387" max="5387" width="1.66796875" style="290" customWidth="1"/>
    <col min="5388" max="5632" width="9.33203125" style="290" customWidth="1"/>
    <col min="5633" max="5633" width="8.33203125" style="290" customWidth="1"/>
    <col min="5634" max="5634" width="1.66796875" style="290" customWidth="1"/>
    <col min="5635" max="5636" width="5" style="290" customWidth="1"/>
    <col min="5637" max="5637" width="11.66015625" style="290" customWidth="1"/>
    <col min="5638" max="5638" width="9.16015625" style="290" customWidth="1"/>
    <col min="5639" max="5639" width="5" style="290" customWidth="1"/>
    <col min="5640" max="5640" width="77.83203125" style="290" customWidth="1"/>
    <col min="5641" max="5642" width="20" style="290" customWidth="1"/>
    <col min="5643" max="5643" width="1.66796875" style="290" customWidth="1"/>
    <col min="5644" max="5888" width="9.33203125" style="290" customWidth="1"/>
    <col min="5889" max="5889" width="8.33203125" style="290" customWidth="1"/>
    <col min="5890" max="5890" width="1.66796875" style="290" customWidth="1"/>
    <col min="5891" max="5892" width="5" style="290" customWidth="1"/>
    <col min="5893" max="5893" width="11.66015625" style="290" customWidth="1"/>
    <col min="5894" max="5894" width="9.16015625" style="290" customWidth="1"/>
    <col min="5895" max="5895" width="5" style="290" customWidth="1"/>
    <col min="5896" max="5896" width="77.83203125" style="290" customWidth="1"/>
    <col min="5897" max="5898" width="20" style="290" customWidth="1"/>
    <col min="5899" max="5899" width="1.66796875" style="290" customWidth="1"/>
    <col min="5900" max="6144" width="9.33203125" style="290" customWidth="1"/>
    <col min="6145" max="6145" width="8.33203125" style="290" customWidth="1"/>
    <col min="6146" max="6146" width="1.66796875" style="290" customWidth="1"/>
    <col min="6147" max="6148" width="5" style="290" customWidth="1"/>
    <col min="6149" max="6149" width="11.66015625" style="290" customWidth="1"/>
    <col min="6150" max="6150" width="9.16015625" style="290" customWidth="1"/>
    <col min="6151" max="6151" width="5" style="290" customWidth="1"/>
    <col min="6152" max="6152" width="77.83203125" style="290" customWidth="1"/>
    <col min="6153" max="6154" width="20" style="290" customWidth="1"/>
    <col min="6155" max="6155" width="1.66796875" style="290" customWidth="1"/>
    <col min="6156" max="6400" width="9.33203125" style="290" customWidth="1"/>
    <col min="6401" max="6401" width="8.33203125" style="290" customWidth="1"/>
    <col min="6402" max="6402" width="1.66796875" style="290" customWidth="1"/>
    <col min="6403" max="6404" width="5" style="290" customWidth="1"/>
    <col min="6405" max="6405" width="11.66015625" style="290" customWidth="1"/>
    <col min="6406" max="6406" width="9.16015625" style="290" customWidth="1"/>
    <col min="6407" max="6407" width="5" style="290" customWidth="1"/>
    <col min="6408" max="6408" width="77.83203125" style="290" customWidth="1"/>
    <col min="6409" max="6410" width="20" style="290" customWidth="1"/>
    <col min="6411" max="6411" width="1.66796875" style="290" customWidth="1"/>
    <col min="6412" max="6656" width="9.33203125" style="290" customWidth="1"/>
    <col min="6657" max="6657" width="8.33203125" style="290" customWidth="1"/>
    <col min="6658" max="6658" width="1.66796875" style="290" customWidth="1"/>
    <col min="6659" max="6660" width="5" style="290" customWidth="1"/>
    <col min="6661" max="6661" width="11.66015625" style="290" customWidth="1"/>
    <col min="6662" max="6662" width="9.16015625" style="290" customWidth="1"/>
    <col min="6663" max="6663" width="5" style="290" customWidth="1"/>
    <col min="6664" max="6664" width="77.83203125" style="290" customWidth="1"/>
    <col min="6665" max="6666" width="20" style="290" customWidth="1"/>
    <col min="6667" max="6667" width="1.66796875" style="290" customWidth="1"/>
    <col min="6668" max="6912" width="9.33203125" style="290" customWidth="1"/>
    <col min="6913" max="6913" width="8.33203125" style="290" customWidth="1"/>
    <col min="6914" max="6914" width="1.66796875" style="290" customWidth="1"/>
    <col min="6915" max="6916" width="5" style="290" customWidth="1"/>
    <col min="6917" max="6917" width="11.66015625" style="290" customWidth="1"/>
    <col min="6918" max="6918" width="9.16015625" style="290" customWidth="1"/>
    <col min="6919" max="6919" width="5" style="290" customWidth="1"/>
    <col min="6920" max="6920" width="77.83203125" style="290" customWidth="1"/>
    <col min="6921" max="6922" width="20" style="290" customWidth="1"/>
    <col min="6923" max="6923" width="1.66796875" style="290" customWidth="1"/>
    <col min="6924" max="7168" width="9.33203125" style="290" customWidth="1"/>
    <col min="7169" max="7169" width="8.33203125" style="290" customWidth="1"/>
    <col min="7170" max="7170" width="1.66796875" style="290" customWidth="1"/>
    <col min="7171" max="7172" width="5" style="290" customWidth="1"/>
    <col min="7173" max="7173" width="11.66015625" style="290" customWidth="1"/>
    <col min="7174" max="7174" width="9.16015625" style="290" customWidth="1"/>
    <col min="7175" max="7175" width="5" style="290" customWidth="1"/>
    <col min="7176" max="7176" width="77.83203125" style="290" customWidth="1"/>
    <col min="7177" max="7178" width="20" style="290" customWidth="1"/>
    <col min="7179" max="7179" width="1.66796875" style="290" customWidth="1"/>
    <col min="7180" max="7424" width="9.33203125" style="290" customWidth="1"/>
    <col min="7425" max="7425" width="8.33203125" style="290" customWidth="1"/>
    <col min="7426" max="7426" width="1.66796875" style="290" customWidth="1"/>
    <col min="7427" max="7428" width="5" style="290" customWidth="1"/>
    <col min="7429" max="7429" width="11.66015625" style="290" customWidth="1"/>
    <col min="7430" max="7430" width="9.16015625" style="290" customWidth="1"/>
    <col min="7431" max="7431" width="5" style="290" customWidth="1"/>
    <col min="7432" max="7432" width="77.83203125" style="290" customWidth="1"/>
    <col min="7433" max="7434" width="20" style="290" customWidth="1"/>
    <col min="7435" max="7435" width="1.66796875" style="290" customWidth="1"/>
    <col min="7436" max="7680" width="9.33203125" style="290" customWidth="1"/>
    <col min="7681" max="7681" width="8.33203125" style="290" customWidth="1"/>
    <col min="7682" max="7682" width="1.66796875" style="290" customWidth="1"/>
    <col min="7683" max="7684" width="5" style="290" customWidth="1"/>
    <col min="7685" max="7685" width="11.66015625" style="290" customWidth="1"/>
    <col min="7686" max="7686" width="9.16015625" style="290" customWidth="1"/>
    <col min="7687" max="7687" width="5" style="290" customWidth="1"/>
    <col min="7688" max="7688" width="77.83203125" style="290" customWidth="1"/>
    <col min="7689" max="7690" width="20" style="290" customWidth="1"/>
    <col min="7691" max="7691" width="1.66796875" style="290" customWidth="1"/>
    <col min="7692" max="7936" width="9.33203125" style="290" customWidth="1"/>
    <col min="7937" max="7937" width="8.33203125" style="290" customWidth="1"/>
    <col min="7938" max="7938" width="1.66796875" style="290" customWidth="1"/>
    <col min="7939" max="7940" width="5" style="290" customWidth="1"/>
    <col min="7941" max="7941" width="11.66015625" style="290" customWidth="1"/>
    <col min="7942" max="7942" width="9.16015625" style="290" customWidth="1"/>
    <col min="7943" max="7943" width="5" style="290" customWidth="1"/>
    <col min="7944" max="7944" width="77.83203125" style="290" customWidth="1"/>
    <col min="7945" max="7946" width="20" style="290" customWidth="1"/>
    <col min="7947" max="7947" width="1.66796875" style="290" customWidth="1"/>
    <col min="7948" max="8192" width="9.33203125" style="290" customWidth="1"/>
    <col min="8193" max="8193" width="8.33203125" style="290" customWidth="1"/>
    <col min="8194" max="8194" width="1.66796875" style="290" customWidth="1"/>
    <col min="8195" max="8196" width="5" style="290" customWidth="1"/>
    <col min="8197" max="8197" width="11.66015625" style="290" customWidth="1"/>
    <col min="8198" max="8198" width="9.16015625" style="290" customWidth="1"/>
    <col min="8199" max="8199" width="5" style="290" customWidth="1"/>
    <col min="8200" max="8200" width="77.83203125" style="290" customWidth="1"/>
    <col min="8201" max="8202" width="20" style="290" customWidth="1"/>
    <col min="8203" max="8203" width="1.66796875" style="290" customWidth="1"/>
    <col min="8204" max="8448" width="9.33203125" style="290" customWidth="1"/>
    <col min="8449" max="8449" width="8.33203125" style="290" customWidth="1"/>
    <col min="8450" max="8450" width="1.66796875" style="290" customWidth="1"/>
    <col min="8451" max="8452" width="5" style="290" customWidth="1"/>
    <col min="8453" max="8453" width="11.66015625" style="290" customWidth="1"/>
    <col min="8454" max="8454" width="9.16015625" style="290" customWidth="1"/>
    <col min="8455" max="8455" width="5" style="290" customWidth="1"/>
    <col min="8456" max="8456" width="77.83203125" style="290" customWidth="1"/>
    <col min="8457" max="8458" width="20" style="290" customWidth="1"/>
    <col min="8459" max="8459" width="1.66796875" style="290" customWidth="1"/>
    <col min="8460" max="8704" width="9.33203125" style="290" customWidth="1"/>
    <col min="8705" max="8705" width="8.33203125" style="290" customWidth="1"/>
    <col min="8706" max="8706" width="1.66796875" style="290" customWidth="1"/>
    <col min="8707" max="8708" width="5" style="290" customWidth="1"/>
    <col min="8709" max="8709" width="11.66015625" style="290" customWidth="1"/>
    <col min="8710" max="8710" width="9.16015625" style="290" customWidth="1"/>
    <col min="8711" max="8711" width="5" style="290" customWidth="1"/>
    <col min="8712" max="8712" width="77.83203125" style="290" customWidth="1"/>
    <col min="8713" max="8714" width="20" style="290" customWidth="1"/>
    <col min="8715" max="8715" width="1.66796875" style="290" customWidth="1"/>
    <col min="8716" max="8960" width="9.33203125" style="290" customWidth="1"/>
    <col min="8961" max="8961" width="8.33203125" style="290" customWidth="1"/>
    <col min="8962" max="8962" width="1.66796875" style="290" customWidth="1"/>
    <col min="8963" max="8964" width="5" style="290" customWidth="1"/>
    <col min="8965" max="8965" width="11.66015625" style="290" customWidth="1"/>
    <col min="8966" max="8966" width="9.16015625" style="290" customWidth="1"/>
    <col min="8967" max="8967" width="5" style="290" customWidth="1"/>
    <col min="8968" max="8968" width="77.83203125" style="290" customWidth="1"/>
    <col min="8969" max="8970" width="20" style="290" customWidth="1"/>
    <col min="8971" max="8971" width="1.66796875" style="290" customWidth="1"/>
    <col min="8972" max="9216" width="9.33203125" style="290" customWidth="1"/>
    <col min="9217" max="9217" width="8.33203125" style="290" customWidth="1"/>
    <col min="9218" max="9218" width="1.66796875" style="290" customWidth="1"/>
    <col min="9219" max="9220" width="5" style="290" customWidth="1"/>
    <col min="9221" max="9221" width="11.66015625" style="290" customWidth="1"/>
    <col min="9222" max="9222" width="9.16015625" style="290" customWidth="1"/>
    <col min="9223" max="9223" width="5" style="290" customWidth="1"/>
    <col min="9224" max="9224" width="77.83203125" style="290" customWidth="1"/>
    <col min="9225" max="9226" width="20" style="290" customWidth="1"/>
    <col min="9227" max="9227" width="1.66796875" style="290" customWidth="1"/>
    <col min="9228" max="9472" width="9.33203125" style="290" customWidth="1"/>
    <col min="9473" max="9473" width="8.33203125" style="290" customWidth="1"/>
    <col min="9474" max="9474" width="1.66796875" style="290" customWidth="1"/>
    <col min="9475" max="9476" width="5" style="290" customWidth="1"/>
    <col min="9477" max="9477" width="11.66015625" style="290" customWidth="1"/>
    <col min="9478" max="9478" width="9.16015625" style="290" customWidth="1"/>
    <col min="9479" max="9479" width="5" style="290" customWidth="1"/>
    <col min="9480" max="9480" width="77.83203125" style="290" customWidth="1"/>
    <col min="9481" max="9482" width="20" style="290" customWidth="1"/>
    <col min="9483" max="9483" width="1.66796875" style="290" customWidth="1"/>
    <col min="9484" max="9728" width="9.33203125" style="290" customWidth="1"/>
    <col min="9729" max="9729" width="8.33203125" style="290" customWidth="1"/>
    <col min="9730" max="9730" width="1.66796875" style="290" customWidth="1"/>
    <col min="9731" max="9732" width="5" style="290" customWidth="1"/>
    <col min="9733" max="9733" width="11.66015625" style="290" customWidth="1"/>
    <col min="9734" max="9734" width="9.16015625" style="290" customWidth="1"/>
    <col min="9735" max="9735" width="5" style="290" customWidth="1"/>
    <col min="9736" max="9736" width="77.83203125" style="290" customWidth="1"/>
    <col min="9737" max="9738" width="20" style="290" customWidth="1"/>
    <col min="9739" max="9739" width="1.66796875" style="290" customWidth="1"/>
    <col min="9740" max="9984" width="9.33203125" style="290" customWidth="1"/>
    <col min="9985" max="9985" width="8.33203125" style="290" customWidth="1"/>
    <col min="9986" max="9986" width="1.66796875" style="290" customWidth="1"/>
    <col min="9987" max="9988" width="5" style="290" customWidth="1"/>
    <col min="9989" max="9989" width="11.66015625" style="290" customWidth="1"/>
    <col min="9990" max="9990" width="9.16015625" style="290" customWidth="1"/>
    <col min="9991" max="9991" width="5" style="290" customWidth="1"/>
    <col min="9992" max="9992" width="77.83203125" style="290" customWidth="1"/>
    <col min="9993" max="9994" width="20" style="290" customWidth="1"/>
    <col min="9995" max="9995" width="1.66796875" style="290" customWidth="1"/>
    <col min="9996" max="10240" width="9.33203125" style="290" customWidth="1"/>
    <col min="10241" max="10241" width="8.33203125" style="290" customWidth="1"/>
    <col min="10242" max="10242" width="1.66796875" style="290" customWidth="1"/>
    <col min="10243" max="10244" width="5" style="290" customWidth="1"/>
    <col min="10245" max="10245" width="11.66015625" style="290" customWidth="1"/>
    <col min="10246" max="10246" width="9.16015625" style="290" customWidth="1"/>
    <col min="10247" max="10247" width="5" style="290" customWidth="1"/>
    <col min="10248" max="10248" width="77.83203125" style="290" customWidth="1"/>
    <col min="10249" max="10250" width="20" style="290" customWidth="1"/>
    <col min="10251" max="10251" width="1.66796875" style="290" customWidth="1"/>
    <col min="10252" max="10496" width="9.33203125" style="290" customWidth="1"/>
    <col min="10497" max="10497" width="8.33203125" style="290" customWidth="1"/>
    <col min="10498" max="10498" width="1.66796875" style="290" customWidth="1"/>
    <col min="10499" max="10500" width="5" style="290" customWidth="1"/>
    <col min="10501" max="10501" width="11.66015625" style="290" customWidth="1"/>
    <col min="10502" max="10502" width="9.16015625" style="290" customWidth="1"/>
    <col min="10503" max="10503" width="5" style="290" customWidth="1"/>
    <col min="10504" max="10504" width="77.83203125" style="290" customWidth="1"/>
    <col min="10505" max="10506" width="20" style="290" customWidth="1"/>
    <col min="10507" max="10507" width="1.66796875" style="290" customWidth="1"/>
    <col min="10508" max="10752" width="9.33203125" style="290" customWidth="1"/>
    <col min="10753" max="10753" width="8.33203125" style="290" customWidth="1"/>
    <col min="10754" max="10754" width="1.66796875" style="290" customWidth="1"/>
    <col min="10755" max="10756" width="5" style="290" customWidth="1"/>
    <col min="10757" max="10757" width="11.66015625" style="290" customWidth="1"/>
    <col min="10758" max="10758" width="9.16015625" style="290" customWidth="1"/>
    <col min="10759" max="10759" width="5" style="290" customWidth="1"/>
    <col min="10760" max="10760" width="77.83203125" style="290" customWidth="1"/>
    <col min="10761" max="10762" width="20" style="290" customWidth="1"/>
    <col min="10763" max="10763" width="1.66796875" style="290" customWidth="1"/>
    <col min="10764" max="11008" width="9.33203125" style="290" customWidth="1"/>
    <col min="11009" max="11009" width="8.33203125" style="290" customWidth="1"/>
    <col min="11010" max="11010" width="1.66796875" style="290" customWidth="1"/>
    <col min="11011" max="11012" width="5" style="290" customWidth="1"/>
    <col min="11013" max="11013" width="11.66015625" style="290" customWidth="1"/>
    <col min="11014" max="11014" width="9.16015625" style="290" customWidth="1"/>
    <col min="11015" max="11015" width="5" style="290" customWidth="1"/>
    <col min="11016" max="11016" width="77.83203125" style="290" customWidth="1"/>
    <col min="11017" max="11018" width="20" style="290" customWidth="1"/>
    <col min="11019" max="11019" width="1.66796875" style="290" customWidth="1"/>
    <col min="11020" max="11264" width="9.33203125" style="290" customWidth="1"/>
    <col min="11265" max="11265" width="8.33203125" style="290" customWidth="1"/>
    <col min="11266" max="11266" width="1.66796875" style="290" customWidth="1"/>
    <col min="11267" max="11268" width="5" style="290" customWidth="1"/>
    <col min="11269" max="11269" width="11.66015625" style="290" customWidth="1"/>
    <col min="11270" max="11270" width="9.16015625" style="290" customWidth="1"/>
    <col min="11271" max="11271" width="5" style="290" customWidth="1"/>
    <col min="11272" max="11272" width="77.83203125" style="290" customWidth="1"/>
    <col min="11273" max="11274" width="20" style="290" customWidth="1"/>
    <col min="11275" max="11275" width="1.66796875" style="290" customWidth="1"/>
    <col min="11276" max="11520" width="9.33203125" style="290" customWidth="1"/>
    <col min="11521" max="11521" width="8.33203125" style="290" customWidth="1"/>
    <col min="11522" max="11522" width="1.66796875" style="290" customWidth="1"/>
    <col min="11523" max="11524" width="5" style="290" customWidth="1"/>
    <col min="11525" max="11525" width="11.66015625" style="290" customWidth="1"/>
    <col min="11526" max="11526" width="9.16015625" style="290" customWidth="1"/>
    <col min="11527" max="11527" width="5" style="290" customWidth="1"/>
    <col min="11528" max="11528" width="77.83203125" style="290" customWidth="1"/>
    <col min="11529" max="11530" width="20" style="290" customWidth="1"/>
    <col min="11531" max="11531" width="1.66796875" style="290" customWidth="1"/>
    <col min="11532" max="11776" width="9.33203125" style="290" customWidth="1"/>
    <col min="11777" max="11777" width="8.33203125" style="290" customWidth="1"/>
    <col min="11778" max="11778" width="1.66796875" style="290" customWidth="1"/>
    <col min="11779" max="11780" width="5" style="290" customWidth="1"/>
    <col min="11781" max="11781" width="11.66015625" style="290" customWidth="1"/>
    <col min="11782" max="11782" width="9.16015625" style="290" customWidth="1"/>
    <col min="11783" max="11783" width="5" style="290" customWidth="1"/>
    <col min="11784" max="11784" width="77.83203125" style="290" customWidth="1"/>
    <col min="11785" max="11786" width="20" style="290" customWidth="1"/>
    <col min="11787" max="11787" width="1.66796875" style="290" customWidth="1"/>
    <col min="11788" max="12032" width="9.33203125" style="290" customWidth="1"/>
    <col min="12033" max="12033" width="8.33203125" style="290" customWidth="1"/>
    <col min="12034" max="12034" width="1.66796875" style="290" customWidth="1"/>
    <col min="12035" max="12036" width="5" style="290" customWidth="1"/>
    <col min="12037" max="12037" width="11.66015625" style="290" customWidth="1"/>
    <col min="12038" max="12038" width="9.16015625" style="290" customWidth="1"/>
    <col min="12039" max="12039" width="5" style="290" customWidth="1"/>
    <col min="12040" max="12040" width="77.83203125" style="290" customWidth="1"/>
    <col min="12041" max="12042" width="20" style="290" customWidth="1"/>
    <col min="12043" max="12043" width="1.66796875" style="290" customWidth="1"/>
    <col min="12044" max="12288" width="9.33203125" style="290" customWidth="1"/>
    <col min="12289" max="12289" width="8.33203125" style="290" customWidth="1"/>
    <col min="12290" max="12290" width="1.66796875" style="290" customWidth="1"/>
    <col min="12291" max="12292" width="5" style="290" customWidth="1"/>
    <col min="12293" max="12293" width="11.66015625" style="290" customWidth="1"/>
    <col min="12294" max="12294" width="9.16015625" style="290" customWidth="1"/>
    <col min="12295" max="12295" width="5" style="290" customWidth="1"/>
    <col min="12296" max="12296" width="77.83203125" style="290" customWidth="1"/>
    <col min="12297" max="12298" width="20" style="290" customWidth="1"/>
    <col min="12299" max="12299" width="1.66796875" style="290" customWidth="1"/>
    <col min="12300" max="12544" width="9.33203125" style="290" customWidth="1"/>
    <col min="12545" max="12545" width="8.33203125" style="290" customWidth="1"/>
    <col min="12546" max="12546" width="1.66796875" style="290" customWidth="1"/>
    <col min="12547" max="12548" width="5" style="290" customWidth="1"/>
    <col min="12549" max="12549" width="11.66015625" style="290" customWidth="1"/>
    <col min="12550" max="12550" width="9.16015625" style="290" customWidth="1"/>
    <col min="12551" max="12551" width="5" style="290" customWidth="1"/>
    <col min="12552" max="12552" width="77.83203125" style="290" customWidth="1"/>
    <col min="12553" max="12554" width="20" style="290" customWidth="1"/>
    <col min="12555" max="12555" width="1.66796875" style="290" customWidth="1"/>
    <col min="12556" max="12800" width="9.33203125" style="290" customWidth="1"/>
    <col min="12801" max="12801" width="8.33203125" style="290" customWidth="1"/>
    <col min="12802" max="12802" width="1.66796875" style="290" customWidth="1"/>
    <col min="12803" max="12804" width="5" style="290" customWidth="1"/>
    <col min="12805" max="12805" width="11.66015625" style="290" customWidth="1"/>
    <col min="12806" max="12806" width="9.16015625" style="290" customWidth="1"/>
    <col min="12807" max="12807" width="5" style="290" customWidth="1"/>
    <col min="12808" max="12808" width="77.83203125" style="290" customWidth="1"/>
    <col min="12809" max="12810" width="20" style="290" customWidth="1"/>
    <col min="12811" max="12811" width="1.66796875" style="290" customWidth="1"/>
    <col min="12812" max="13056" width="9.33203125" style="290" customWidth="1"/>
    <col min="13057" max="13057" width="8.33203125" style="290" customWidth="1"/>
    <col min="13058" max="13058" width="1.66796875" style="290" customWidth="1"/>
    <col min="13059" max="13060" width="5" style="290" customWidth="1"/>
    <col min="13061" max="13061" width="11.66015625" style="290" customWidth="1"/>
    <col min="13062" max="13062" width="9.16015625" style="290" customWidth="1"/>
    <col min="13063" max="13063" width="5" style="290" customWidth="1"/>
    <col min="13064" max="13064" width="77.83203125" style="290" customWidth="1"/>
    <col min="13065" max="13066" width="20" style="290" customWidth="1"/>
    <col min="13067" max="13067" width="1.66796875" style="290" customWidth="1"/>
    <col min="13068" max="13312" width="9.33203125" style="290" customWidth="1"/>
    <col min="13313" max="13313" width="8.33203125" style="290" customWidth="1"/>
    <col min="13314" max="13314" width="1.66796875" style="290" customWidth="1"/>
    <col min="13315" max="13316" width="5" style="290" customWidth="1"/>
    <col min="13317" max="13317" width="11.66015625" style="290" customWidth="1"/>
    <col min="13318" max="13318" width="9.16015625" style="290" customWidth="1"/>
    <col min="13319" max="13319" width="5" style="290" customWidth="1"/>
    <col min="13320" max="13320" width="77.83203125" style="290" customWidth="1"/>
    <col min="13321" max="13322" width="20" style="290" customWidth="1"/>
    <col min="13323" max="13323" width="1.66796875" style="290" customWidth="1"/>
    <col min="13324" max="13568" width="9.33203125" style="290" customWidth="1"/>
    <col min="13569" max="13569" width="8.33203125" style="290" customWidth="1"/>
    <col min="13570" max="13570" width="1.66796875" style="290" customWidth="1"/>
    <col min="13571" max="13572" width="5" style="290" customWidth="1"/>
    <col min="13573" max="13573" width="11.66015625" style="290" customWidth="1"/>
    <col min="13574" max="13574" width="9.16015625" style="290" customWidth="1"/>
    <col min="13575" max="13575" width="5" style="290" customWidth="1"/>
    <col min="13576" max="13576" width="77.83203125" style="290" customWidth="1"/>
    <col min="13577" max="13578" width="20" style="290" customWidth="1"/>
    <col min="13579" max="13579" width="1.66796875" style="290" customWidth="1"/>
    <col min="13580" max="13824" width="9.33203125" style="290" customWidth="1"/>
    <col min="13825" max="13825" width="8.33203125" style="290" customWidth="1"/>
    <col min="13826" max="13826" width="1.66796875" style="290" customWidth="1"/>
    <col min="13827" max="13828" width="5" style="290" customWidth="1"/>
    <col min="13829" max="13829" width="11.66015625" style="290" customWidth="1"/>
    <col min="13830" max="13830" width="9.16015625" style="290" customWidth="1"/>
    <col min="13831" max="13831" width="5" style="290" customWidth="1"/>
    <col min="13832" max="13832" width="77.83203125" style="290" customWidth="1"/>
    <col min="13833" max="13834" width="20" style="290" customWidth="1"/>
    <col min="13835" max="13835" width="1.66796875" style="290" customWidth="1"/>
    <col min="13836" max="14080" width="9.33203125" style="290" customWidth="1"/>
    <col min="14081" max="14081" width="8.33203125" style="290" customWidth="1"/>
    <col min="14082" max="14082" width="1.66796875" style="290" customWidth="1"/>
    <col min="14083" max="14084" width="5" style="290" customWidth="1"/>
    <col min="14085" max="14085" width="11.66015625" style="290" customWidth="1"/>
    <col min="14086" max="14086" width="9.16015625" style="290" customWidth="1"/>
    <col min="14087" max="14087" width="5" style="290" customWidth="1"/>
    <col min="14088" max="14088" width="77.83203125" style="290" customWidth="1"/>
    <col min="14089" max="14090" width="20" style="290" customWidth="1"/>
    <col min="14091" max="14091" width="1.66796875" style="290" customWidth="1"/>
    <col min="14092" max="14336" width="9.33203125" style="290" customWidth="1"/>
    <col min="14337" max="14337" width="8.33203125" style="290" customWidth="1"/>
    <col min="14338" max="14338" width="1.66796875" style="290" customWidth="1"/>
    <col min="14339" max="14340" width="5" style="290" customWidth="1"/>
    <col min="14341" max="14341" width="11.66015625" style="290" customWidth="1"/>
    <col min="14342" max="14342" width="9.16015625" style="290" customWidth="1"/>
    <col min="14343" max="14343" width="5" style="290" customWidth="1"/>
    <col min="14344" max="14344" width="77.83203125" style="290" customWidth="1"/>
    <col min="14345" max="14346" width="20" style="290" customWidth="1"/>
    <col min="14347" max="14347" width="1.66796875" style="290" customWidth="1"/>
    <col min="14348" max="14592" width="9.33203125" style="290" customWidth="1"/>
    <col min="14593" max="14593" width="8.33203125" style="290" customWidth="1"/>
    <col min="14594" max="14594" width="1.66796875" style="290" customWidth="1"/>
    <col min="14595" max="14596" width="5" style="290" customWidth="1"/>
    <col min="14597" max="14597" width="11.66015625" style="290" customWidth="1"/>
    <col min="14598" max="14598" width="9.16015625" style="290" customWidth="1"/>
    <col min="14599" max="14599" width="5" style="290" customWidth="1"/>
    <col min="14600" max="14600" width="77.83203125" style="290" customWidth="1"/>
    <col min="14601" max="14602" width="20" style="290" customWidth="1"/>
    <col min="14603" max="14603" width="1.66796875" style="290" customWidth="1"/>
    <col min="14604" max="14848" width="9.33203125" style="290" customWidth="1"/>
    <col min="14849" max="14849" width="8.33203125" style="290" customWidth="1"/>
    <col min="14850" max="14850" width="1.66796875" style="290" customWidth="1"/>
    <col min="14851" max="14852" width="5" style="290" customWidth="1"/>
    <col min="14853" max="14853" width="11.66015625" style="290" customWidth="1"/>
    <col min="14854" max="14854" width="9.16015625" style="290" customWidth="1"/>
    <col min="14855" max="14855" width="5" style="290" customWidth="1"/>
    <col min="14856" max="14856" width="77.83203125" style="290" customWidth="1"/>
    <col min="14857" max="14858" width="20" style="290" customWidth="1"/>
    <col min="14859" max="14859" width="1.66796875" style="290" customWidth="1"/>
    <col min="14860" max="15104" width="9.33203125" style="290" customWidth="1"/>
    <col min="15105" max="15105" width="8.33203125" style="290" customWidth="1"/>
    <col min="15106" max="15106" width="1.66796875" style="290" customWidth="1"/>
    <col min="15107" max="15108" width="5" style="290" customWidth="1"/>
    <col min="15109" max="15109" width="11.66015625" style="290" customWidth="1"/>
    <col min="15110" max="15110" width="9.16015625" style="290" customWidth="1"/>
    <col min="15111" max="15111" width="5" style="290" customWidth="1"/>
    <col min="15112" max="15112" width="77.83203125" style="290" customWidth="1"/>
    <col min="15113" max="15114" width="20" style="290" customWidth="1"/>
    <col min="15115" max="15115" width="1.66796875" style="290" customWidth="1"/>
    <col min="15116" max="15360" width="9.33203125" style="290" customWidth="1"/>
    <col min="15361" max="15361" width="8.33203125" style="290" customWidth="1"/>
    <col min="15362" max="15362" width="1.66796875" style="290" customWidth="1"/>
    <col min="15363" max="15364" width="5" style="290" customWidth="1"/>
    <col min="15365" max="15365" width="11.66015625" style="290" customWidth="1"/>
    <col min="15366" max="15366" width="9.16015625" style="290" customWidth="1"/>
    <col min="15367" max="15367" width="5" style="290" customWidth="1"/>
    <col min="15368" max="15368" width="77.83203125" style="290" customWidth="1"/>
    <col min="15369" max="15370" width="20" style="290" customWidth="1"/>
    <col min="15371" max="15371" width="1.66796875" style="290" customWidth="1"/>
    <col min="15372" max="15616" width="9.33203125" style="290" customWidth="1"/>
    <col min="15617" max="15617" width="8.33203125" style="290" customWidth="1"/>
    <col min="15618" max="15618" width="1.66796875" style="290" customWidth="1"/>
    <col min="15619" max="15620" width="5" style="290" customWidth="1"/>
    <col min="15621" max="15621" width="11.66015625" style="290" customWidth="1"/>
    <col min="15622" max="15622" width="9.16015625" style="290" customWidth="1"/>
    <col min="15623" max="15623" width="5" style="290" customWidth="1"/>
    <col min="15624" max="15624" width="77.83203125" style="290" customWidth="1"/>
    <col min="15625" max="15626" width="20" style="290" customWidth="1"/>
    <col min="15627" max="15627" width="1.66796875" style="290" customWidth="1"/>
    <col min="15628" max="15872" width="9.33203125" style="290" customWidth="1"/>
    <col min="15873" max="15873" width="8.33203125" style="290" customWidth="1"/>
    <col min="15874" max="15874" width="1.66796875" style="290" customWidth="1"/>
    <col min="15875" max="15876" width="5" style="290" customWidth="1"/>
    <col min="15877" max="15877" width="11.66015625" style="290" customWidth="1"/>
    <col min="15878" max="15878" width="9.16015625" style="290" customWidth="1"/>
    <col min="15879" max="15879" width="5" style="290" customWidth="1"/>
    <col min="15880" max="15880" width="77.83203125" style="290" customWidth="1"/>
    <col min="15881" max="15882" width="20" style="290" customWidth="1"/>
    <col min="15883" max="15883" width="1.66796875" style="290" customWidth="1"/>
    <col min="15884" max="16128" width="9.33203125" style="290" customWidth="1"/>
    <col min="16129" max="16129" width="8.33203125" style="290" customWidth="1"/>
    <col min="16130" max="16130" width="1.66796875" style="290" customWidth="1"/>
    <col min="16131" max="16132" width="5" style="290" customWidth="1"/>
    <col min="16133" max="16133" width="11.66015625" style="290" customWidth="1"/>
    <col min="16134" max="16134" width="9.16015625" style="290" customWidth="1"/>
    <col min="16135" max="16135" width="5" style="290" customWidth="1"/>
    <col min="16136" max="16136" width="77.83203125" style="290" customWidth="1"/>
    <col min="16137" max="16138" width="20" style="290" customWidth="1"/>
    <col min="16139" max="16139" width="1.66796875" style="290" customWidth="1"/>
    <col min="16140" max="16384" width="9.33203125" style="290" customWidth="1"/>
  </cols>
  <sheetData>
    <row r="1" ht="37.5" customHeight="1"/>
    <row r="2" spans="2:11" ht="7.5" customHeight="1">
      <c r="B2" s="291"/>
      <c r="C2" s="292"/>
      <c r="D2" s="292"/>
      <c r="E2" s="292"/>
      <c r="F2" s="292"/>
      <c r="G2" s="292"/>
      <c r="H2" s="292"/>
      <c r="I2" s="292"/>
      <c r="J2" s="292"/>
      <c r="K2" s="293"/>
    </row>
    <row r="3" spans="2:11" s="296" customFormat="1" ht="45" customHeight="1">
      <c r="B3" s="294"/>
      <c r="C3" s="418" t="s">
        <v>2186</v>
      </c>
      <c r="D3" s="418"/>
      <c r="E3" s="418"/>
      <c r="F3" s="418"/>
      <c r="G3" s="418"/>
      <c r="H3" s="418"/>
      <c r="I3" s="418"/>
      <c r="J3" s="418"/>
      <c r="K3" s="295"/>
    </row>
    <row r="4" spans="2:11" ht="25.5" customHeight="1">
      <c r="B4" s="297"/>
      <c r="C4" s="419" t="s">
        <v>2187</v>
      </c>
      <c r="D4" s="419"/>
      <c r="E4" s="419"/>
      <c r="F4" s="419"/>
      <c r="G4" s="419"/>
      <c r="H4" s="419"/>
      <c r="I4" s="419"/>
      <c r="J4" s="419"/>
      <c r="K4" s="298"/>
    </row>
    <row r="5" spans="2:11" ht="5.25" customHeight="1">
      <c r="B5" s="297"/>
      <c r="C5" s="299"/>
      <c r="D5" s="299"/>
      <c r="E5" s="299"/>
      <c r="F5" s="299"/>
      <c r="G5" s="299"/>
      <c r="H5" s="299"/>
      <c r="I5" s="299"/>
      <c r="J5" s="299"/>
      <c r="K5" s="298"/>
    </row>
    <row r="6" spans="2:11" ht="15" customHeight="1">
      <c r="B6" s="297"/>
      <c r="C6" s="417" t="s">
        <v>2188</v>
      </c>
      <c r="D6" s="417"/>
      <c r="E6" s="417"/>
      <c r="F6" s="417"/>
      <c r="G6" s="417"/>
      <c r="H6" s="417"/>
      <c r="I6" s="417"/>
      <c r="J6" s="417"/>
      <c r="K6" s="298"/>
    </row>
    <row r="7" spans="2:11" ht="15" customHeight="1">
      <c r="B7" s="300"/>
      <c r="C7" s="417" t="s">
        <v>2189</v>
      </c>
      <c r="D7" s="417"/>
      <c r="E7" s="417"/>
      <c r="F7" s="417"/>
      <c r="G7" s="417"/>
      <c r="H7" s="417"/>
      <c r="I7" s="417"/>
      <c r="J7" s="417"/>
      <c r="K7" s="298"/>
    </row>
    <row r="8" spans="2:11" ht="12.75" customHeight="1">
      <c r="B8" s="300"/>
      <c r="C8" s="301"/>
      <c r="D8" s="301"/>
      <c r="E8" s="301"/>
      <c r="F8" s="301"/>
      <c r="G8" s="301"/>
      <c r="H8" s="301"/>
      <c r="I8" s="301"/>
      <c r="J8" s="301"/>
      <c r="K8" s="298"/>
    </row>
    <row r="9" spans="2:11" ht="15" customHeight="1">
      <c r="B9" s="300"/>
      <c r="C9" s="417" t="s">
        <v>2190</v>
      </c>
      <c r="D9" s="417"/>
      <c r="E9" s="417"/>
      <c r="F9" s="417"/>
      <c r="G9" s="417"/>
      <c r="H9" s="417"/>
      <c r="I9" s="417"/>
      <c r="J9" s="417"/>
      <c r="K9" s="298"/>
    </row>
    <row r="10" spans="2:11" ht="15" customHeight="1">
      <c r="B10" s="300"/>
      <c r="C10" s="301"/>
      <c r="D10" s="417" t="s">
        <v>2191</v>
      </c>
      <c r="E10" s="417"/>
      <c r="F10" s="417"/>
      <c r="G10" s="417"/>
      <c r="H10" s="417"/>
      <c r="I10" s="417"/>
      <c r="J10" s="417"/>
      <c r="K10" s="298"/>
    </row>
    <row r="11" spans="2:11" ht="15" customHeight="1">
      <c r="B11" s="300"/>
      <c r="C11" s="302"/>
      <c r="D11" s="417" t="s">
        <v>2192</v>
      </c>
      <c r="E11" s="417"/>
      <c r="F11" s="417"/>
      <c r="G11" s="417"/>
      <c r="H11" s="417"/>
      <c r="I11" s="417"/>
      <c r="J11" s="417"/>
      <c r="K11" s="298"/>
    </row>
    <row r="12" spans="2:11" ht="12.75" customHeight="1">
      <c r="B12" s="300"/>
      <c r="C12" s="302"/>
      <c r="D12" s="302"/>
      <c r="E12" s="302"/>
      <c r="F12" s="302"/>
      <c r="G12" s="302"/>
      <c r="H12" s="302"/>
      <c r="I12" s="302"/>
      <c r="J12" s="302"/>
      <c r="K12" s="298"/>
    </row>
    <row r="13" spans="2:11" ht="15" customHeight="1">
      <c r="B13" s="300"/>
      <c r="C13" s="302"/>
      <c r="D13" s="417" t="s">
        <v>2193</v>
      </c>
      <c r="E13" s="417"/>
      <c r="F13" s="417"/>
      <c r="G13" s="417"/>
      <c r="H13" s="417"/>
      <c r="I13" s="417"/>
      <c r="J13" s="417"/>
      <c r="K13" s="298"/>
    </row>
    <row r="14" spans="2:11" ht="15" customHeight="1">
      <c r="B14" s="300"/>
      <c r="C14" s="302"/>
      <c r="D14" s="417" t="s">
        <v>2194</v>
      </c>
      <c r="E14" s="417"/>
      <c r="F14" s="417"/>
      <c r="G14" s="417"/>
      <c r="H14" s="417"/>
      <c r="I14" s="417"/>
      <c r="J14" s="417"/>
      <c r="K14" s="298"/>
    </row>
    <row r="15" spans="2:11" ht="15" customHeight="1">
      <c r="B15" s="300"/>
      <c r="C15" s="302"/>
      <c r="D15" s="417" t="s">
        <v>2195</v>
      </c>
      <c r="E15" s="417"/>
      <c r="F15" s="417"/>
      <c r="G15" s="417"/>
      <c r="H15" s="417"/>
      <c r="I15" s="417"/>
      <c r="J15" s="417"/>
      <c r="K15" s="298"/>
    </row>
    <row r="16" spans="2:11" ht="15" customHeight="1">
      <c r="B16" s="300"/>
      <c r="C16" s="302"/>
      <c r="D16" s="302"/>
      <c r="E16" s="303" t="s">
        <v>76</v>
      </c>
      <c r="F16" s="417" t="s">
        <v>2196</v>
      </c>
      <c r="G16" s="417"/>
      <c r="H16" s="417"/>
      <c r="I16" s="417"/>
      <c r="J16" s="417"/>
      <c r="K16" s="298"/>
    </row>
    <row r="17" spans="2:11" ht="15" customHeight="1">
      <c r="B17" s="300"/>
      <c r="C17" s="302"/>
      <c r="D17" s="302"/>
      <c r="E17" s="303" t="s">
        <v>2197</v>
      </c>
      <c r="F17" s="417" t="s">
        <v>2198</v>
      </c>
      <c r="G17" s="417"/>
      <c r="H17" s="417"/>
      <c r="I17" s="417"/>
      <c r="J17" s="417"/>
      <c r="K17" s="298"/>
    </row>
    <row r="18" spans="2:11" ht="15" customHeight="1">
      <c r="B18" s="300"/>
      <c r="C18" s="302"/>
      <c r="D18" s="302"/>
      <c r="E18" s="303" t="s">
        <v>2199</v>
      </c>
      <c r="F18" s="417" t="s">
        <v>2200</v>
      </c>
      <c r="G18" s="417"/>
      <c r="H18" s="417"/>
      <c r="I18" s="417"/>
      <c r="J18" s="417"/>
      <c r="K18" s="298"/>
    </row>
    <row r="19" spans="2:11" ht="15" customHeight="1">
      <c r="B19" s="300"/>
      <c r="C19" s="302"/>
      <c r="D19" s="302"/>
      <c r="E19" s="303" t="s">
        <v>2201</v>
      </c>
      <c r="F19" s="417" t="s">
        <v>2202</v>
      </c>
      <c r="G19" s="417"/>
      <c r="H19" s="417"/>
      <c r="I19" s="417"/>
      <c r="J19" s="417"/>
      <c r="K19" s="298"/>
    </row>
    <row r="20" spans="2:11" ht="15" customHeight="1">
      <c r="B20" s="300"/>
      <c r="C20" s="302"/>
      <c r="D20" s="302"/>
      <c r="E20" s="303" t="s">
        <v>2203</v>
      </c>
      <c r="F20" s="417" t="s">
        <v>2204</v>
      </c>
      <c r="G20" s="417"/>
      <c r="H20" s="417"/>
      <c r="I20" s="417"/>
      <c r="J20" s="417"/>
      <c r="K20" s="298"/>
    </row>
    <row r="21" spans="2:11" ht="15" customHeight="1">
      <c r="B21" s="300"/>
      <c r="C21" s="302"/>
      <c r="D21" s="302"/>
      <c r="E21" s="303" t="s">
        <v>81</v>
      </c>
      <c r="F21" s="417" t="s">
        <v>2205</v>
      </c>
      <c r="G21" s="417"/>
      <c r="H21" s="417"/>
      <c r="I21" s="417"/>
      <c r="J21" s="417"/>
      <c r="K21" s="298"/>
    </row>
    <row r="22" spans="2:11" ht="12.75" customHeight="1">
      <c r="B22" s="300"/>
      <c r="C22" s="302"/>
      <c r="D22" s="302"/>
      <c r="E22" s="302"/>
      <c r="F22" s="302"/>
      <c r="G22" s="302"/>
      <c r="H22" s="302"/>
      <c r="I22" s="302"/>
      <c r="J22" s="302"/>
      <c r="K22" s="298"/>
    </row>
    <row r="23" spans="2:11" ht="15" customHeight="1">
      <c r="B23" s="300"/>
      <c r="C23" s="417" t="s">
        <v>2206</v>
      </c>
      <c r="D23" s="417"/>
      <c r="E23" s="417"/>
      <c r="F23" s="417"/>
      <c r="G23" s="417"/>
      <c r="H23" s="417"/>
      <c r="I23" s="417"/>
      <c r="J23" s="417"/>
      <c r="K23" s="298"/>
    </row>
    <row r="24" spans="2:11" ht="15" customHeight="1">
      <c r="B24" s="300"/>
      <c r="C24" s="417" t="s">
        <v>2207</v>
      </c>
      <c r="D24" s="417"/>
      <c r="E24" s="417"/>
      <c r="F24" s="417"/>
      <c r="G24" s="417"/>
      <c r="H24" s="417"/>
      <c r="I24" s="417"/>
      <c r="J24" s="417"/>
      <c r="K24" s="298"/>
    </row>
    <row r="25" spans="2:11" ht="15" customHeight="1">
      <c r="B25" s="300"/>
      <c r="C25" s="301"/>
      <c r="D25" s="417" t="s">
        <v>2208</v>
      </c>
      <c r="E25" s="417"/>
      <c r="F25" s="417"/>
      <c r="G25" s="417"/>
      <c r="H25" s="417"/>
      <c r="I25" s="417"/>
      <c r="J25" s="417"/>
      <c r="K25" s="298"/>
    </row>
    <row r="26" spans="2:11" ht="15" customHeight="1">
      <c r="B26" s="300"/>
      <c r="C26" s="302"/>
      <c r="D26" s="417" t="s">
        <v>2209</v>
      </c>
      <c r="E26" s="417"/>
      <c r="F26" s="417"/>
      <c r="G26" s="417"/>
      <c r="H26" s="417"/>
      <c r="I26" s="417"/>
      <c r="J26" s="417"/>
      <c r="K26" s="298"/>
    </row>
    <row r="27" spans="2:11" ht="12.75" customHeight="1">
      <c r="B27" s="300"/>
      <c r="C27" s="302"/>
      <c r="D27" s="302"/>
      <c r="E27" s="302"/>
      <c r="F27" s="302"/>
      <c r="G27" s="302"/>
      <c r="H27" s="302"/>
      <c r="I27" s="302"/>
      <c r="J27" s="302"/>
      <c r="K27" s="298"/>
    </row>
    <row r="28" spans="2:11" ht="15" customHeight="1">
      <c r="B28" s="300"/>
      <c r="C28" s="302"/>
      <c r="D28" s="417" t="s">
        <v>2210</v>
      </c>
      <c r="E28" s="417"/>
      <c r="F28" s="417"/>
      <c r="G28" s="417"/>
      <c r="H28" s="417"/>
      <c r="I28" s="417"/>
      <c r="J28" s="417"/>
      <c r="K28" s="298"/>
    </row>
    <row r="29" spans="2:11" ht="15" customHeight="1">
      <c r="B29" s="300"/>
      <c r="C29" s="302"/>
      <c r="D29" s="417" t="s">
        <v>2211</v>
      </c>
      <c r="E29" s="417"/>
      <c r="F29" s="417"/>
      <c r="G29" s="417"/>
      <c r="H29" s="417"/>
      <c r="I29" s="417"/>
      <c r="J29" s="417"/>
      <c r="K29" s="298"/>
    </row>
    <row r="30" spans="2:11" ht="12.75" customHeight="1">
      <c r="B30" s="300"/>
      <c r="C30" s="302"/>
      <c r="D30" s="302"/>
      <c r="E30" s="302"/>
      <c r="F30" s="302"/>
      <c r="G30" s="302"/>
      <c r="H30" s="302"/>
      <c r="I30" s="302"/>
      <c r="J30" s="302"/>
      <c r="K30" s="298"/>
    </row>
    <row r="31" spans="2:11" ht="15" customHeight="1">
      <c r="B31" s="300"/>
      <c r="C31" s="302"/>
      <c r="D31" s="417" t="s">
        <v>2212</v>
      </c>
      <c r="E31" s="417"/>
      <c r="F31" s="417"/>
      <c r="G31" s="417"/>
      <c r="H31" s="417"/>
      <c r="I31" s="417"/>
      <c r="J31" s="417"/>
      <c r="K31" s="298"/>
    </row>
    <row r="32" spans="2:11" ht="15" customHeight="1">
      <c r="B32" s="300"/>
      <c r="C32" s="302"/>
      <c r="D32" s="417" t="s">
        <v>2213</v>
      </c>
      <c r="E32" s="417"/>
      <c r="F32" s="417"/>
      <c r="G32" s="417"/>
      <c r="H32" s="417"/>
      <c r="I32" s="417"/>
      <c r="J32" s="417"/>
      <c r="K32" s="298"/>
    </row>
    <row r="33" spans="2:11" ht="15" customHeight="1">
      <c r="B33" s="300"/>
      <c r="C33" s="302"/>
      <c r="D33" s="417" t="s">
        <v>2214</v>
      </c>
      <c r="E33" s="417"/>
      <c r="F33" s="417"/>
      <c r="G33" s="417"/>
      <c r="H33" s="417"/>
      <c r="I33" s="417"/>
      <c r="J33" s="417"/>
      <c r="K33" s="298"/>
    </row>
    <row r="34" spans="2:11" ht="15" customHeight="1">
      <c r="B34" s="300"/>
      <c r="C34" s="302"/>
      <c r="D34" s="301"/>
      <c r="E34" s="304" t="s">
        <v>125</v>
      </c>
      <c r="F34" s="301"/>
      <c r="G34" s="417" t="s">
        <v>2215</v>
      </c>
      <c r="H34" s="417"/>
      <c r="I34" s="417"/>
      <c r="J34" s="417"/>
      <c r="K34" s="298"/>
    </row>
    <row r="35" spans="2:11" ht="30.75" customHeight="1">
      <c r="B35" s="300"/>
      <c r="C35" s="302"/>
      <c r="D35" s="301"/>
      <c r="E35" s="304" t="s">
        <v>2216</v>
      </c>
      <c r="F35" s="301"/>
      <c r="G35" s="417" t="s">
        <v>2217</v>
      </c>
      <c r="H35" s="417"/>
      <c r="I35" s="417"/>
      <c r="J35" s="417"/>
      <c r="K35" s="298"/>
    </row>
    <row r="36" spans="2:11" ht="15" customHeight="1">
      <c r="B36" s="300"/>
      <c r="C36" s="302"/>
      <c r="D36" s="301"/>
      <c r="E36" s="304" t="s">
        <v>52</v>
      </c>
      <c r="F36" s="301"/>
      <c r="G36" s="417" t="s">
        <v>2218</v>
      </c>
      <c r="H36" s="417"/>
      <c r="I36" s="417"/>
      <c r="J36" s="417"/>
      <c r="K36" s="298"/>
    </row>
    <row r="37" spans="2:11" ht="15" customHeight="1">
      <c r="B37" s="300"/>
      <c r="C37" s="302"/>
      <c r="D37" s="301"/>
      <c r="E37" s="304" t="s">
        <v>126</v>
      </c>
      <c r="F37" s="301"/>
      <c r="G37" s="417" t="s">
        <v>2219</v>
      </c>
      <c r="H37" s="417"/>
      <c r="I37" s="417"/>
      <c r="J37" s="417"/>
      <c r="K37" s="298"/>
    </row>
    <row r="38" spans="2:11" ht="15" customHeight="1">
      <c r="B38" s="300"/>
      <c r="C38" s="302"/>
      <c r="D38" s="301"/>
      <c r="E38" s="304" t="s">
        <v>127</v>
      </c>
      <c r="F38" s="301"/>
      <c r="G38" s="417" t="s">
        <v>2220</v>
      </c>
      <c r="H38" s="417"/>
      <c r="I38" s="417"/>
      <c r="J38" s="417"/>
      <c r="K38" s="298"/>
    </row>
    <row r="39" spans="2:11" ht="15" customHeight="1">
      <c r="B39" s="300"/>
      <c r="C39" s="302"/>
      <c r="D39" s="301"/>
      <c r="E39" s="304" t="s">
        <v>128</v>
      </c>
      <c r="F39" s="301"/>
      <c r="G39" s="417" t="s">
        <v>2221</v>
      </c>
      <c r="H39" s="417"/>
      <c r="I39" s="417"/>
      <c r="J39" s="417"/>
      <c r="K39" s="298"/>
    </row>
    <row r="40" spans="2:11" ht="15" customHeight="1">
      <c r="B40" s="300"/>
      <c r="C40" s="302"/>
      <c r="D40" s="301"/>
      <c r="E40" s="304" t="s">
        <v>2222</v>
      </c>
      <c r="F40" s="301"/>
      <c r="G40" s="417" t="s">
        <v>2223</v>
      </c>
      <c r="H40" s="417"/>
      <c r="I40" s="417"/>
      <c r="J40" s="417"/>
      <c r="K40" s="298"/>
    </row>
    <row r="41" spans="2:11" ht="15" customHeight="1">
      <c r="B41" s="300"/>
      <c r="C41" s="302"/>
      <c r="D41" s="301"/>
      <c r="E41" s="304"/>
      <c r="F41" s="301"/>
      <c r="G41" s="417" t="s">
        <v>2224</v>
      </c>
      <c r="H41" s="417"/>
      <c r="I41" s="417"/>
      <c r="J41" s="417"/>
      <c r="K41" s="298"/>
    </row>
    <row r="42" spans="2:11" ht="15" customHeight="1">
      <c r="B42" s="300"/>
      <c r="C42" s="302"/>
      <c r="D42" s="301"/>
      <c r="E42" s="304" t="s">
        <v>2225</v>
      </c>
      <c r="F42" s="301"/>
      <c r="G42" s="417" t="s">
        <v>2226</v>
      </c>
      <c r="H42" s="417"/>
      <c r="I42" s="417"/>
      <c r="J42" s="417"/>
      <c r="K42" s="298"/>
    </row>
    <row r="43" spans="2:11" ht="15" customHeight="1">
      <c r="B43" s="300"/>
      <c r="C43" s="302"/>
      <c r="D43" s="301"/>
      <c r="E43" s="304" t="s">
        <v>130</v>
      </c>
      <c r="F43" s="301"/>
      <c r="G43" s="417" t="s">
        <v>2227</v>
      </c>
      <c r="H43" s="417"/>
      <c r="I43" s="417"/>
      <c r="J43" s="417"/>
      <c r="K43" s="298"/>
    </row>
    <row r="44" spans="2:11" ht="12.75" customHeight="1">
      <c r="B44" s="300"/>
      <c r="C44" s="302"/>
      <c r="D44" s="301"/>
      <c r="E44" s="301"/>
      <c r="F44" s="301"/>
      <c r="G44" s="301"/>
      <c r="H44" s="301"/>
      <c r="I44" s="301"/>
      <c r="J44" s="301"/>
      <c r="K44" s="298"/>
    </row>
    <row r="45" spans="2:11" ht="15" customHeight="1">
      <c r="B45" s="300"/>
      <c r="C45" s="302"/>
      <c r="D45" s="417" t="s">
        <v>2228</v>
      </c>
      <c r="E45" s="417"/>
      <c r="F45" s="417"/>
      <c r="G45" s="417"/>
      <c r="H45" s="417"/>
      <c r="I45" s="417"/>
      <c r="J45" s="417"/>
      <c r="K45" s="298"/>
    </row>
    <row r="46" spans="2:11" ht="15" customHeight="1">
      <c r="B46" s="300"/>
      <c r="C46" s="302"/>
      <c r="D46" s="302"/>
      <c r="E46" s="417" t="s">
        <v>2229</v>
      </c>
      <c r="F46" s="417"/>
      <c r="G46" s="417"/>
      <c r="H46" s="417"/>
      <c r="I46" s="417"/>
      <c r="J46" s="417"/>
      <c r="K46" s="298"/>
    </row>
    <row r="47" spans="2:11" ht="15" customHeight="1">
      <c r="B47" s="300"/>
      <c r="C47" s="302"/>
      <c r="D47" s="302"/>
      <c r="E47" s="417" t="s">
        <v>2230</v>
      </c>
      <c r="F47" s="417"/>
      <c r="G47" s="417"/>
      <c r="H47" s="417"/>
      <c r="I47" s="417"/>
      <c r="J47" s="417"/>
      <c r="K47" s="298"/>
    </row>
    <row r="48" spans="2:11" ht="15" customHeight="1">
      <c r="B48" s="300"/>
      <c r="C48" s="302"/>
      <c r="D48" s="302"/>
      <c r="E48" s="417" t="s">
        <v>2231</v>
      </c>
      <c r="F48" s="417"/>
      <c r="G48" s="417"/>
      <c r="H48" s="417"/>
      <c r="I48" s="417"/>
      <c r="J48" s="417"/>
      <c r="K48" s="298"/>
    </row>
    <row r="49" spans="2:11" ht="15" customHeight="1">
      <c r="B49" s="300"/>
      <c r="C49" s="302"/>
      <c r="D49" s="417" t="s">
        <v>2232</v>
      </c>
      <c r="E49" s="417"/>
      <c r="F49" s="417"/>
      <c r="G49" s="417"/>
      <c r="H49" s="417"/>
      <c r="I49" s="417"/>
      <c r="J49" s="417"/>
      <c r="K49" s="298"/>
    </row>
    <row r="50" spans="2:11" ht="25.5" customHeight="1">
      <c r="B50" s="297"/>
      <c r="C50" s="419" t="s">
        <v>2233</v>
      </c>
      <c r="D50" s="419"/>
      <c r="E50" s="419"/>
      <c r="F50" s="419"/>
      <c r="G50" s="419"/>
      <c r="H50" s="419"/>
      <c r="I50" s="419"/>
      <c r="J50" s="419"/>
      <c r="K50" s="298"/>
    </row>
    <row r="51" spans="2:11" ht="5.25" customHeight="1">
      <c r="B51" s="297"/>
      <c r="C51" s="299"/>
      <c r="D51" s="299"/>
      <c r="E51" s="299"/>
      <c r="F51" s="299"/>
      <c r="G51" s="299"/>
      <c r="H51" s="299"/>
      <c r="I51" s="299"/>
      <c r="J51" s="299"/>
      <c r="K51" s="298"/>
    </row>
    <row r="52" spans="2:11" ht="15" customHeight="1">
      <c r="B52" s="297"/>
      <c r="C52" s="417" t="s">
        <v>2234</v>
      </c>
      <c r="D52" s="417"/>
      <c r="E52" s="417"/>
      <c r="F52" s="417"/>
      <c r="G52" s="417"/>
      <c r="H52" s="417"/>
      <c r="I52" s="417"/>
      <c r="J52" s="417"/>
      <c r="K52" s="298"/>
    </row>
    <row r="53" spans="2:11" ht="15" customHeight="1">
      <c r="B53" s="297"/>
      <c r="C53" s="417" t="s">
        <v>2235</v>
      </c>
      <c r="D53" s="417"/>
      <c r="E53" s="417"/>
      <c r="F53" s="417"/>
      <c r="G53" s="417"/>
      <c r="H53" s="417"/>
      <c r="I53" s="417"/>
      <c r="J53" s="417"/>
      <c r="K53" s="298"/>
    </row>
    <row r="54" spans="2:11" ht="12.75" customHeight="1">
      <c r="B54" s="297"/>
      <c r="C54" s="301"/>
      <c r="D54" s="301"/>
      <c r="E54" s="301"/>
      <c r="F54" s="301"/>
      <c r="G54" s="301"/>
      <c r="H54" s="301"/>
      <c r="I54" s="301"/>
      <c r="J54" s="301"/>
      <c r="K54" s="298"/>
    </row>
    <row r="55" spans="2:11" ht="15" customHeight="1">
      <c r="B55" s="297"/>
      <c r="C55" s="417" t="s">
        <v>2236</v>
      </c>
      <c r="D55" s="417"/>
      <c r="E55" s="417"/>
      <c r="F55" s="417"/>
      <c r="G55" s="417"/>
      <c r="H55" s="417"/>
      <c r="I55" s="417"/>
      <c r="J55" s="417"/>
      <c r="K55" s="298"/>
    </row>
    <row r="56" spans="2:11" ht="15" customHeight="1">
      <c r="B56" s="297"/>
      <c r="C56" s="302"/>
      <c r="D56" s="417" t="s">
        <v>2237</v>
      </c>
      <c r="E56" s="417"/>
      <c r="F56" s="417"/>
      <c r="G56" s="417"/>
      <c r="H56" s="417"/>
      <c r="I56" s="417"/>
      <c r="J56" s="417"/>
      <c r="K56" s="298"/>
    </row>
    <row r="57" spans="2:11" ht="15" customHeight="1">
      <c r="B57" s="297"/>
      <c r="C57" s="302"/>
      <c r="D57" s="417" t="s">
        <v>2238</v>
      </c>
      <c r="E57" s="417"/>
      <c r="F57" s="417"/>
      <c r="G57" s="417"/>
      <c r="H57" s="417"/>
      <c r="I57" s="417"/>
      <c r="J57" s="417"/>
      <c r="K57" s="298"/>
    </row>
    <row r="58" spans="2:11" ht="15" customHeight="1">
      <c r="B58" s="297"/>
      <c r="C58" s="302"/>
      <c r="D58" s="417" t="s">
        <v>2239</v>
      </c>
      <c r="E58" s="417"/>
      <c r="F58" s="417"/>
      <c r="G58" s="417"/>
      <c r="H58" s="417"/>
      <c r="I58" s="417"/>
      <c r="J58" s="417"/>
      <c r="K58" s="298"/>
    </row>
    <row r="59" spans="2:11" ht="15" customHeight="1">
      <c r="B59" s="297"/>
      <c r="C59" s="302"/>
      <c r="D59" s="417" t="s">
        <v>2240</v>
      </c>
      <c r="E59" s="417"/>
      <c r="F59" s="417"/>
      <c r="G59" s="417"/>
      <c r="H59" s="417"/>
      <c r="I59" s="417"/>
      <c r="J59" s="417"/>
      <c r="K59" s="298"/>
    </row>
    <row r="60" spans="2:11" ht="15" customHeight="1">
      <c r="B60" s="297"/>
      <c r="C60" s="302"/>
      <c r="D60" s="421" t="s">
        <v>2241</v>
      </c>
      <c r="E60" s="421"/>
      <c r="F60" s="421"/>
      <c r="G60" s="421"/>
      <c r="H60" s="421"/>
      <c r="I60" s="421"/>
      <c r="J60" s="421"/>
      <c r="K60" s="298"/>
    </row>
    <row r="61" spans="2:11" ht="15" customHeight="1">
      <c r="B61" s="297"/>
      <c r="C61" s="302"/>
      <c r="D61" s="417" t="s">
        <v>2242</v>
      </c>
      <c r="E61" s="417"/>
      <c r="F61" s="417"/>
      <c r="G61" s="417"/>
      <c r="H61" s="417"/>
      <c r="I61" s="417"/>
      <c r="J61" s="417"/>
      <c r="K61" s="298"/>
    </row>
    <row r="62" spans="2:11" ht="12.75" customHeight="1">
      <c r="B62" s="297"/>
      <c r="C62" s="302"/>
      <c r="D62" s="302"/>
      <c r="E62" s="305"/>
      <c r="F62" s="302"/>
      <c r="G62" s="302"/>
      <c r="H62" s="302"/>
      <c r="I62" s="302"/>
      <c r="J62" s="302"/>
      <c r="K62" s="298"/>
    </row>
    <row r="63" spans="2:11" ht="15" customHeight="1">
      <c r="B63" s="297"/>
      <c r="C63" s="302"/>
      <c r="D63" s="417" t="s">
        <v>2243</v>
      </c>
      <c r="E63" s="417"/>
      <c r="F63" s="417"/>
      <c r="G63" s="417"/>
      <c r="H63" s="417"/>
      <c r="I63" s="417"/>
      <c r="J63" s="417"/>
      <c r="K63" s="298"/>
    </row>
    <row r="64" spans="2:11" ht="15" customHeight="1">
      <c r="B64" s="297"/>
      <c r="C64" s="302"/>
      <c r="D64" s="421" t="s">
        <v>2244</v>
      </c>
      <c r="E64" s="421"/>
      <c r="F64" s="421"/>
      <c r="G64" s="421"/>
      <c r="H64" s="421"/>
      <c r="I64" s="421"/>
      <c r="J64" s="421"/>
      <c r="K64" s="298"/>
    </row>
    <row r="65" spans="2:11" ht="15" customHeight="1">
      <c r="B65" s="297"/>
      <c r="C65" s="302"/>
      <c r="D65" s="417" t="s">
        <v>2245</v>
      </c>
      <c r="E65" s="417"/>
      <c r="F65" s="417"/>
      <c r="G65" s="417"/>
      <c r="H65" s="417"/>
      <c r="I65" s="417"/>
      <c r="J65" s="417"/>
      <c r="K65" s="298"/>
    </row>
    <row r="66" spans="2:11" ht="15" customHeight="1">
      <c r="B66" s="297"/>
      <c r="C66" s="302"/>
      <c r="D66" s="417" t="s">
        <v>2246</v>
      </c>
      <c r="E66" s="417"/>
      <c r="F66" s="417"/>
      <c r="G66" s="417"/>
      <c r="H66" s="417"/>
      <c r="I66" s="417"/>
      <c r="J66" s="417"/>
      <c r="K66" s="298"/>
    </row>
    <row r="67" spans="2:11" ht="15" customHeight="1">
      <c r="B67" s="297"/>
      <c r="C67" s="302"/>
      <c r="D67" s="417" t="s">
        <v>2247</v>
      </c>
      <c r="E67" s="417"/>
      <c r="F67" s="417"/>
      <c r="G67" s="417"/>
      <c r="H67" s="417"/>
      <c r="I67" s="417"/>
      <c r="J67" s="417"/>
      <c r="K67" s="298"/>
    </row>
    <row r="68" spans="2:11" ht="15" customHeight="1">
      <c r="B68" s="297"/>
      <c r="C68" s="302"/>
      <c r="D68" s="417" t="s">
        <v>2248</v>
      </c>
      <c r="E68" s="417"/>
      <c r="F68" s="417"/>
      <c r="G68" s="417"/>
      <c r="H68" s="417"/>
      <c r="I68" s="417"/>
      <c r="J68" s="417"/>
      <c r="K68" s="298"/>
    </row>
    <row r="69" spans="2:11" ht="12.75" customHeight="1">
      <c r="B69" s="306"/>
      <c r="C69" s="307"/>
      <c r="D69" s="307"/>
      <c r="E69" s="307"/>
      <c r="F69" s="307"/>
      <c r="G69" s="307"/>
      <c r="H69" s="307"/>
      <c r="I69" s="307"/>
      <c r="J69" s="307"/>
      <c r="K69" s="308"/>
    </row>
    <row r="70" spans="2:11" ht="18.75" customHeight="1">
      <c r="B70" s="309"/>
      <c r="C70" s="309"/>
      <c r="D70" s="309"/>
      <c r="E70" s="309"/>
      <c r="F70" s="309"/>
      <c r="G70" s="309"/>
      <c r="H70" s="309"/>
      <c r="I70" s="309"/>
      <c r="J70" s="309"/>
      <c r="K70" s="310"/>
    </row>
    <row r="71" spans="2:11" ht="18.75" customHeight="1">
      <c r="B71" s="310"/>
      <c r="C71" s="310"/>
      <c r="D71" s="310"/>
      <c r="E71" s="310"/>
      <c r="F71" s="310"/>
      <c r="G71" s="310"/>
      <c r="H71" s="310"/>
      <c r="I71" s="310"/>
      <c r="J71" s="310"/>
      <c r="K71" s="310"/>
    </row>
    <row r="72" spans="2:11" ht="7.5" customHeight="1">
      <c r="B72" s="311"/>
      <c r="C72" s="312"/>
      <c r="D72" s="312"/>
      <c r="E72" s="312"/>
      <c r="F72" s="312"/>
      <c r="G72" s="312"/>
      <c r="H72" s="312"/>
      <c r="I72" s="312"/>
      <c r="J72" s="312"/>
      <c r="K72" s="313"/>
    </row>
    <row r="73" spans="2:11" ht="45" customHeight="1">
      <c r="B73" s="314"/>
      <c r="C73" s="420" t="s">
        <v>2185</v>
      </c>
      <c r="D73" s="420"/>
      <c r="E73" s="420"/>
      <c r="F73" s="420"/>
      <c r="G73" s="420"/>
      <c r="H73" s="420"/>
      <c r="I73" s="420"/>
      <c r="J73" s="420"/>
      <c r="K73" s="315"/>
    </row>
    <row r="74" spans="2:11" ht="17.25" customHeight="1">
      <c r="B74" s="314"/>
      <c r="C74" s="316" t="s">
        <v>2249</v>
      </c>
      <c r="D74" s="316"/>
      <c r="E74" s="316"/>
      <c r="F74" s="316" t="s">
        <v>2250</v>
      </c>
      <c r="G74" s="317"/>
      <c r="H74" s="316" t="s">
        <v>126</v>
      </c>
      <c r="I74" s="316" t="s">
        <v>56</v>
      </c>
      <c r="J74" s="316" t="s">
        <v>2251</v>
      </c>
      <c r="K74" s="315"/>
    </row>
    <row r="75" spans="2:11" ht="17.25" customHeight="1">
      <c r="B75" s="314"/>
      <c r="C75" s="318" t="s">
        <v>2252</v>
      </c>
      <c r="D75" s="318"/>
      <c r="E75" s="318"/>
      <c r="F75" s="319" t="s">
        <v>2253</v>
      </c>
      <c r="G75" s="320"/>
      <c r="H75" s="318"/>
      <c r="I75" s="318"/>
      <c r="J75" s="318" t="s">
        <v>2254</v>
      </c>
      <c r="K75" s="315"/>
    </row>
    <row r="76" spans="2:11" ht="5.25" customHeight="1">
      <c r="B76" s="314"/>
      <c r="C76" s="321"/>
      <c r="D76" s="321"/>
      <c r="E76" s="321"/>
      <c r="F76" s="321"/>
      <c r="G76" s="322"/>
      <c r="H76" s="321"/>
      <c r="I76" s="321"/>
      <c r="J76" s="321"/>
      <c r="K76" s="315"/>
    </row>
    <row r="77" spans="2:11" ht="15" customHeight="1">
      <c r="B77" s="314"/>
      <c r="C77" s="304" t="s">
        <v>52</v>
      </c>
      <c r="D77" s="321"/>
      <c r="E77" s="321"/>
      <c r="F77" s="323" t="s">
        <v>2255</v>
      </c>
      <c r="G77" s="322"/>
      <c r="H77" s="304" t="s">
        <v>2256</v>
      </c>
      <c r="I77" s="304" t="s">
        <v>2257</v>
      </c>
      <c r="J77" s="304">
        <v>20</v>
      </c>
      <c r="K77" s="315"/>
    </row>
    <row r="78" spans="2:11" ht="15" customHeight="1">
      <c r="B78" s="314"/>
      <c r="C78" s="304" t="s">
        <v>2258</v>
      </c>
      <c r="D78" s="304"/>
      <c r="E78" s="304"/>
      <c r="F78" s="323" t="s">
        <v>2255</v>
      </c>
      <c r="G78" s="322"/>
      <c r="H78" s="304" t="s">
        <v>2259</v>
      </c>
      <c r="I78" s="304" t="s">
        <v>2257</v>
      </c>
      <c r="J78" s="304">
        <v>120</v>
      </c>
      <c r="K78" s="315"/>
    </row>
    <row r="79" spans="2:11" ht="15" customHeight="1">
      <c r="B79" s="324"/>
      <c r="C79" s="304" t="s">
        <v>2260</v>
      </c>
      <c r="D79" s="304"/>
      <c r="E79" s="304"/>
      <c r="F79" s="323" t="s">
        <v>2261</v>
      </c>
      <c r="G79" s="322"/>
      <c r="H79" s="304" t="s">
        <v>2262</v>
      </c>
      <c r="I79" s="304" t="s">
        <v>2257</v>
      </c>
      <c r="J79" s="304">
        <v>50</v>
      </c>
      <c r="K79" s="315"/>
    </row>
    <row r="80" spans="2:11" ht="15" customHeight="1">
      <c r="B80" s="324"/>
      <c r="C80" s="304" t="s">
        <v>2263</v>
      </c>
      <c r="D80" s="304"/>
      <c r="E80" s="304"/>
      <c r="F80" s="323" t="s">
        <v>2255</v>
      </c>
      <c r="G80" s="322"/>
      <c r="H80" s="304" t="s">
        <v>2264</v>
      </c>
      <c r="I80" s="304" t="s">
        <v>2265</v>
      </c>
      <c r="J80" s="304"/>
      <c r="K80" s="315"/>
    </row>
    <row r="81" spans="2:11" ht="15" customHeight="1">
      <c r="B81" s="324"/>
      <c r="C81" s="325" t="s">
        <v>2266</v>
      </c>
      <c r="D81" s="325"/>
      <c r="E81" s="325"/>
      <c r="F81" s="326" t="s">
        <v>2261</v>
      </c>
      <c r="G81" s="325"/>
      <c r="H81" s="325" t="s">
        <v>2267</v>
      </c>
      <c r="I81" s="325" t="s">
        <v>2257</v>
      </c>
      <c r="J81" s="325">
        <v>15</v>
      </c>
      <c r="K81" s="315"/>
    </row>
    <row r="82" spans="2:11" ht="15" customHeight="1">
      <c r="B82" s="324"/>
      <c r="C82" s="325" t="s">
        <v>2268</v>
      </c>
      <c r="D82" s="325"/>
      <c r="E82" s="325"/>
      <c r="F82" s="326" t="s">
        <v>2261</v>
      </c>
      <c r="G82" s="325"/>
      <c r="H82" s="325" t="s">
        <v>2269</v>
      </c>
      <c r="I82" s="325" t="s">
        <v>2257</v>
      </c>
      <c r="J82" s="325">
        <v>15</v>
      </c>
      <c r="K82" s="315"/>
    </row>
    <row r="83" spans="2:11" ht="15" customHeight="1">
      <c r="B83" s="324"/>
      <c r="C83" s="325" t="s">
        <v>2270</v>
      </c>
      <c r="D83" s="325"/>
      <c r="E83" s="325"/>
      <c r="F83" s="326" t="s">
        <v>2261</v>
      </c>
      <c r="G83" s="325"/>
      <c r="H83" s="325" t="s">
        <v>2271</v>
      </c>
      <c r="I83" s="325" t="s">
        <v>2257</v>
      </c>
      <c r="J83" s="325">
        <v>20</v>
      </c>
      <c r="K83" s="315"/>
    </row>
    <row r="84" spans="2:11" ht="15" customHeight="1">
      <c r="B84" s="324"/>
      <c r="C84" s="325" t="s">
        <v>2272</v>
      </c>
      <c r="D84" s="325"/>
      <c r="E84" s="325"/>
      <c r="F84" s="326" t="s">
        <v>2261</v>
      </c>
      <c r="G84" s="325"/>
      <c r="H84" s="325" t="s">
        <v>2273</v>
      </c>
      <c r="I84" s="325" t="s">
        <v>2257</v>
      </c>
      <c r="J84" s="325">
        <v>20</v>
      </c>
      <c r="K84" s="315"/>
    </row>
    <row r="85" spans="2:11" ht="15" customHeight="1">
      <c r="B85" s="324"/>
      <c r="C85" s="304" t="s">
        <v>2274</v>
      </c>
      <c r="D85" s="304"/>
      <c r="E85" s="304"/>
      <c r="F85" s="323" t="s">
        <v>2261</v>
      </c>
      <c r="G85" s="322"/>
      <c r="H85" s="304" t="s">
        <v>2275</v>
      </c>
      <c r="I85" s="304" t="s">
        <v>2257</v>
      </c>
      <c r="J85" s="304">
        <v>50</v>
      </c>
      <c r="K85" s="315"/>
    </row>
    <row r="86" spans="2:11" ht="15" customHeight="1">
      <c r="B86" s="324"/>
      <c r="C86" s="304" t="s">
        <v>2276</v>
      </c>
      <c r="D86" s="304"/>
      <c r="E86" s="304"/>
      <c r="F86" s="323" t="s">
        <v>2261</v>
      </c>
      <c r="G86" s="322"/>
      <c r="H86" s="304" t="s">
        <v>2277</v>
      </c>
      <c r="I86" s="304" t="s">
        <v>2257</v>
      </c>
      <c r="J86" s="304">
        <v>20</v>
      </c>
      <c r="K86" s="315"/>
    </row>
    <row r="87" spans="2:11" ht="15" customHeight="1">
      <c r="B87" s="324"/>
      <c r="C87" s="304" t="s">
        <v>2278</v>
      </c>
      <c r="D87" s="304"/>
      <c r="E87" s="304"/>
      <c r="F87" s="323" t="s">
        <v>2261</v>
      </c>
      <c r="G87" s="322"/>
      <c r="H87" s="304" t="s">
        <v>2279</v>
      </c>
      <c r="I87" s="304" t="s">
        <v>2257</v>
      </c>
      <c r="J87" s="304">
        <v>20</v>
      </c>
      <c r="K87" s="315"/>
    </row>
    <row r="88" spans="2:11" ht="15" customHeight="1">
      <c r="B88" s="324"/>
      <c r="C88" s="304" t="s">
        <v>2280</v>
      </c>
      <c r="D88" s="304"/>
      <c r="E88" s="304"/>
      <c r="F88" s="323" t="s">
        <v>2261</v>
      </c>
      <c r="G88" s="322"/>
      <c r="H88" s="304" t="s">
        <v>2281</v>
      </c>
      <c r="I88" s="304" t="s">
        <v>2257</v>
      </c>
      <c r="J88" s="304">
        <v>50</v>
      </c>
      <c r="K88" s="315"/>
    </row>
    <row r="89" spans="2:11" ht="15" customHeight="1">
      <c r="B89" s="324"/>
      <c r="C89" s="304" t="s">
        <v>2282</v>
      </c>
      <c r="D89" s="304"/>
      <c r="E89" s="304"/>
      <c r="F89" s="323" t="s">
        <v>2261</v>
      </c>
      <c r="G89" s="322"/>
      <c r="H89" s="304" t="s">
        <v>2282</v>
      </c>
      <c r="I89" s="304" t="s">
        <v>2257</v>
      </c>
      <c r="J89" s="304">
        <v>50</v>
      </c>
      <c r="K89" s="315"/>
    </row>
    <row r="90" spans="2:11" ht="15" customHeight="1">
      <c r="B90" s="324"/>
      <c r="C90" s="304" t="s">
        <v>131</v>
      </c>
      <c r="D90" s="304"/>
      <c r="E90" s="304"/>
      <c r="F90" s="323" t="s">
        <v>2261</v>
      </c>
      <c r="G90" s="322"/>
      <c r="H90" s="304" t="s">
        <v>2283</v>
      </c>
      <c r="I90" s="304" t="s">
        <v>2257</v>
      </c>
      <c r="J90" s="304">
        <v>255</v>
      </c>
      <c r="K90" s="315"/>
    </row>
    <row r="91" spans="2:11" ht="15" customHeight="1">
      <c r="B91" s="324"/>
      <c r="C91" s="304" t="s">
        <v>2284</v>
      </c>
      <c r="D91" s="304"/>
      <c r="E91" s="304"/>
      <c r="F91" s="323" t="s">
        <v>2255</v>
      </c>
      <c r="G91" s="322"/>
      <c r="H91" s="304" t="s">
        <v>2285</v>
      </c>
      <c r="I91" s="304" t="s">
        <v>2286</v>
      </c>
      <c r="J91" s="304"/>
      <c r="K91" s="315"/>
    </row>
    <row r="92" spans="2:11" ht="15" customHeight="1">
      <c r="B92" s="324"/>
      <c r="C92" s="304" t="s">
        <v>2287</v>
      </c>
      <c r="D92" s="304"/>
      <c r="E92" s="304"/>
      <c r="F92" s="323" t="s">
        <v>2255</v>
      </c>
      <c r="G92" s="322"/>
      <c r="H92" s="304" t="s">
        <v>2288</v>
      </c>
      <c r="I92" s="304" t="s">
        <v>2289</v>
      </c>
      <c r="J92" s="304"/>
      <c r="K92" s="315"/>
    </row>
    <row r="93" spans="2:11" ht="15" customHeight="1">
      <c r="B93" s="324"/>
      <c r="C93" s="304" t="s">
        <v>2290</v>
      </c>
      <c r="D93" s="304"/>
      <c r="E93" s="304"/>
      <c r="F93" s="323" t="s">
        <v>2255</v>
      </c>
      <c r="G93" s="322"/>
      <c r="H93" s="304" t="s">
        <v>2290</v>
      </c>
      <c r="I93" s="304" t="s">
        <v>2289</v>
      </c>
      <c r="J93" s="304"/>
      <c r="K93" s="315"/>
    </row>
    <row r="94" spans="2:11" ht="15" customHeight="1">
      <c r="B94" s="324"/>
      <c r="C94" s="304" t="s">
        <v>37</v>
      </c>
      <c r="D94" s="304"/>
      <c r="E94" s="304"/>
      <c r="F94" s="323" t="s">
        <v>2255</v>
      </c>
      <c r="G94" s="322"/>
      <c r="H94" s="304" t="s">
        <v>2291</v>
      </c>
      <c r="I94" s="304" t="s">
        <v>2289</v>
      </c>
      <c r="J94" s="304"/>
      <c r="K94" s="315"/>
    </row>
    <row r="95" spans="2:11" ht="15" customHeight="1">
      <c r="B95" s="324"/>
      <c r="C95" s="304" t="s">
        <v>47</v>
      </c>
      <c r="D95" s="304"/>
      <c r="E95" s="304"/>
      <c r="F95" s="323" t="s">
        <v>2255</v>
      </c>
      <c r="G95" s="322"/>
      <c r="H95" s="304" t="s">
        <v>2292</v>
      </c>
      <c r="I95" s="304" t="s">
        <v>2289</v>
      </c>
      <c r="J95" s="304"/>
      <c r="K95" s="315"/>
    </row>
    <row r="96" spans="2:11" ht="15" customHeight="1">
      <c r="B96" s="327"/>
      <c r="C96" s="328"/>
      <c r="D96" s="328"/>
      <c r="E96" s="328"/>
      <c r="F96" s="328"/>
      <c r="G96" s="328"/>
      <c r="H96" s="328"/>
      <c r="I96" s="328"/>
      <c r="J96" s="328"/>
      <c r="K96" s="329"/>
    </row>
    <row r="97" spans="2:11" ht="18.75" customHeight="1">
      <c r="B97" s="330"/>
      <c r="C97" s="331"/>
      <c r="D97" s="331"/>
      <c r="E97" s="331"/>
      <c r="F97" s="331"/>
      <c r="G97" s="331"/>
      <c r="H97" s="331"/>
      <c r="I97" s="331"/>
      <c r="J97" s="331"/>
      <c r="K97" s="330"/>
    </row>
    <row r="98" spans="2:11" ht="18.75" customHeight="1">
      <c r="B98" s="310"/>
      <c r="C98" s="310"/>
      <c r="D98" s="310"/>
      <c r="E98" s="310"/>
      <c r="F98" s="310"/>
      <c r="G98" s="310"/>
      <c r="H98" s="310"/>
      <c r="I98" s="310"/>
      <c r="J98" s="310"/>
      <c r="K98" s="310"/>
    </row>
    <row r="99" spans="2:11" ht="7.5" customHeight="1">
      <c r="B99" s="311"/>
      <c r="C99" s="312"/>
      <c r="D99" s="312"/>
      <c r="E99" s="312"/>
      <c r="F99" s="312"/>
      <c r="G99" s="312"/>
      <c r="H99" s="312"/>
      <c r="I99" s="312"/>
      <c r="J99" s="312"/>
      <c r="K99" s="313"/>
    </row>
    <row r="100" spans="2:11" ht="45" customHeight="1">
      <c r="B100" s="314"/>
      <c r="C100" s="420" t="s">
        <v>2293</v>
      </c>
      <c r="D100" s="420"/>
      <c r="E100" s="420"/>
      <c r="F100" s="420"/>
      <c r="G100" s="420"/>
      <c r="H100" s="420"/>
      <c r="I100" s="420"/>
      <c r="J100" s="420"/>
      <c r="K100" s="315"/>
    </row>
    <row r="101" spans="2:11" ht="17.25" customHeight="1">
      <c r="B101" s="314"/>
      <c r="C101" s="316" t="s">
        <v>2249</v>
      </c>
      <c r="D101" s="316"/>
      <c r="E101" s="316"/>
      <c r="F101" s="316" t="s">
        <v>2250</v>
      </c>
      <c r="G101" s="317"/>
      <c r="H101" s="316" t="s">
        <v>126</v>
      </c>
      <c r="I101" s="316" t="s">
        <v>56</v>
      </c>
      <c r="J101" s="316" t="s">
        <v>2251</v>
      </c>
      <c r="K101" s="315"/>
    </row>
    <row r="102" spans="2:11" ht="17.25" customHeight="1">
      <c r="B102" s="314"/>
      <c r="C102" s="318" t="s">
        <v>2252</v>
      </c>
      <c r="D102" s="318"/>
      <c r="E102" s="318"/>
      <c r="F102" s="319" t="s">
        <v>2253</v>
      </c>
      <c r="G102" s="320"/>
      <c r="H102" s="318"/>
      <c r="I102" s="318"/>
      <c r="J102" s="318" t="s">
        <v>2254</v>
      </c>
      <c r="K102" s="315"/>
    </row>
    <row r="103" spans="2:11" ht="5.25" customHeight="1">
      <c r="B103" s="314"/>
      <c r="C103" s="316"/>
      <c r="D103" s="316"/>
      <c r="E103" s="316"/>
      <c r="F103" s="316"/>
      <c r="G103" s="332"/>
      <c r="H103" s="316"/>
      <c r="I103" s="316"/>
      <c r="J103" s="316"/>
      <c r="K103" s="315"/>
    </row>
    <row r="104" spans="2:11" ht="15" customHeight="1">
      <c r="B104" s="314"/>
      <c r="C104" s="304" t="s">
        <v>52</v>
      </c>
      <c r="D104" s="321"/>
      <c r="E104" s="321"/>
      <c r="F104" s="323" t="s">
        <v>2255</v>
      </c>
      <c r="G104" s="332"/>
      <c r="H104" s="304" t="s">
        <v>2294</v>
      </c>
      <c r="I104" s="304" t="s">
        <v>2257</v>
      </c>
      <c r="J104" s="304">
        <v>20</v>
      </c>
      <c r="K104" s="315"/>
    </row>
    <row r="105" spans="2:11" ht="15" customHeight="1">
      <c r="B105" s="314"/>
      <c r="C105" s="304" t="s">
        <v>2258</v>
      </c>
      <c r="D105" s="304"/>
      <c r="E105" s="304"/>
      <c r="F105" s="323" t="s">
        <v>2255</v>
      </c>
      <c r="G105" s="304"/>
      <c r="H105" s="304" t="s">
        <v>2294</v>
      </c>
      <c r="I105" s="304" t="s">
        <v>2257</v>
      </c>
      <c r="J105" s="304">
        <v>120</v>
      </c>
      <c r="K105" s="315"/>
    </row>
    <row r="106" spans="2:11" ht="15" customHeight="1">
      <c r="B106" s="324"/>
      <c r="C106" s="304" t="s">
        <v>2260</v>
      </c>
      <c r="D106" s="304"/>
      <c r="E106" s="304"/>
      <c r="F106" s="323" t="s">
        <v>2261</v>
      </c>
      <c r="G106" s="304"/>
      <c r="H106" s="304" t="s">
        <v>2294</v>
      </c>
      <c r="I106" s="304" t="s">
        <v>2257</v>
      </c>
      <c r="J106" s="304">
        <v>50</v>
      </c>
      <c r="K106" s="315"/>
    </row>
    <row r="107" spans="2:11" ht="15" customHeight="1">
      <c r="B107" s="324"/>
      <c r="C107" s="304" t="s">
        <v>2263</v>
      </c>
      <c r="D107" s="304"/>
      <c r="E107" s="304"/>
      <c r="F107" s="323" t="s">
        <v>2255</v>
      </c>
      <c r="G107" s="304"/>
      <c r="H107" s="304" t="s">
        <v>2294</v>
      </c>
      <c r="I107" s="304" t="s">
        <v>2265</v>
      </c>
      <c r="J107" s="304"/>
      <c r="K107" s="315"/>
    </row>
    <row r="108" spans="2:11" ht="15" customHeight="1">
      <c r="B108" s="324"/>
      <c r="C108" s="304" t="s">
        <v>2274</v>
      </c>
      <c r="D108" s="304"/>
      <c r="E108" s="304"/>
      <c r="F108" s="323" t="s">
        <v>2261</v>
      </c>
      <c r="G108" s="304"/>
      <c r="H108" s="304" t="s">
        <v>2294</v>
      </c>
      <c r="I108" s="304" t="s">
        <v>2257</v>
      </c>
      <c r="J108" s="304">
        <v>50</v>
      </c>
      <c r="K108" s="315"/>
    </row>
    <row r="109" spans="2:11" ht="15" customHeight="1">
      <c r="B109" s="324"/>
      <c r="C109" s="304" t="s">
        <v>2282</v>
      </c>
      <c r="D109" s="304"/>
      <c r="E109" s="304"/>
      <c r="F109" s="323" t="s">
        <v>2261</v>
      </c>
      <c r="G109" s="304"/>
      <c r="H109" s="304" t="s">
        <v>2294</v>
      </c>
      <c r="I109" s="304" t="s">
        <v>2257</v>
      </c>
      <c r="J109" s="304">
        <v>50</v>
      </c>
      <c r="K109" s="315"/>
    </row>
    <row r="110" spans="2:11" ht="15" customHeight="1">
      <c r="B110" s="324"/>
      <c r="C110" s="304" t="s">
        <v>2280</v>
      </c>
      <c r="D110" s="304"/>
      <c r="E110" s="304"/>
      <c r="F110" s="323" t="s">
        <v>2261</v>
      </c>
      <c r="G110" s="304"/>
      <c r="H110" s="304" t="s">
        <v>2294</v>
      </c>
      <c r="I110" s="304" t="s">
        <v>2257</v>
      </c>
      <c r="J110" s="304">
        <v>50</v>
      </c>
      <c r="K110" s="315"/>
    </row>
    <row r="111" spans="2:11" ht="15" customHeight="1">
      <c r="B111" s="324"/>
      <c r="C111" s="304" t="s">
        <v>52</v>
      </c>
      <c r="D111" s="304"/>
      <c r="E111" s="304"/>
      <c r="F111" s="323" t="s">
        <v>2255</v>
      </c>
      <c r="G111" s="304"/>
      <c r="H111" s="304" t="s">
        <v>2295</v>
      </c>
      <c r="I111" s="304" t="s">
        <v>2257</v>
      </c>
      <c r="J111" s="304">
        <v>20</v>
      </c>
      <c r="K111" s="315"/>
    </row>
    <row r="112" spans="2:11" ht="15" customHeight="1">
      <c r="B112" s="324"/>
      <c r="C112" s="304" t="s">
        <v>2296</v>
      </c>
      <c r="D112" s="304"/>
      <c r="E112" s="304"/>
      <c r="F112" s="323" t="s">
        <v>2255</v>
      </c>
      <c r="G112" s="304"/>
      <c r="H112" s="304" t="s">
        <v>2297</v>
      </c>
      <c r="I112" s="304" t="s">
        <v>2257</v>
      </c>
      <c r="J112" s="304">
        <v>120</v>
      </c>
      <c r="K112" s="315"/>
    </row>
    <row r="113" spans="2:11" ht="15" customHeight="1">
      <c r="B113" s="324"/>
      <c r="C113" s="304" t="s">
        <v>37</v>
      </c>
      <c r="D113" s="304"/>
      <c r="E113" s="304"/>
      <c r="F113" s="323" t="s">
        <v>2255</v>
      </c>
      <c r="G113" s="304"/>
      <c r="H113" s="304" t="s">
        <v>2298</v>
      </c>
      <c r="I113" s="304" t="s">
        <v>2289</v>
      </c>
      <c r="J113" s="304"/>
      <c r="K113" s="315"/>
    </row>
    <row r="114" spans="2:11" ht="15" customHeight="1">
      <c r="B114" s="324"/>
      <c r="C114" s="304" t="s">
        <v>47</v>
      </c>
      <c r="D114" s="304"/>
      <c r="E114" s="304"/>
      <c r="F114" s="323" t="s">
        <v>2255</v>
      </c>
      <c r="G114" s="304"/>
      <c r="H114" s="304" t="s">
        <v>2299</v>
      </c>
      <c r="I114" s="304" t="s">
        <v>2289</v>
      </c>
      <c r="J114" s="304"/>
      <c r="K114" s="315"/>
    </row>
    <row r="115" spans="2:11" ht="15" customHeight="1">
      <c r="B115" s="324"/>
      <c r="C115" s="304" t="s">
        <v>56</v>
      </c>
      <c r="D115" s="304"/>
      <c r="E115" s="304"/>
      <c r="F115" s="323" t="s">
        <v>2255</v>
      </c>
      <c r="G115" s="304"/>
      <c r="H115" s="304" t="s">
        <v>2300</v>
      </c>
      <c r="I115" s="304" t="s">
        <v>2301</v>
      </c>
      <c r="J115" s="304"/>
      <c r="K115" s="315"/>
    </row>
    <row r="116" spans="2:11" ht="15" customHeight="1">
      <c r="B116" s="327"/>
      <c r="C116" s="333"/>
      <c r="D116" s="333"/>
      <c r="E116" s="333"/>
      <c r="F116" s="333"/>
      <c r="G116" s="333"/>
      <c r="H116" s="333"/>
      <c r="I116" s="333"/>
      <c r="J116" s="333"/>
      <c r="K116" s="329"/>
    </row>
    <row r="117" spans="2:11" ht="18.75" customHeight="1">
      <c r="B117" s="334"/>
      <c r="C117" s="301"/>
      <c r="D117" s="301"/>
      <c r="E117" s="301"/>
      <c r="F117" s="335"/>
      <c r="G117" s="301"/>
      <c r="H117" s="301"/>
      <c r="I117" s="301"/>
      <c r="J117" s="301"/>
      <c r="K117" s="334"/>
    </row>
    <row r="118" spans="2:11" ht="18.75" customHeight="1">
      <c r="B118" s="310"/>
      <c r="C118" s="310"/>
      <c r="D118" s="310"/>
      <c r="E118" s="310"/>
      <c r="F118" s="310"/>
      <c r="G118" s="310"/>
      <c r="H118" s="310"/>
      <c r="I118" s="310"/>
      <c r="J118" s="310"/>
      <c r="K118" s="310"/>
    </row>
    <row r="119" spans="2:11" ht="7.5" customHeight="1">
      <c r="B119" s="336"/>
      <c r="C119" s="337"/>
      <c r="D119" s="337"/>
      <c r="E119" s="337"/>
      <c r="F119" s="337"/>
      <c r="G119" s="337"/>
      <c r="H119" s="337"/>
      <c r="I119" s="337"/>
      <c r="J119" s="337"/>
      <c r="K119" s="338"/>
    </row>
    <row r="120" spans="2:11" ht="45" customHeight="1">
      <c r="B120" s="339"/>
      <c r="C120" s="418" t="s">
        <v>2302</v>
      </c>
      <c r="D120" s="418"/>
      <c r="E120" s="418"/>
      <c r="F120" s="418"/>
      <c r="G120" s="418"/>
      <c r="H120" s="418"/>
      <c r="I120" s="418"/>
      <c r="J120" s="418"/>
      <c r="K120" s="340"/>
    </row>
    <row r="121" spans="2:11" ht="17.25" customHeight="1">
      <c r="B121" s="341"/>
      <c r="C121" s="316" t="s">
        <v>2249</v>
      </c>
      <c r="D121" s="316"/>
      <c r="E121" s="316"/>
      <c r="F121" s="316" t="s">
        <v>2250</v>
      </c>
      <c r="G121" s="317"/>
      <c r="H121" s="316" t="s">
        <v>126</v>
      </c>
      <c r="I121" s="316" t="s">
        <v>56</v>
      </c>
      <c r="J121" s="316" t="s">
        <v>2251</v>
      </c>
      <c r="K121" s="342"/>
    </row>
    <row r="122" spans="2:11" ht="17.25" customHeight="1">
      <c r="B122" s="341"/>
      <c r="C122" s="318" t="s">
        <v>2252</v>
      </c>
      <c r="D122" s="318"/>
      <c r="E122" s="318"/>
      <c r="F122" s="319" t="s">
        <v>2253</v>
      </c>
      <c r="G122" s="320"/>
      <c r="H122" s="318"/>
      <c r="I122" s="318"/>
      <c r="J122" s="318" t="s">
        <v>2254</v>
      </c>
      <c r="K122" s="342"/>
    </row>
    <row r="123" spans="2:11" ht="5.25" customHeight="1">
      <c r="B123" s="343"/>
      <c r="C123" s="321"/>
      <c r="D123" s="321"/>
      <c r="E123" s="321"/>
      <c r="F123" s="321"/>
      <c r="G123" s="304"/>
      <c r="H123" s="321"/>
      <c r="I123" s="321"/>
      <c r="J123" s="321"/>
      <c r="K123" s="344"/>
    </row>
    <row r="124" spans="2:11" ht="15" customHeight="1">
      <c r="B124" s="343"/>
      <c r="C124" s="304" t="s">
        <v>2258</v>
      </c>
      <c r="D124" s="321"/>
      <c r="E124" s="321"/>
      <c r="F124" s="323" t="s">
        <v>2255</v>
      </c>
      <c r="G124" s="304"/>
      <c r="H124" s="304" t="s">
        <v>2294</v>
      </c>
      <c r="I124" s="304" t="s">
        <v>2257</v>
      </c>
      <c r="J124" s="304">
        <v>120</v>
      </c>
      <c r="K124" s="345"/>
    </row>
    <row r="125" spans="2:11" ht="15" customHeight="1">
      <c r="B125" s="343"/>
      <c r="C125" s="304" t="s">
        <v>2303</v>
      </c>
      <c r="D125" s="304"/>
      <c r="E125" s="304"/>
      <c r="F125" s="323" t="s">
        <v>2255</v>
      </c>
      <c r="G125" s="304"/>
      <c r="H125" s="304" t="s">
        <v>2304</v>
      </c>
      <c r="I125" s="304" t="s">
        <v>2257</v>
      </c>
      <c r="J125" s="304" t="s">
        <v>2305</v>
      </c>
      <c r="K125" s="345"/>
    </row>
    <row r="126" spans="2:11" ht="15" customHeight="1">
      <c r="B126" s="343"/>
      <c r="C126" s="304" t="s">
        <v>81</v>
      </c>
      <c r="D126" s="304"/>
      <c r="E126" s="304"/>
      <c r="F126" s="323" t="s">
        <v>2255</v>
      </c>
      <c r="G126" s="304"/>
      <c r="H126" s="304" t="s">
        <v>2306</v>
      </c>
      <c r="I126" s="304" t="s">
        <v>2257</v>
      </c>
      <c r="J126" s="304" t="s">
        <v>2305</v>
      </c>
      <c r="K126" s="345"/>
    </row>
    <row r="127" spans="2:11" ht="15" customHeight="1">
      <c r="B127" s="343"/>
      <c r="C127" s="304" t="s">
        <v>2266</v>
      </c>
      <c r="D127" s="304"/>
      <c r="E127" s="304"/>
      <c r="F127" s="323" t="s">
        <v>2261</v>
      </c>
      <c r="G127" s="304"/>
      <c r="H127" s="304" t="s">
        <v>2267</v>
      </c>
      <c r="I127" s="304" t="s">
        <v>2257</v>
      </c>
      <c r="J127" s="304">
        <v>15</v>
      </c>
      <c r="K127" s="345"/>
    </row>
    <row r="128" spans="2:11" ht="15" customHeight="1">
      <c r="B128" s="343"/>
      <c r="C128" s="325" t="s">
        <v>2268</v>
      </c>
      <c r="D128" s="325"/>
      <c r="E128" s="325"/>
      <c r="F128" s="326" t="s">
        <v>2261</v>
      </c>
      <c r="G128" s="325"/>
      <c r="H128" s="325" t="s">
        <v>2269</v>
      </c>
      <c r="I128" s="325" t="s">
        <v>2257</v>
      </c>
      <c r="J128" s="325">
        <v>15</v>
      </c>
      <c r="K128" s="345"/>
    </row>
    <row r="129" spans="2:11" ht="15" customHeight="1">
      <c r="B129" s="343"/>
      <c r="C129" s="325" t="s">
        <v>2270</v>
      </c>
      <c r="D129" s="325"/>
      <c r="E129" s="325"/>
      <c r="F129" s="326" t="s">
        <v>2261</v>
      </c>
      <c r="G129" s="325"/>
      <c r="H129" s="325" t="s">
        <v>2271</v>
      </c>
      <c r="I129" s="325" t="s">
        <v>2257</v>
      </c>
      <c r="J129" s="325">
        <v>20</v>
      </c>
      <c r="K129" s="345"/>
    </row>
    <row r="130" spans="2:11" ht="15" customHeight="1">
      <c r="B130" s="343"/>
      <c r="C130" s="325" t="s">
        <v>2272</v>
      </c>
      <c r="D130" s="325"/>
      <c r="E130" s="325"/>
      <c r="F130" s="326" t="s">
        <v>2261</v>
      </c>
      <c r="G130" s="325"/>
      <c r="H130" s="325" t="s">
        <v>2273</v>
      </c>
      <c r="I130" s="325" t="s">
        <v>2257</v>
      </c>
      <c r="J130" s="325">
        <v>20</v>
      </c>
      <c r="K130" s="345"/>
    </row>
    <row r="131" spans="2:11" ht="15" customHeight="1">
      <c r="B131" s="343"/>
      <c r="C131" s="304" t="s">
        <v>2260</v>
      </c>
      <c r="D131" s="304"/>
      <c r="E131" s="304"/>
      <c r="F131" s="323" t="s">
        <v>2261</v>
      </c>
      <c r="G131" s="304"/>
      <c r="H131" s="304" t="s">
        <v>2294</v>
      </c>
      <c r="I131" s="304" t="s">
        <v>2257</v>
      </c>
      <c r="J131" s="304">
        <v>50</v>
      </c>
      <c r="K131" s="345"/>
    </row>
    <row r="132" spans="2:11" ht="15" customHeight="1">
      <c r="B132" s="343"/>
      <c r="C132" s="304" t="s">
        <v>2274</v>
      </c>
      <c r="D132" s="304"/>
      <c r="E132" s="304"/>
      <c r="F132" s="323" t="s">
        <v>2261</v>
      </c>
      <c r="G132" s="304"/>
      <c r="H132" s="304" t="s">
        <v>2294</v>
      </c>
      <c r="I132" s="304" t="s">
        <v>2257</v>
      </c>
      <c r="J132" s="304">
        <v>50</v>
      </c>
      <c r="K132" s="345"/>
    </row>
    <row r="133" spans="2:11" ht="15" customHeight="1">
      <c r="B133" s="343"/>
      <c r="C133" s="304" t="s">
        <v>2280</v>
      </c>
      <c r="D133" s="304"/>
      <c r="E133" s="304"/>
      <c r="F133" s="323" t="s">
        <v>2261</v>
      </c>
      <c r="G133" s="304"/>
      <c r="H133" s="304" t="s">
        <v>2294</v>
      </c>
      <c r="I133" s="304" t="s">
        <v>2257</v>
      </c>
      <c r="J133" s="304">
        <v>50</v>
      </c>
      <c r="K133" s="345"/>
    </row>
    <row r="134" spans="2:11" ht="15" customHeight="1">
      <c r="B134" s="343"/>
      <c r="C134" s="304" t="s">
        <v>2282</v>
      </c>
      <c r="D134" s="304"/>
      <c r="E134" s="304"/>
      <c r="F134" s="323" t="s">
        <v>2261</v>
      </c>
      <c r="G134" s="304"/>
      <c r="H134" s="304" t="s">
        <v>2294</v>
      </c>
      <c r="I134" s="304" t="s">
        <v>2257</v>
      </c>
      <c r="J134" s="304">
        <v>50</v>
      </c>
      <c r="K134" s="345"/>
    </row>
    <row r="135" spans="2:11" ht="15" customHeight="1">
      <c r="B135" s="343"/>
      <c r="C135" s="304" t="s">
        <v>131</v>
      </c>
      <c r="D135" s="304"/>
      <c r="E135" s="304"/>
      <c r="F135" s="323" t="s">
        <v>2261</v>
      </c>
      <c r="G135" s="304"/>
      <c r="H135" s="304" t="s">
        <v>2307</v>
      </c>
      <c r="I135" s="304" t="s">
        <v>2257</v>
      </c>
      <c r="J135" s="304">
        <v>255</v>
      </c>
      <c r="K135" s="345"/>
    </row>
    <row r="136" spans="2:11" ht="15" customHeight="1">
      <c r="B136" s="343"/>
      <c r="C136" s="304" t="s">
        <v>2284</v>
      </c>
      <c r="D136" s="304"/>
      <c r="E136" s="304"/>
      <c r="F136" s="323" t="s">
        <v>2255</v>
      </c>
      <c r="G136" s="304"/>
      <c r="H136" s="304" t="s">
        <v>2308</v>
      </c>
      <c r="I136" s="304" t="s">
        <v>2286</v>
      </c>
      <c r="J136" s="304"/>
      <c r="K136" s="345"/>
    </row>
    <row r="137" spans="2:11" ht="15" customHeight="1">
      <c r="B137" s="343"/>
      <c r="C137" s="304" t="s">
        <v>2287</v>
      </c>
      <c r="D137" s="304"/>
      <c r="E137" s="304"/>
      <c r="F137" s="323" t="s">
        <v>2255</v>
      </c>
      <c r="G137" s="304"/>
      <c r="H137" s="304" t="s">
        <v>2309</v>
      </c>
      <c r="I137" s="304" t="s">
        <v>2289</v>
      </c>
      <c r="J137" s="304"/>
      <c r="K137" s="345"/>
    </row>
    <row r="138" spans="2:11" ht="15" customHeight="1">
      <c r="B138" s="343"/>
      <c r="C138" s="304" t="s">
        <v>2290</v>
      </c>
      <c r="D138" s="304"/>
      <c r="E138" s="304"/>
      <c r="F138" s="323" t="s">
        <v>2255</v>
      </c>
      <c r="G138" s="304"/>
      <c r="H138" s="304" t="s">
        <v>2290</v>
      </c>
      <c r="I138" s="304" t="s">
        <v>2289</v>
      </c>
      <c r="J138" s="304"/>
      <c r="K138" s="345"/>
    </row>
    <row r="139" spans="2:11" ht="15" customHeight="1">
      <c r="B139" s="343"/>
      <c r="C139" s="304" t="s">
        <v>37</v>
      </c>
      <c r="D139" s="304"/>
      <c r="E139" s="304"/>
      <c r="F139" s="323" t="s">
        <v>2255</v>
      </c>
      <c r="G139" s="304"/>
      <c r="H139" s="304" t="s">
        <v>2310</v>
      </c>
      <c r="I139" s="304" t="s">
        <v>2289</v>
      </c>
      <c r="J139" s="304"/>
      <c r="K139" s="345"/>
    </row>
    <row r="140" spans="2:11" ht="15" customHeight="1">
      <c r="B140" s="343"/>
      <c r="C140" s="304" t="s">
        <v>2311</v>
      </c>
      <c r="D140" s="304"/>
      <c r="E140" s="304"/>
      <c r="F140" s="323" t="s">
        <v>2255</v>
      </c>
      <c r="G140" s="304"/>
      <c r="H140" s="304" t="s">
        <v>2312</v>
      </c>
      <c r="I140" s="304" t="s">
        <v>2289</v>
      </c>
      <c r="J140" s="304"/>
      <c r="K140" s="345"/>
    </row>
    <row r="141" spans="2:11" ht="15" customHeight="1">
      <c r="B141" s="346"/>
      <c r="C141" s="347"/>
      <c r="D141" s="347"/>
      <c r="E141" s="347"/>
      <c r="F141" s="347"/>
      <c r="G141" s="347"/>
      <c r="H141" s="347"/>
      <c r="I141" s="347"/>
      <c r="J141" s="347"/>
      <c r="K141" s="348"/>
    </row>
    <row r="142" spans="2:11" ht="18.75" customHeight="1">
      <c r="B142" s="301"/>
      <c r="C142" s="301"/>
      <c r="D142" s="301"/>
      <c r="E142" s="301"/>
      <c r="F142" s="335"/>
      <c r="G142" s="301"/>
      <c r="H142" s="301"/>
      <c r="I142" s="301"/>
      <c r="J142" s="301"/>
      <c r="K142" s="301"/>
    </row>
    <row r="143" spans="2:11" ht="18.75" customHeight="1">
      <c r="B143" s="310"/>
      <c r="C143" s="310"/>
      <c r="D143" s="310"/>
      <c r="E143" s="310"/>
      <c r="F143" s="310"/>
      <c r="G143" s="310"/>
      <c r="H143" s="310"/>
      <c r="I143" s="310"/>
      <c r="J143" s="310"/>
      <c r="K143" s="310"/>
    </row>
    <row r="144" spans="2:11" ht="7.5" customHeight="1">
      <c r="B144" s="311"/>
      <c r="C144" s="312"/>
      <c r="D144" s="312"/>
      <c r="E144" s="312"/>
      <c r="F144" s="312"/>
      <c r="G144" s="312"/>
      <c r="H144" s="312"/>
      <c r="I144" s="312"/>
      <c r="J144" s="312"/>
      <c r="K144" s="313"/>
    </row>
    <row r="145" spans="2:11" ht="45" customHeight="1">
      <c r="B145" s="314"/>
      <c r="C145" s="420" t="s">
        <v>2313</v>
      </c>
      <c r="D145" s="420"/>
      <c r="E145" s="420"/>
      <c r="F145" s="420"/>
      <c r="G145" s="420"/>
      <c r="H145" s="420"/>
      <c r="I145" s="420"/>
      <c r="J145" s="420"/>
      <c r="K145" s="315"/>
    </row>
    <row r="146" spans="2:11" ht="17.25" customHeight="1">
      <c r="B146" s="314"/>
      <c r="C146" s="316" t="s">
        <v>2249</v>
      </c>
      <c r="D146" s="316"/>
      <c r="E146" s="316"/>
      <c r="F146" s="316" t="s">
        <v>2250</v>
      </c>
      <c r="G146" s="317"/>
      <c r="H146" s="316" t="s">
        <v>126</v>
      </c>
      <c r="I146" s="316" t="s">
        <v>56</v>
      </c>
      <c r="J146" s="316" t="s">
        <v>2251</v>
      </c>
      <c r="K146" s="315"/>
    </row>
    <row r="147" spans="2:11" ht="17.25" customHeight="1">
      <c r="B147" s="314"/>
      <c r="C147" s="318" t="s">
        <v>2252</v>
      </c>
      <c r="D147" s="318"/>
      <c r="E147" s="318"/>
      <c r="F147" s="319" t="s">
        <v>2253</v>
      </c>
      <c r="G147" s="320"/>
      <c r="H147" s="318"/>
      <c r="I147" s="318"/>
      <c r="J147" s="318" t="s">
        <v>2254</v>
      </c>
      <c r="K147" s="315"/>
    </row>
    <row r="148" spans="2:11" ht="5.25" customHeight="1">
      <c r="B148" s="324"/>
      <c r="C148" s="321"/>
      <c r="D148" s="321"/>
      <c r="E148" s="321"/>
      <c r="F148" s="321"/>
      <c r="G148" s="322"/>
      <c r="H148" s="321"/>
      <c r="I148" s="321"/>
      <c r="J148" s="321"/>
      <c r="K148" s="345"/>
    </row>
    <row r="149" spans="2:11" ht="15" customHeight="1">
      <c r="B149" s="324"/>
      <c r="C149" s="349" t="s">
        <v>2258</v>
      </c>
      <c r="D149" s="304"/>
      <c r="E149" s="304"/>
      <c r="F149" s="350" t="s">
        <v>2255</v>
      </c>
      <c r="G149" s="304"/>
      <c r="H149" s="349" t="s">
        <v>2294</v>
      </c>
      <c r="I149" s="349" t="s">
        <v>2257</v>
      </c>
      <c r="J149" s="349">
        <v>120</v>
      </c>
      <c r="K149" s="345"/>
    </row>
    <row r="150" spans="2:11" ht="15" customHeight="1">
      <c r="B150" s="324"/>
      <c r="C150" s="349" t="s">
        <v>2303</v>
      </c>
      <c r="D150" s="304"/>
      <c r="E150" s="304"/>
      <c r="F150" s="350" t="s">
        <v>2255</v>
      </c>
      <c r="G150" s="304"/>
      <c r="H150" s="349" t="s">
        <v>2314</v>
      </c>
      <c r="I150" s="349" t="s">
        <v>2257</v>
      </c>
      <c r="J150" s="349" t="s">
        <v>2305</v>
      </c>
      <c r="K150" s="345"/>
    </row>
    <row r="151" spans="2:11" ht="15" customHeight="1">
      <c r="B151" s="324"/>
      <c r="C151" s="349" t="s">
        <v>81</v>
      </c>
      <c r="D151" s="304"/>
      <c r="E151" s="304"/>
      <c r="F151" s="350" t="s">
        <v>2255</v>
      </c>
      <c r="G151" s="304"/>
      <c r="H151" s="349" t="s">
        <v>2315</v>
      </c>
      <c r="I151" s="349" t="s">
        <v>2257</v>
      </c>
      <c r="J151" s="349" t="s">
        <v>2305</v>
      </c>
      <c r="K151" s="345"/>
    </row>
    <row r="152" spans="2:11" ht="15" customHeight="1">
      <c r="B152" s="324"/>
      <c r="C152" s="349" t="s">
        <v>2260</v>
      </c>
      <c r="D152" s="304"/>
      <c r="E152" s="304"/>
      <c r="F152" s="350" t="s">
        <v>2261</v>
      </c>
      <c r="G152" s="304"/>
      <c r="H152" s="349" t="s">
        <v>2294</v>
      </c>
      <c r="I152" s="349" t="s">
        <v>2257</v>
      </c>
      <c r="J152" s="349">
        <v>50</v>
      </c>
      <c r="K152" s="345"/>
    </row>
    <row r="153" spans="2:11" ht="15" customHeight="1">
      <c r="B153" s="324"/>
      <c r="C153" s="349" t="s">
        <v>2263</v>
      </c>
      <c r="D153" s="304"/>
      <c r="E153" s="304"/>
      <c r="F153" s="350" t="s">
        <v>2255</v>
      </c>
      <c r="G153" s="304"/>
      <c r="H153" s="349" t="s">
        <v>2294</v>
      </c>
      <c r="I153" s="349" t="s">
        <v>2265</v>
      </c>
      <c r="J153" s="349"/>
      <c r="K153" s="345"/>
    </row>
    <row r="154" spans="2:11" ht="15" customHeight="1">
      <c r="B154" s="324"/>
      <c r="C154" s="349" t="s">
        <v>2274</v>
      </c>
      <c r="D154" s="304"/>
      <c r="E154" s="304"/>
      <c r="F154" s="350" t="s">
        <v>2261</v>
      </c>
      <c r="G154" s="304"/>
      <c r="H154" s="349" t="s">
        <v>2294</v>
      </c>
      <c r="I154" s="349" t="s">
        <v>2257</v>
      </c>
      <c r="J154" s="349">
        <v>50</v>
      </c>
      <c r="K154" s="345"/>
    </row>
    <row r="155" spans="2:11" ht="15" customHeight="1">
      <c r="B155" s="324"/>
      <c r="C155" s="349" t="s">
        <v>2282</v>
      </c>
      <c r="D155" s="304"/>
      <c r="E155" s="304"/>
      <c r="F155" s="350" t="s">
        <v>2261</v>
      </c>
      <c r="G155" s="304"/>
      <c r="H155" s="349" t="s">
        <v>2294</v>
      </c>
      <c r="I155" s="349" t="s">
        <v>2257</v>
      </c>
      <c r="J155" s="349">
        <v>50</v>
      </c>
      <c r="K155" s="345"/>
    </row>
    <row r="156" spans="2:11" ht="15" customHeight="1">
      <c r="B156" s="324"/>
      <c r="C156" s="349" t="s">
        <v>2280</v>
      </c>
      <c r="D156" s="304"/>
      <c r="E156" s="304"/>
      <c r="F156" s="350" t="s">
        <v>2261</v>
      </c>
      <c r="G156" s="304"/>
      <c r="H156" s="349" t="s">
        <v>2294</v>
      </c>
      <c r="I156" s="349" t="s">
        <v>2257</v>
      </c>
      <c r="J156" s="349">
        <v>50</v>
      </c>
      <c r="K156" s="345"/>
    </row>
    <row r="157" spans="2:11" ht="15" customHeight="1">
      <c r="B157" s="324"/>
      <c r="C157" s="349" t="s">
        <v>98</v>
      </c>
      <c r="D157" s="304"/>
      <c r="E157" s="304"/>
      <c r="F157" s="350" t="s">
        <v>2255</v>
      </c>
      <c r="G157" s="304"/>
      <c r="H157" s="349" t="s">
        <v>2316</v>
      </c>
      <c r="I157" s="349" t="s">
        <v>2257</v>
      </c>
      <c r="J157" s="349" t="s">
        <v>2317</v>
      </c>
      <c r="K157" s="345"/>
    </row>
    <row r="158" spans="2:11" ht="15" customHeight="1">
      <c r="B158" s="324"/>
      <c r="C158" s="349" t="s">
        <v>2318</v>
      </c>
      <c r="D158" s="304"/>
      <c r="E158" s="304"/>
      <c r="F158" s="350" t="s">
        <v>2255</v>
      </c>
      <c r="G158" s="304"/>
      <c r="H158" s="349" t="s">
        <v>2319</v>
      </c>
      <c r="I158" s="349" t="s">
        <v>2289</v>
      </c>
      <c r="J158" s="349"/>
      <c r="K158" s="345"/>
    </row>
    <row r="159" spans="2:11" ht="15" customHeight="1">
      <c r="B159" s="351"/>
      <c r="C159" s="333"/>
      <c r="D159" s="333"/>
      <c r="E159" s="333"/>
      <c r="F159" s="333"/>
      <c r="G159" s="333"/>
      <c r="H159" s="333"/>
      <c r="I159" s="333"/>
      <c r="J159" s="333"/>
      <c r="K159" s="352"/>
    </row>
    <row r="160" spans="2:11" ht="18.75" customHeight="1">
      <c r="B160" s="301"/>
      <c r="C160" s="304"/>
      <c r="D160" s="304"/>
      <c r="E160" s="304"/>
      <c r="F160" s="323"/>
      <c r="G160" s="304"/>
      <c r="H160" s="304"/>
      <c r="I160" s="304"/>
      <c r="J160" s="304"/>
      <c r="K160" s="301"/>
    </row>
    <row r="161" spans="2:11" ht="18.75" customHeight="1">
      <c r="B161" s="310"/>
      <c r="C161" s="310"/>
      <c r="D161" s="310"/>
      <c r="E161" s="310"/>
      <c r="F161" s="310"/>
      <c r="G161" s="310"/>
      <c r="H161" s="310"/>
      <c r="I161" s="310"/>
      <c r="J161" s="310"/>
      <c r="K161" s="310"/>
    </row>
    <row r="162" spans="2:11" ht="7.5" customHeight="1">
      <c r="B162" s="291"/>
      <c r="C162" s="292"/>
      <c r="D162" s="292"/>
      <c r="E162" s="292"/>
      <c r="F162" s="292"/>
      <c r="G162" s="292"/>
      <c r="H162" s="292"/>
      <c r="I162" s="292"/>
      <c r="J162" s="292"/>
      <c r="K162" s="293"/>
    </row>
    <row r="163" spans="2:11" ht="45" customHeight="1">
      <c r="B163" s="294"/>
      <c r="C163" s="418" t="s">
        <v>2320</v>
      </c>
      <c r="D163" s="418"/>
      <c r="E163" s="418"/>
      <c r="F163" s="418"/>
      <c r="G163" s="418"/>
      <c r="H163" s="418"/>
      <c r="I163" s="418"/>
      <c r="J163" s="418"/>
      <c r="K163" s="295"/>
    </row>
    <row r="164" spans="2:11" ht="17.25" customHeight="1">
      <c r="B164" s="294"/>
      <c r="C164" s="316" t="s">
        <v>2249</v>
      </c>
      <c r="D164" s="316"/>
      <c r="E164" s="316"/>
      <c r="F164" s="316" t="s">
        <v>2250</v>
      </c>
      <c r="G164" s="353"/>
      <c r="H164" s="354" t="s">
        <v>126</v>
      </c>
      <c r="I164" s="354" t="s">
        <v>56</v>
      </c>
      <c r="J164" s="316" t="s">
        <v>2251</v>
      </c>
      <c r="K164" s="295"/>
    </row>
    <row r="165" spans="2:11" ht="17.25" customHeight="1">
      <c r="B165" s="297"/>
      <c r="C165" s="318" t="s">
        <v>2252</v>
      </c>
      <c r="D165" s="318"/>
      <c r="E165" s="318"/>
      <c r="F165" s="319" t="s">
        <v>2253</v>
      </c>
      <c r="G165" s="355"/>
      <c r="H165" s="356"/>
      <c r="I165" s="356"/>
      <c r="J165" s="318" t="s">
        <v>2254</v>
      </c>
      <c r="K165" s="298"/>
    </row>
    <row r="166" spans="2:11" ht="5.25" customHeight="1">
      <c r="B166" s="324"/>
      <c r="C166" s="321"/>
      <c r="D166" s="321"/>
      <c r="E166" s="321"/>
      <c r="F166" s="321"/>
      <c r="G166" s="322"/>
      <c r="H166" s="321"/>
      <c r="I166" s="321"/>
      <c r="J166" s="321"/>
      <c r="K166" s="345"/>
    </row>
    <row r="167" spans="2:11" ht="15" customHeight="1">
      <c r="B167" s="324"/>
      <c r="C167" s="304" t="s">
        <v>2258</v>
      </c>
      <c r="D167" s="304"/>
      <c r="E167" s="304"/>
      <c r="F167" s="323" t="s">
        <v>2255</v>
      </c>
      <c r="G167" s="304"/>
      <c r="H167" s="304" t="s">
        <v>2294</v>
      </c>
      <c r="I167" s="304" t="s">
        <v>2257</v>
      </c>
      <c r="J167" s="304">
        <v>120</v>
      </c>
      <c r="K167" s="345"/>
    </row>
    <row r="168" spans="2:11" ht="15" customHeight="1">
      <c r="B168" s="324"/>
      <c r="C168" s="304" t="s">
        <v>2303</v>
      </c>
      <c r="D168" s="304"/>
      <c r="E168" s="304"/>
      <c r="F168" s="323" t="s">
        <v>2255</v>
      </c>
      <c r="G168" s="304"/>
      <c r="H168" s="304" t="s">
        <v>2304</v>
      </c>
      <c r="I168" s="304" t="s">
        <v>2257</v>
      </c>
      <c r="J168" s="304" t="s">
        <v>2305</v>
      </c>
      <c r="K168" s="345"/>
    </row>
    <row r="169" spans="2:11" ht="15" customHeight="1">
      <c r="B169" s="324"/>
      <c r="C169" s="304" t="s">
        <v>81</v>
      </c>
      <c r="D169" s="304"/>
      <c r="E169" s="304"/>
      <c r="F169" s="323" t="s">
        <v>2255</v>
      </c>
      <c r="G169" s="304"/>
      <c r="H169" s="304" t="s">
        <v>2321</v>
      </c>
      <c r="I169" s="304" t="s">
        <v>2257</v>
      </c>
      <c r="J169" s="304" t="s">
        <v>2305</v>
      </c>
      <c r="K169" s="345"/>
    </row>
    <row r="170" spans="2:11" ht="15" customHeight="1">
      <c r="B170" s="324"/>
      <c r="C170" s="304" t="s">
        <v>2260</v>
      </c>
      <c r="D170" s="304"/>
      <c r="E170" s="304"/>
      <c r="F170" s="323" t="s">
        <v>2261</v>
      </c>
      <c r="G170" s="304"/>
      <c r="H170" s="304" t="s">
        <v>2321</v>
      </c>
      <c r="I170" s="304" t="s">
        <v>2257</v>
      </c>
      <c r="J170" s="304">
        <v>50</v>
      </c>
      <c r="K170" s="345"/>
    </row>
    <row r="171" spans="2:11" ht="15" customHeight="1">
      <c r="B171" s="324"/>
      <c r="C171" s="304" t="s">
        <v>2263</v>
      </c>
      <c r="D171" s="304"/>
      <c r="E171" s="304"/>
      <c r="F171" s="323" t="s">
        <v>2255</v>
      </c>
      <c r="G171" s="304"/>
      <c r="H171" s="304" t="s">
        <v>2321</v>
      </c>
      <c r="I171" s="304" t="s">
        <v>2265</v>
      </c>
      <c r="J171" s="304"/>
      <c r="K171" s="345"/>
    </row>
    <row r="172" spans="2:11" ht="15" customHeight="1">
      <c r="B172" s="324"/>
      <c r="C172" s="304" t="s">
        <v>2274</v>
      </c>
      <c r="D172" s="304"/>
      <c r="E172" s="304"/>
      <c r="F172" s="323" t="s">
        <v>2261</v>
      </c>
      <c r="G172" s="304"/>
      <c r="H172" s="304" t="s">
        <v>2321</v>
      </c>
      <c r="I172" s="304" t="s">
        <v>2257</v>
      </c>
      <c r="J172" s="304">
        <v>50</v>
      </c>
      <c r="K172" s="345"/>
    </row>
    <row r="173" spans="2:11" ht="15" customHeight="1">
      <c r="B173" s="324"/>
      <c r="C173" s="304" t="s">
        <v>2282</v>
      </c>
      <c r="D173" s="304"/>
      <c r="E173" s="304"/>
      <c r="F173" s="323" t="s">
        <v>2261</v>
      </c>
      <c r="G173" s="304"/>
      <c r="H173" s="304" t="s">
        <v>2321</v>
      </c>
      <c r="I173" s="304" t="s">
        <v>2257</v>
      </c>
      <c r="J173" s="304">
        <v>50</v>
      </c>
      <c r="K173" s="345"/>
    </row>
    <row r="174" spans="2:11" ht="15" customHeight="1">
      <c r="B174" s="324"/>
      <c r="C174" s="304" t="s">
        <v>2280</v>
      </c>
      <c r="D174" s="304"/>
      <c r="E174" s="304"/>
      <c r="F174" s="323" t="s">
        <v>2261</v>
      </c>
      <c r="G174" s="304"/>
      <c r="H174" s="304" t="s">
        <v>2321</v>
      </c>
      <c r="I174" s="304" t="s">
        <v>2257</v>
      </c>
      <c r="J174" s="304">
        <v>50</v>
      </c>
      <c r="K174" s="345"/>
    </row>
    <row r="175" spans="2:11" ht="15" customHeight="1">
      <c r="B175" s="324"/>
      <c r="C175" s="304" t="s">
        <v>125</v>
      </c>
      <c r="D175" s="304"/>
      <c r="E175" s="304"/>
      <c r="F175" s="323" t="s">
        <v>2255</v>
      </c>
      <c r="G175" s="304"/>
      <c r="H175" s="304" t="s">
        <v>2322</v>
      </c>
      <c r="I175" s="304" t="s">
        <v>2323</v>
      </c>
      <c r="J175" s="304"/>
      <c r="K175" s="345"/>
    </row>
    <row r="176" spans="2:11" ht="15" customHeight="1">
      <c r="B176" s="324"/>
      <c r="C176" s="304" t="s">
        <v>56</v>
      </c>
      <c r="D176" s="304"/>
      <c r="E176" s="304"/>
      <c r="F176" s="323" t="s">
        <v>2255</v>
      </c>
      <c r="G176" s="304"/>
      <c r="H176" s="304" t="s">
        <v>2324</v>
      </c>
      <c r="I176" s="304" t="s">
        <v>2325</v>
      </c>
      <c r="J176" s="304">
        <v>1</v>
      </c>
      <c r="K176" s="345"/>
    </row>
    <row r="177" spans="2:11" ht="15" customHeight="1">
      <c r="B177" s="324"/>
      <c r="C177" s="304" t="s">
        <v>52</v>
      </c>
      <c r="D177" s="304"/>
      <c r="E177" s="304"/>
      <c r="F177" s="323" t="s">
        <v>2255</v>
      </c>
      <c r="G177" s="304"/>
      <c r="H177" s="304" t="s">
        <v>2326</v>
      </c>
      <c r="I177" s="304" t="s">
        <v>2257</v>
      </c>
      <c r="J177" s="304">
        <v>20</v>
      </c>
      <c r="K177" s="345"/>
    </row>
    <row r="178" spans="2:11" ht="15" customHeight="1">
      <c r="B178" s="324"/>
      <c r="C178" s="304" t="s">
        <v>126</v>
      </c>
      <c r="D178" s="304"/>
      <c r="E178" s="304"/>
      <c r="F178" s="323" t="s">
        <v>2255</v>
      </c>
      <c r="G178" s="304"/>
      <c r="H178" s="304" t="s">
        <v>2327</v>
      </c>
      <c r="I178" s="304" t="s">
        <v>2257</v>
      </c>
      <c r="J178" s="304">
        <v>255</v>
      </c>
      <c r="K178" s="345"/>
    </row>
    <row r="179" spans="2:11" ht="15" customHeight="1">
      <c r="B179" s="324"/>
      <c r="C179" s="304" t="s">
        <v>127</v>
      </c>
      <c r="D179" s="304"/>
      <c r="E179" s="304"/>
      <c r="F179" s="323" t="s">
        <v>2255</v>
      </c>
      <c r="G179" s="304"/>
      <c r="H179" s="304" t="s">
        <v>2220</v>
      </c>
      <c r="I179" s="304" t="s">
        <v>2257</v>
      </c>
      <c r="J179" s="304">
        <v>10</v>
      </c>
      <c r="K179" s="345"/>
    </row>
    <row r="180" spans="2:11" ht="15" customHeight="1">
      <c r="B180" s="324"/>
      <c r="C180" s="304" t="s">
        <v>128</v>
      </c>
      <c r="D180" s="304"/>
      <c r="E180" s="304"/>
      <c r="F180" s="323" t="s">
        <v>2255</v>
      </c>
      <c r="G180" s="304"/>
      <c r="H180" s="304" t="s">
        <v>2328</v>
      </c>
      <c r="I180" s="304" t="s">
        <v>2289</v>
      </c>
      <c r="J180" s="304"/>
      <c r="K180" s="345"/>
    </row>
    <row r="181" spans="2:11" ht="15" customHeight="1">
      <c r="B181" s="324"/>
      <c r="C181" s="304" t="s">
        <v>2329</v>
      </c>
      <c r="D181" s="304"/>
      <c r="E181" s="304"/>
      <c r="F181" s="323" t="s">
        <v>2255</v>
      </c>
      <c r="G181" s="304"/>
      <c r="H181" s="304" t="s">
        <v>2330</v>
      </c>
      <c r="I181" s="304" t="s">
        <v>2289</v>
      </c>
      <c r="J181" s="304"/>
      <c r="K181" s="345"/>
    </row>
    <row r="182" spans="2:11" ht="15" customHeight="1">
      <c r="B182" s="324"/>
      <c r="C182" s="304" t="s">
        <v>2318</v>
      </c>
      <c r="D182" s="304"/>
      <c r="E182" s="304"/>
      <c r="F182" s="323" t="s">
        <v>2255</v>
      </c>
      <c r="G182" s="304"/>
      <c r="H182" s="304" t="s">
        <v>2331</v>
      </c>
      <c r="I182" s="304" t="s">
        <v>2289</v>
      </c>
      <c r="J182" s="304"/>
      <c r="K182" s="345"/>
    </row>
    <row r="183" spans="2:11" ht="15" customHeight="1">
      <c r="B183" s="324"/>
      <c r="C183" s="304" t="s">
        <v>130</v>
      </c>
      <c r="D183" s="304"/>
      <c r="E183" s="304"/>
      <c r="F183" s="323" t="s">
        <v>2261</v>
      </c>
      <c r="G183" s="304"/>
      <c r="H183" s="304" t="s">
        <v>2332</v>
      </c>
      <c r="I183" s="304" t="s">
        <v>2257</v>
      </c>
      <c r="J183" s="304">
        <v>50</v>
      </c>
      <c r="K183" s="345"/>
    </row>
    <row r="184" spans="2:11" ht="15" customHeight="1">
      <c r="B184" s="324"/>
      <c r="C184" s="304" t="s">
        <v>2333</v>
      </c>
      <c r="D184" s="304"/>
      <c r="E184" s="304"/>
      <c r="F184" s="323" t="s">
        <v>2261</v>
      </c>
      <c r="G184" s="304"/>
      <c r="H184" s="304" t="s">
        <v>2334</v>
      </c>
      <c r="I184" s="304" t="s">
        <v>2335</v>
      </c>
      <c r="J184" s="304"/>
      <c r="K184" s="345"/>
    </row>
    <row r="185" spans="2:11" ht="15" customHeight="1">
      <c r="B185" s="324"/>
      <c r="C185" s="304" t="s">
        <v>2336</v>
      </c>
      <c r="D185" s="304"/>
      <c r="E185" s="304"/>
      <c r="F185" s="323" t="s">
        <v>2261</v>
      </c>
      <c r="G185" s="304"/>
      <c r="H185" s="304" t="s">
        <v>2337</v>
      </c>
      <c r="I185" s="304" t="s">
        <v>2335</v>
      </c>
      <c r="J185" s="304"/>
      <c r="K185" s="345"/>
    </row>
    <row r="186" spans="2:11" ht="15" customHeight="1">
      <c r="B186" s="324"/>
      <c r="C186" s="304" t="s">
        <v>2338</v>
      </c>
      <c r="D186" s="304"/>
      <c r="E186" s="304"/>
      <c r="F186" s="323" t="s">
        <v>2261</v>
      </c>
      <c r="G186" s="304"/>
      <c r="H186" s="304" t="s">
        <v>2339</v>
      </c>
      <c r="I186" s="304" t="s">
        <v>2335</v>
      </c>
      <c r="J186" s="304"/>
      <c r="K186" s="345"/>
    </row>
    <row r="187" spans="2:11" ht="15" customHeight="1">
      <c r="B187" s="324"/>
      <c r="C187" s="357" t="s">
        <v>2340</v>
      </c>
      <c r="D187" s="304"/>
      <c r="E187" s="304"/>
      <c r="F187" s="323" t="s">
        <v>2261</v>
      </c>
      <c r="G187" s="304"/>
      <c r="H187" s="304" t="s">
        <v>2341</v>
      </c>
      <c r="I187" s="304" t="s">
        <v>2342</v>
      </c>
      <c r="J187" s="358" t="s">
        <v>2343</v>
      </c>
      <c r="K187" s="345"/>
    </row>
    <row r="188" spans="2:11" ht="15" customHeight="1">
      <c r="B188" s="324"/>
      <c r="C188" s="309" t="s">
        <v>41</v>
      </c>
      <c r="D188" s="304"/>
      <c r="E188" s="304"/>
      <c r="F188" s="323" t="s">
        <v>2255</v>
      </c>
      <c r="G188" s="304"/>
      <c r="H188" s="301" t="s">
        <v>2344</v>
      </c>
      <c r="I188" s="304" t="s">
        <v>2345</v>
      </c>
      <c r="J188" s="304"/>
      <c r="K188" s="345"/>
    </row>
    <row r="189" spans="2:11" ht="15" customHeight="1">
      <c r="B189" s="324"/>
      <c r="C189" s="309" t="s">
        <v>2346</v>
      </c>
      <c r="D189" s="304"/>
      <c r="E189" s="304"/>
      <c r="F189" s="323" t="s">
        <v>2255</v>
      </c>
      <c r="G189" s="304"/>
      <c r="H189" s="304" t="s">
        <v>2347</v>
      </c>
      <c r="I189" s="304" t="s">
        <v>2289</v>
      </c>
      <c r="J189" s="304"/>
      <c r="K189" s="345"/>
    </row>
    <row r="190" spans="2:11" ht="15" customHeight="1">
      <c r="B190" s="324"/>
      <c r="C190" s="309" t="s">
        <v>2348</v>
      </c>
      <c r="D190" s="304"/>
      <c r="E190" s="304"/>
      <c r="F190" s="323" t="s">
        <v>2255</v>
      </c>
      <c r="G190" s="304"/>
      <c r="H190" s="304" t="s">
        <v>2349</v>
      </c>
      <c r="I190" s="304" t="s">
        <v>2289</v>
      </c>
      <c r="J190" s="304"/>
      <c r="K190" s="345"/>
    </row>
    <row r="191" spans="2:11" ht="15" customHeight="1">
      <c r="B191" s="324"/>
      <c r="C191" s="309" t="s">
        <v>2350</v>
      </c>
      <c r="D191" s="304"/>
      <c r="E191" s="304"/>
      <c r="F191" s="323" t="s">
        <v>2261</v>
      </c>
      <c r="G191" s="304"/>
      <c r="H191" s="304" t="s">
        <v>2351</v>
      </c>
      <c r="I191" s="304" t="s">
        <v>2289</v>
      </c>
      <c r="J191" s="304"/>
      <c r="K191" s="345"/>
    </row>
    <row r="192" spans="2:11" ht="15" customHeight="1">
      <c r="B192" s="351"/>
      <c r="C192" s="359"/>
      <c r="D192" s="333"/>
      <c r="E192" s="333"/>
      <c r="F192" s="333"/>
      <c r="G192" s="333"/>
      <c r="H192" s="333"/>
      <c r="I192" s="333"/>
      <c r="J192" s="333"/>
      <c r="K192" s="352"/>
    </row>
    <row r="193" spans="2:11" ht="18.75" customHeight="1">
      <c r="B193" s="301"/>
      <c r="C193" s="304"/>
      <c r="D193" s="304"/>
      <c r="E193" s="304"/>
      <c r="F193" s="323"/>
      <c r="G193" s="304"/>
      <c r="H193" s="304"/>
      <c r="I193" s="304"/>
      <c r="J193" s="304"/>
      <c r="K193" s="301"/>
    </row>
    <row r="194" spans="2:11" ht="18.75" customHeight="1">
      <c r="B194" s="301"/>
      <c r="C194" s="304"/>
      <c r="D194" s="304"/>
      <c r="E194" s="304"/>
      <c r="F194" s="323"/>
      <c r="G194" s="304"/>
      <c r="H194" s="304"/>
      <c r="I194" s="304"/>
      <c r="J194" s="304"/>
      <c r="K194" s="301"/>
    </row>
    <row r="195" spans="2:11" ht="18.75" customHeight="1">
      <c r="B195" s="310"/>
      <c r="C195" s="310"/>
      <c r="D195" s="310"/>
      <c r="E195" s="310"/>
      <c r="F195" s="310"/>
      <c r="G195" s="310"/>
      <c r="H195" s="310"/>
      <c r="I195" s="310"/>
      <c r="J195" s="310"/>
      <c r="K195" s="310"/>
    </row>
    <row r="196" spans="2:11" ht="13.5">
      <c r="B196" s="291"/>
      <c r="C196" s="292"/>
      <c r="D196" s="292"/>
      <c r="E196" s="292"/>
      <c r="F196" s="292"/>
      <c r="G196" s="292"/>
      <c r="H196" s="292"/>
      <c r="I196" s="292"/>
      <c r="J196" s="292"/>
      <c r="K196" s="293"/>
    </row>
    <row r="197" spans="2:11" ht="22.2">
      <c r="B197" s="294"/>
      <c r="C197" s="418" t="s">
        <v>2352</v>
      </c>
      <c r="D197" s="418"/>
      <c r="E197" s="418"/>
      <c r="F197" s="418"/>
      <c r="G197" s="418"/>
      <c r="H197" s="418"/>
      <c r="I197" s="418"/>
      <c r="J197" s="418"/>
      <c r="K197" s="295"/>
    </row>
    <row r="198" spans="2:11" ht="25.5" customHeight="1">
      <c r="B198" s="294"/>
      <c r="C198" s="360" t="s">
        <v>2353</v>
      </c>
      <c r="D198" s="360"/>
      <c r="E198" s="360"/>
      <c r="F198" s="360" t="s">
        <v>2354</v>
      </c>
      <c r="G198" s="361"/>
      <c r="H198" s="423" t="s">
        <v>2355</v>
      </c>
      <c r="I198" s="423"/>
      <c r="J198" s="423"/>
      <c r="K198" s="295"/>
    </row>
    <row r="199" spans="2:11" ht="5.25" customHeight="1">
      <c r="B199" s="324"/>
      <c r="C199" s="321"/>
      <c r="D199" s="321"/>
      <c r="E199" s="321"/>
      <c r="F199" s="321"/>
      <c r="G199" s="304"/>
      <c r="H199" s="321"/>
      <c r="I199" s="321"/>
      <c r="J199" s="321"/>
      <c r="K199" s="345"/>
    </row>
    <row r="200" spans="2:11" ht="15" customHeight="1">
      <c r="B200" s="324"/>
      <c r="C200" s="304" t="s">
        <v>2345</v>
      </c>
      <c r="D200" s="304"/>
      <c r="E200" s="304"/>
      <c r="F200" s="323" t="s">
        <v>42</v>
      </c>
      <c r="G200" s="304"/>
      <c r="H200" s="424" t="s">
        <v>2356</v>
      </c>
      <c r="I200" s="424"/>
      <c r="J200" s="424"/>
      <c r="K200" s="345"/>
    </row>
    <row r="201" spans="2:11" ht="15" customHeight="1">
      <c r="B201" s="324"/>
      <c r="C201" s="330"/>
      <c r="D201" s="304"/>
      <c r="E201" s="304"/>
      <c r="F201" s="323" t="s">
        <v>43</v>
      </c>
      <c r="G201" s="304"/>
      <c r="H201" s="424" t="s">
        <v>2357</v>
      </c>
      <c r="I201" s="424"/>
      <c r="J201" s="424"/>
      <c r="K201" s="345"/>
    </row>
    <row r="202" spans="2:11" ht="15" customHeight="1">
      <c r="B202" s="324"/>
      <c r="C202" s="330"/>
      <c r="D202" s="304"/>
      <c r="E202" s="304"/>
      <c r="F202" s="323" t="s">
        <v>46</v>
      </c>
      <c r="G202" s="304"/>
      <c r="H202" s="424" t="s">
        <v>2358</v>
      </c>
      <c r="I202" s="424"/>
      <c r="J202" s="424"/>
      <c r="K202" s="345"/>
    </row>
    <row r="203" spans="2:11" ht="15" customHeight="1">
      <c r="B203" s="324"/>
      <c r="C203" s="304"/>
      <c r="D203" s="304"/>
      <c r="E203" s="304"/>
      <c r="F203" s="323" t="s">
        <v>44</v>
      </c>
      <c r="G203" s="304"/>
      <c r="H203" s="424" t="s">
        <v>2359</v>
      </c>
      <c r="I203" s="424"/>
      <c r="J203" s="424"/>
      <c r="K203" s="345"/>
    </row>
    <row r="204" spans="2:11" ht="15" customHeight="1">
      <c r="B204" s="324"/>
      <c r="C204" s="304"/>
      <c r="D204" s="304"/>
      <c r="E204" s="304"/>
      <c r="F204" s="323" t="s">
        <v>45</v>
      </c>
      <c r="G204" s="304"/>
      <c r="H204" s="424" t="s">
        <v>2360</v>
      </c>
      <c r="I204" s="424"/>
      <c r="J204" s="424"/>
      <c r="K204" s="345"/>
    </row>
    <row r="205" spans="2:11" ht="15" customHeight="1">
      <c r="B205" s="324"/>
      <c r="C205" s="304"/>
      <c r="D205" s="304"/>
      <c r="E205" s="304"/>
      <c r="F205" s="323"/>
      <c r="G205" s="304"/>
      <c r="H205" s="304"/>
      <c r="I205" s="304"/>
      <c r="J205" s="304"/>
      <c r="K205" s="345"/>
    </row>
    <row r="206" spans="2:11" ht="15" customHeight="1">
      <c r="B206" s="324"/>
      <c r="C206" s="304" t="s">
        <v>2301</v>
      </c>
      <c r="D206" s="304"/>
      <c r="E206" s="304"/>
      <c r="F206" s="323" t="s">
        <v>76</v>
      </c>
      <c r="G206" s="304"/>
      <c r="H206" s="424" t="s">
        <v>2361</v>
      </c>
      <c r="I206" s="424"/>
      <c r="J206" s="424"/>
      <c r="K206" s="345"/>
    </row>
    <row r="207" spans="2:11" ht="15" customHeight="1">
      <c r="B207" s="324"/>
      <c r="C207" s="330"/>
      <c r="D207" s="304"/>
      <c r="E207" s="304"/>
      <c r="F207" s="323" t="s">
        <v>2199</v>
      </c>
      <c r="G207" s="304"/>
      <c r="H207" s="424" t="s">
        <v>2200</v>
      </c>
      <c r="I207" s="424"/>
      <c r="J207" s="424"/>
      <c r="K207" s="345"/>
    </row>
    <row r="208" spans="2:11" ht="15" customHeight="1">
      <c r="B208" s="324"/>
      <c r="C208" s="304"/>
      <c r="D208" s="304"/>
      <c r="E208" s="304"/>
      <c r="F208" s="323" t="s">
        <v>2197</v>
      </c>
      <c r="G208" s="304"/>
      <c r="H208" s="424" t="s">
        <v>2362</v>
      </c>
      <c r="I208" s="424"/>
      <c r="J208" s="424"/>
      <c r="K208" s="345"/>
    </row>
    <row r="209" spans="2:11" ht="15" customHeight="1">
      <c r="B209" s="362"/>
      <c r="C209" s="330"/>
      <c r="D209" s="330"/>
      <c r="E209" s="330"/>
      <c r="F209" s="323" t="s">
        <v>2201</v>
      </c>
      <c r="G209" s="309"/>
      <c r="H209" s="422" t="s">
        <v>2202</v>
      </c>
      <c r="I209" s="422"/>
      <c r="J209" s="422"/>
      <c r="K209" s="363"/>
    </row>
    <row r="210" spans="2:11" ht="15" customHeight="1">
      <c r="B210" s="362"/>
      <c r="C210" s="330"/>
      <c r="D210" s="330"/>
      <c r="E210" s="330"/>
      <c r="F210" s="323" t="s">
        <v>2203</v>
      </c>
      <c r="G210" s="309"/>
      <c r="H210" s="422" t="s">
        <v>2363</v>
      </c>
      <c r="I210" s="422"/>
      <c r="J210" s="422"/>
      <c r="K210" s="363"/>
    </row>
    <row r="211" spans="2:11" ht="15" customHeight="1">
      <c r="B211" s="362"/>
      <c r="C211" s="330"/>
      <c r="D211" s="330"/>
      <c r="E211" s="330"/>
      <c r="F211" s="364"/>
      <c r="G211" s="309"/>
      <c r="H211" s="365"/>
      <c r="I211" s="365"/>
      <c r="J211" s="365"/>
      <c r="K211" s="363"/>
    </row>
    <row r="212" spans="2:11" ht="15" customHeight="1">
      <c r="B212" s="362"/>
      <c r="C212" s="304" t="s">
        <v>2325</v>
      </c>
      <c r="D212" s="330"/>
      <c r="E212" s="330"/>
      <c r="F212" s="323">
        <v>1</v>
      </c>
      <c r="G212" s="309"/>
      <c r="H212" s="422" t="s">
        <v>2364</v>
      </c>
      <c r="I212" s="422"/>
      <c r="J212" s="422"/>
      <c r="K212" s="363"/>
    </row>
    <row r="213" spans="2:11" ht="15" customHeight="1">
      <c r="B213" s="362"/>
      <c r="C213" s="330"/>
      <c r="D213" s="330"/>
      <c r="E213" s="330"/>
      <c r="F213" s="323">
        <v>2</v>
      </c>
      <c r="G213" s="309"/>
      <c r="H213" s="422" t="s">
        <v>2365</v>
      </c>
      <c r="I213" s="422"/>
      <c r="J213" s="422"/>
      <c r="K213" s="363"/>
    </row>
    <row r="214" spans="2:11" ht="15" customHeight="1">
      <c r="B214" s="362"/>
      <c r="C214" s="330"/>
      <c r="D214" s="330"/>
      <c r="E214" s="330"/>
      <c r="F214" s="323">
        <v>3</v>
      </c>
      <c r="G214" s="309"/>
      <c r="H214" s="422" t="s">
        <v>2366</v>
      </c>
      <c r="I214" s="422"/>
      <c r="J214" s="422"/>
      <c r="K214" s="363"/>
    </row>
    <row r="215" spans="2:11" ht="15" customHeight="1">
      <c r="B215" s="362"/>
      <c r="C215" s="330"/>
      <c r="D215" s="330"/>
      <c r="E215" s="330"/>
      <c r="F215" s="323">
        <v>4</v>
      </c>
      <c r="G215" s="309"/>
      <c r="H215" s="422" t="s">
        <v>2367</v>
      </c>
      <c r="I215" s="422"/>
      <c r="J215" s="422"/>
      <c r="K215" s="363"/>
    </row>
    <row r="216" spans="2:11" ht="12.75" customHeight="1">
      <c r="B216" s="366"/>
      <c r="C216" s="367"/>
      <c r="D216" s="367"/>
      <c r="E216" s="367"/>
      <c r="F216" s="367"/>
      <c r="G216" s="367"/>
      <c r="H216" s="367"/>
      <c r="I216" s="367"/>
      <c r="J216" s="367"/>
      <c r="K216" s="368"/>
    </row>
  </sheetData>
  <mergeCells count="77">
    <mergeCell ref="H210:J210"/>
    <mergeCell ref="H212:J212"/>
    <mergeCell ref="H213:J213"/>
    <mergeCell ref="H214:J214"/>
    <mergeCell ref="H215:J215"/>
    <mergeCell ref="H209:J209"/>
    <mergeCell ref="C163:J163"/>
    <mergeCell ref="C197:J197"/>
    <mergeCell ref="H198:J198"/>
    <mergeCell ref="H200:J200"/>
    <mergeCell ref="H201:J201"/>
    <mergeCell ref="H202:J202"/>
    <mergeCell ref="H203:J203"/>
    <mergeCell ref="H204:J204"/>
    <mergeCell ref="H206:J206"/>
    <mergeCell ref="H207:J207"/>
    <mergeCell ref="H208:J208"/>
    <mergeCell ref="C145:J145"/>
    <mergeCell ref="D60:J60"/>
    <mergeCell ref="D61:J61"/>
    <mergeCell ref="D63:J63"/>
    <mergeCell ref="D64:J64"/>
    <mergeCell ref="D65:J65"/>
    <mergeCell ref="D66:J66"/>
    <mergeCell ref="D67:J67"/>
    <mergeCell ref="D68:J68"/>
    <mergeCell ref="C73:J73"/>
    <mergeCell ref="C100:J100"/>
    <mergeCell ref="C120:J120"/>
    <mergeCell ref="D59:J59"/>
    <mergeCell ref="E46:J46"/>
    <mergeCell ref="E47:J47"/>
    <mergeCell ref="E48:J48"/>
    <mergeCell ref="D49:J49"/>
    <mergeCell ref="C50:J50"/>
    <mergeCell ref="C52:J52"/>
    <mergeCell ref="C53:J53"/>
    <mergeCell ref="C55:J55"/>
    <mergeCell ref="D56:J56"/>
    <mergeCell ref="D57:J57"/>
    <mergeCell ref="D58:J58"/>
    <mergeCell ref="D45:J45"/>
    <mergeCell ref="D33:J33"/>
    <mergeCell ref="G34:J34"/>
    <mergeCell ref="G35:J35"/>
    <mergeCell ref="G36:J36"/>
    <mergeCell ref="G37:J37"/>
    <mergeCell ref="G38:J38"/>
    <mergeCell ref="G39:J39"/>
    <mergeCell ref="G40:J40"/>
    <mergeCell ref="G41:J41"/>
    <mergeCell ref="G42:J42"/>
    <mergeCell ref="G43:J43"/>
    <mergeCell ref="D32:J32"/>
    <mergeCell ref="F18:J18"/>
    <mergeCell ref="F19:J19"/>
    <mergeCell ref="F20:J20"/>
    <mergeCell ref="F21:J21"/>
    <mergeCell ref="C23:J23"/>
    <mergeCell ref="C24:J24"/>
    <mergeCell ref="D25:J25"/>
    <mergeCell ref="D26:J26"/>
    <mergeCell ref="D28:J28"/>
    <mergeCell ref="D29:J29"/>
    <mergeCell ref="D31:J31"/>
    <mergeCell ref="F17:J17"/>
    <mergeCell ref="C3:J3"/>
    <mergeCell ref="C4:J4"/>
    <mergeCell ref="C6:J6"/>
    <mergeCell ref="C7:J7"/>
    <mergeCell ref="C9:J9"/>
    <mergeCell ref="D10:J10"/>
    <mergeCell ref="D11:J11"/>
    <mergeCell ref="D13:J13"/>
    <mergeCell ref="D14:J14"/>
    <mergeCell ref="D15:J15"/>
    <mergeCell ref="F16:J16"/>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Uživatel-PC\Uživatel</dc:creator>
  <cp:keywords/>
  <dc:description/>
  <cp:lastModifiedBy>Jan.Vagner</cp:lastModifiedBy>
  <dcterms:created xsi:type="dcterms:W3CDTF">2016-09-12T11:24:04Z</dcterms:created>
  <dcterms:modified xsi:type="dcterms:W3CDTF">2016-09-14T11:51:46Z</dcterms:modified>
  <cp:category/>
  <cp:version/>
  <cp:contentType/>
  <cp:contentStatus/>
</cp:coreProperties>
</file>