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část" sheetId="3" r:id="rId3"/>
    <sheet name="03 - Vnitřní kanalizace" sheetId="4" r:id="rId4"/>
    <sheet name="04 - Vnitřní vodovod" sheetId="5" r:id="rId5"/>
    <sheet name="05 - Vytápění" sheetId="6" r:id="rId6"/>
    <sheet name="06 - Silnoproud" sheetId="7" r:id="rId7"/>
    <sheet name="07 - Slaboproud" sheetId="8" r:id="rId8"/>
    <sheet name="VRN - Vedlejší rozpočtové...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'01 - Bourací práce'!$C$101:$K$434</definedName>
    <definedName name="_xlnm.Print_Area" localSheetId="1">'01 - Bourací práce'!$C$4:$J$39,'01 - Bourací práce'!$C$45:$J$83,'01 - Bourací práce'!$C$89:$K$434</definedName>
    <definedName name="_xlnm.Print_Titles" localSheetId="1">'01 - Bourací práce'!$101:$101</definedName>
    <definedName name="_xlnm._FilterDatabase" localSheetId="2" hidden="1">'02 - Stavební část'!$C$103:$K$1124</definedName>
    <definedName name="_xlnm.Print_Area" localSheetId="2">'02 - Stavební část'!$C$4:$J$39,'02 - Stavební část'!$C$45:$J$85,'02 - Stavební část'!$C$91:$K$1124</definedName>
    <definedName name="_xlnm.Print_Titles" localSheetId="2">'02 - Stavební část'!$103:$103</definedName>
    <definedName name="_xlnm._FilterDatabase" localSheetId="3" hidden="1">'03 - Vnitřní kanalizace'!$C$81:$K$107</definedName>
    <definedName name="_xlnm.Print_Area" localSheetId="3">'03 - Vnitřní kanalizace'!$C$4:$J$39,'03 - Vnitřní kanalizace'!$C$45:$J$63,'03 - Vnitřní kanalizace'!$C$69:$K$107</definedName>
    <definedName name="_xlnm.Print_Titles" localSheetId="3">'03 - Vnitřní kanalizace'!$81:$81</definedName>
    <definedName name="_xlnm._FilterDatabase" localSheetId="4" hidden="1">'04 - Vnitřní vodovod'!$C$82:$K$120</definedName>
    <definedName name="_xlnm.Print_Area" localSheetId="4">'04 - Vnitřní vodovod'!$C$4:$J$39,'04 - Vnitřní vodovod'!$C$45:$J$64,'04 - Vnitřní vodovod'!$C$70:$K$120</definedName>
    <definedName name="_xlnm.Print_Titles" localSheetId="4">'04 - Vnitřní vodovod'!$82:$82</definedName>
    <definedName name="_xlnm._FilterDatabase" localSheetId="5" hidden="1">'05 - Vytápění'!$C$81:$K$90</definedName>
    <definedName name="_xlnm.Print_Area" localSheetId="5">'05 - Vytápění'!$C$4:$J$39,'05 - Vytápění'!$C$45:$J$63,'05 - Vytápění'!$C$69:$K$90</definedName>
    <definedName name="_xlnm.Print_Titles" localSheetId="5">'05 - Vytápění'!$81:$81</definedName>
    <definedName name="_xlnm._FilterDatabase" localSheetId="6" hidden="1">'06 - Silnoproud'!$C$86:$K$138</definedName>
    <definedName name="_xlnm.Print_Area" localSheetId="6">'06 - Silnoproud'!$C$4:$J$39,'06 - Silnoproud'!$C$45:$J$68,'06 - Silnoproud'!$C$74:$K$138</definedName>
    <definedName name="_xlnm.Print_Titles" localSheetId="6">'06 - Silnoproud'!$86:$86</definedName>
    <definedName name="_xlnm._FilterDatabase" localSheetId="7" hidden="1">'07 - Slaboproud'!$C$81:$K$100</definedName>
    <definedName name="_xlnm.Print_Area" localSheetId="7">'07 - Slaboproud'!$C$4:$J$39,'07 - Slaboproud'!$C$45:$J$63,'07 - Slaboproud'!$C$69:$K$100</definedName>
    <definedName name="_xlnm.Print_Titles" localSheetId="7">'07 - Slaboproud'!$81:$81</definedName>
    <definedName name="_xlnm._FilterDatabase" localSheetId="8" hidden="1">'VRN - Vedlejší rozpočtové...'!$C$80:$K$103</definedName>
    <definedName name="_xlnm.Print_Area" localSheetId="8">'VRN - Vedlejší rozpočtové...'!$C$4:$J$39,'VRN - Vedlejší rozpočtové...'!$C$45:$J$62,'VRN - Vedlejší rozpočtové...'!$C$68:$K$103</definedName>
    <definedName name="_xlnm.Print_Titles" localSheetId="8">'VRN - Vedlejší rozpočtové...'!$80:$80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8" r="J37"/>
  <c r="J36"/>
  <c i="1" r="AY61"/>
  <c i="8" r="J35"/>
  <c i="1" r="AX61"/>
  <c i="8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7" r="J37"/>
  <c r="J36"/>
  <c i="1" r="AY60"/>
  <c i="7" r="J35"/>
  <c i="1" r="AX60"/>
  <c i="7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6" r="J37"/>
  <c r="J36"/>
  <c i="1" r="AY59"/>
  <c i="6" r="J35"/>
  <c i="1" r="AX59"/>
  <c i="6"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T83"/>
  <c r="R84"/>
  <c r="R83"/>
  <c r="P84"/>
  <c r="P83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5" r="J37"/>
  <c r="J36"/>
  <c i="1" r="AY58"/>
  <c i="5" r="J35"/>
  <c i="1" r="AX58"/>
  <c i="5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4" r="J37"/>
  <c r="J36"/>
  <c i="1" r="AY57"/>
  <c i="4" r="J35"/>
  <c i="1" r="AX57"/>
  <c i="4"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3" r="J37"/>
  <c r="J36"/>
  <c i="1" r="AY56"/>
  <c i="3" r="J35"/>
  <c i="1" r="AX56"/>
  <c i="3" r="BI1115"/>
  <c r="BH1115"/>
  <c r="BG1115"/>
  <c r="BF1115"/>
  <c r="T1115"/>
  <c r="R1115"/>
  <c r="P1115"/>
  <c r="BI1105"/>
  <c r="BH1105"/>
  <c r="BG1105"/>
  <c r="BF1105"/>
  <c r="T1105"/>
  <c r="R1105"/>
  <c r="P1105"/>
  <c r="BI1095"/>
  <c r="BH1095"/>
  <c r="BG1095"/>
  <c r="BF1095"/>
  <c r="T1095"/>
  <c r="R1095"/>
  <c r="P1095"/>
  <c r="BI1084"/>
  <c r="BH1084"/>
  <c r="BG1084"/>
  <c r="BF1084"/>
  <c r="T1084"/>
  <c r="R1084"/>
  <c r="P1084"/>
  <c r="BI1074"/>
  <c r="BH1074"/>
  <c r="BG1074"/>
  <c r="BF1074"/>
  <c r="T1074"/>
  <c r="R1074"/>
  <c r="P1074"/>
  <c r="BI1059"/>
  <c r="BH1059"/>
  <c r="BG1059"/>
  <c r="BF1059"/>
  <c r="T1059"/>
  <c r="R1059"/>
  <c r="P1059"/>
  <c r="BI1044"/>
  <c r="BH1044"/>
  <c r="BG1044"/>
  <c r="BF1044"/>
  <c r="T1044"/>
  <c r="R1044"/>
  <c r="P1044"/>
  <c r="BI1019"/>
  <c r="BH1019"/>
  <c r="BG1019"/>
  <c r="BF1019"/>
  <c r="T1019"/>
  <c r="R1019"/>
  <c r="P1019"/>
  <c r="BI1008"/>
  <c r="BH1008"/>
  <c r="BG1008"/>
  <c r="BF1008"/>
  <c r="T1008"/>
  <c r="R1008"/>
  <c r="P1008"/>
  <c r="BI997"/>
  <c r="BH997"/>
  <c r="BG997"/>
  <c r="BF997"/>
  <c r="T997"/>
  <c r="R997"/>
  <c r="P997"/>
  <c r="BI986"/>
  <c r="BH986"/>
  <c r="BG986"/>
  <c r="BF986"/>
  <c r="T986"/>
  <c r="R986"/>
  <c r="P986"/>
  <c r="BI975"/>
  <c r="BH975"/>
  <c r="BG975"/>
  <c r="BF975"/>
  <c r="T975"/>
  <c r="R975"/>
  <c r="P975"/>
  <c r="BI972"/>
  <c r="BH972"/>
  <c r="BG972"/>
  <c r="BF972"/>
  <c r="T972"/>
  <c r="R972"/>
  <c r="P972"/>
  <c r="BI970"/>
  <c r="BH970"/>
  <c r="BG970"/>
  <c r="BF970"/>
  <c r="T970"/>
  <c r="R970"/>
  <c r="P970"/>
  <c r="BI955"/>
  <c r="BH955"/>
  <c r="BG955"/>
  <c r="BF955"/>
  <c r="T955"/>
  <c r="R955"/>
  <c r="P955"/>
  <c r="BI940"/>
  <c r="BH940"/>
  <c r="BG940"/>
  <c r="BF940"/>
  <c r="T940"/>
  <c r="R940"/>
  <c r="P940"/>
  <c r="BI934"/>
  <c r="BH934"/>
  <c r="BG934"/>
  <c r="BF934"/>
  <c r="T934"/>
  <c r="R934"/>
  <c r="P934"/>
  <c r="BI921"/>
  <c r="BH921"/>
  <c r="BG921"/>
  <c r="BF921"/>
  <c r="T921"/>
  <c r="R921"/>
  <c r="P921"/>
  <c r="BI918"/>
  <c r="BH918"/>
  <c r="BG918"/>
  <c r="BF918"/>
  <c r="T918"/>
  <c r="R918"/>
  <c r="P918"/>
  <c r="BI909"/>
  <c r="BH909"/>
  <c r="BG909"/>
  <c r="BF909"/>
  <c r="T909"/>
  <c r="R909"/>
  <c r="P909"/>
  <c r="BI906"/>
  <c r="BH906"/>
  <c r="BG906"/>
  <c r="BF906"/>
  <c r="T906"/>
  <c r="R906"/>
  <c r="P906"/>
  <c r="BI897"/>
  <c r="BH897"/>
  <c r="BG897"/>
  <c r="BF897"/>
  <c r="T897"/>
  <c r="R897"/>
  <c r="P897"/>
  <c r="BI890"/>
  <c r="BH890"/>
  <c r="BG890"/>
  <c r="BF890"/>
  <c r="T890"/>
  <c r="R890"/>
  <c r="P890"/>
  <c r="BI883"/>
  <c r="BH883"/>
  <c r="BG883"/>
  <c r="BF883"/>
  <c r="T883"/>
  <c r="R883"/>
  <c r="P883"/>
  <c r="BI868"/>
  <c r="BH868"/>
  <c r="BG868"/>
  <c r="BF868"/>
  <c r="T868"/>
  <c r="R868"/>
  <c r="P868"/>
  <c r="BI853"/>
  <c r="BH853"/>
  <c r="BG853"/>
  <c r="BF853"/>
  <c r="T853"/>
  <c r="R853"/>
  <c r="P853"/>
  <c r="BI850"/>
  <c r="BH850"/>
  <c r="BG850"/>
  <c r="BF850"/>
  <c r="T850"/>
  <c r="R850"/>
  <c r="P850"/>
  <c r="BI848"/>
  <c r="BH848"/>
  <c r="BG848"/>
  <c r="BF848"/>
  <c r="T848"/>
  <c r="R848"/>
  <c r="P848"/>
  <c r="BI843"/>
  <c r="BH843"/>
  <c r="BG843"/>
  <c r="BF843"/>
  <c r="T843"/>
  <c r="R843"/>
  <c r="P843"/>
  <c r="BI840"/>
  <c r="BH840"/>
  <c r="BG840"/>
  <c r="BF840"/>
  <c r="T840"/>
  <c r="R840"/>
  <c r="P840"/>
  <c r="BI835"/>
  <c r="BH835"/>
  <c r="BG835"/>
  <c r="BF835"/>
  <c r="T835"/>
  <c r="R835"/>
  <c r="P835"/>
  <c r="BI832"/>
  <c r="BH832"/>
  <c r="BG832"/>
  <c r="BF832"/>
  <c r="T832"/>
  <c r="R832"/>
  <c r="P832"/>
  <c r="BI827"/>
  <c r="BH827"/>
  <c r="BG827"/>
  <c r="BF827"/>
  <c r="T827"/>
  <c r="R827"/>
  <c r="P827"/>
  <c r="BI824"/>
  <c r="BH824"/>
  <c r="BG824"/>
  <c r="BF824"/>
  <c r="T824"/>
  <c r="R824"/>
  <c r="P824"/>
  <c r="BI819"/>
  <c r="BH819"/>
  <c r="BG819"/>
  <c r="BF819"/>
  <c r="T819"/>
  <c r="R819"/>
  <c r="P819"/>
  <c r="BI814"/>
  <c r="BH814"/>
  <c r="BG814"/>
  <c r="BF814"/>
  <c r="T814"/>
  <c r="R814"/>
  <c r="P814"/>
  <c r="BI809"/>
  <c r="BH809"/>
  <c r="BG809"/>
  <c r="BF809"/>
  <c r="T809"/>
  <c r="R809"/>
  <c r="P809"/>
  <c r="BI804"/>
  <c r="BH804"/>
  <c r="BG804"/>
  <c r="BF804"/>
  <c r="T804"/>
  <c r="R804"/>
  <c r="P804"/>
  <c r="BI799"/>
  <c r="BH799"/>
  <c r="BG799"/>
  <c r="BF799"/>
  <c r="T799"/>
  <c r="R799"/>
  <c r="P799"/>
  <c r="BI796"/>
  <c r="BH796"/>
  <c r="BG796"/>
  <c r="BF796"/>
  <c r="T796"/>
  <c r="R796"/>
  <c r="P796"/>
  <c r="BI794"/>
  <c r="BH794"/>
  <c r="BG794"/>
  <c r="BF794"/>
  <c r="T794"/>
  <c r="R794"/>
  <c r="P794"/>
  <c r="BI789"/>
  <c r="BH789"/>
  <c r="BG789"/>
  <c r="BF789"/>
  <c r="T789"/>
  <c r="R789"/>
  <c r="P789"/>
  <c r="BI775"/>
  <c r="BH775"/>
  <c r="BG775"/>
  <c r="BF775"/>
  <c r="T775"/>
  <c r="R775"/>
  <c r="P775"/>
  <c r="BI772"/>
  <c r="BH772"/>
  <c r="BG772"/>
  <c r="BF772"/>
  <c r="T772"/>
  <c r="R772"/>
  <c r="P772"/>
  <c r="BI762"/>
  <c r="BH762"/>
  <c r="BG762"/>
  <c r="BF762"/>
  <c r="T762"/>
  <c r="R762"/>
  <c r="P762"/>
  <c r="BI750"/>
  <c r="BH750"/>
  <c r="BG750"/>
  <c r="BF750"/>
  <c r="T750"/>
  <c r="R750"/>
  <c r="P750"/>
  <c r="BI747"/>
  <c r="BH747"/>
  <c r="BG747"/>
  <c r="BF747"/>
  <c r="T747"/>
  <c r="R747"/>
  <c r="P747"/>
  <c r="BI740"/>
  <c r="BH740"/>
  <c r="BG740"/>
  <c r="BF740"/>
  <c r="T740"/>
  <c r="R740"/>
  <c r="P740"/>
  <c r="BI737"/>
  <c r="BH737"/>
  <c r="BG737"/>
  <c r="BF737"/>
  <c r="T737"/>
  <c r="R737"/>
  <c r="P737"/>
  <c r="BI727"/>
  <c r="BH727"/>
  <c r="BG727"/>
  <c r="BF727"/>
  <c r="T727"/>
  <c r="R727"/>
  <c r="P727"/>
  <c r="BI721"/>
  <c r="BH721"/>
  <c r="BG721"/>
  <c r="BF721"/>
  <c r="T721"/>
  <c r="R721"/>
  <c r="P721"/>
  <c r="BI714"/>
  <c r="BH714"/>
  <c r="BG714"/>
  <c r="BF714"/>
  <c r="T714"/>
  <c r="R714"/>
  <c r="P714"/>
  <c r="BI707"/>
  <c r="BH707"/>
  <c r="BG707"/>
  <c r="BF707"/>
  <c r="T707"/>
  <c r="R707"/>
  <c r="P707"/>
  <c r="BI700"/>
  <c r="BH700"/>
  <c r="BG700"/>
  <c r="BF700"/>
  <c r="T700"/>
  <c r="R700"/>
  <c r="P700"/>
  <c r="BI686"/>
  <c r="BH686"/>
  <c r="BG686"/>
  <c r="BF686"/>
  <c r="T686"/>
  <c r="R686"/>
  <c r="P686"/>
  <c r="BI672"/>
  <c r="BH672"/>
  <c r="BG672"/>
  <c r="BF672"/>
  <c r="T672"/>
  <c r="R672"/>
  <c r="P672"/>
  <c r="BI669"/>
  <c r="BH669"/>
  <c r="BG669"/>
  <c r="BF669"/>
  <c r="T669"/>
  <c r="R669"/>
  <c r="P669"/>
  <c r="BI667"/>
  <c r="BH667"/>
  <c r="BG667"/>
  <c r="BF667"/>
  <c r="T667"/>
  <c r="R667"/>
  <c r="P667"/>
  <c r="BI655"/>
  <c r="BH655"/>
  <c r="BG655"/>
  <c r="BF655"/>
  <c r="T655"/>
  <c r="R655"/>
  <c r="P655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5"/>
  <c r="BH635"/>
  <c r="BG635"/>
  <c r="BF635"/>
  <c r="T635"/>
  <c r="R635"/>
  <c r="P635"/>
  <c r="BI632"/>
  <c r="BH632"/>
  <c r="BG632"/>
  <c r="BF632"/>
  <c r="T632"/>
  <c r="R632"/>
  <c r="P632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69"/>
  <c r="BH569"/>
  <c r="BG569"/>
  <c r="BF569"/>
  <c r="T569"/>
  <c r="R569"/>
  <c r="P569"/>
  <c r="BI558"/>
  <c r="BH558"/>
  <c r="BG558"/>
  <c r="BF558"/>
  <c r="T558"/>
  <c r="R558"/>
  <c r="P558"/>
  <c r="BI553"/>
  <c r="BH553"/>
  <c r="BG553"/>
  <c r="BF553"/>
  <c r="T553"/>
  <c r="R553"/>
  <c r="P553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09"/>
  <c r="BH509"/>
  <c r="BG509"/>
  <c r="BF509"/>
  <c r="T509"/>
  <c r="R509"/>
  <c r="P509"/>
  <c r="BI505"/>
  <c r="BH505"/>
  <c r="BG505"/>
  <c r="BF505"/>
  <c r="T505"/>
  <c r="R505"/>
  <c r="P505"/>
  <c r="BI495"/>
  <c r="BH495"/>
  <c r="BG495"/>
  <c r="BF495"/>
  <c r="T495"/>
  <c r="R495"/>
  <c r="P495"/>
  <c r="BI489"/>
  <c r="BH489"/>
  <c r="BG489"/>
  <c r="BF489"/>
  <c r="T489"/>
  <c r="R489"/>
  <c r="P489"/>
  <c r="BI486"/>
  <c r="BH486"/>
  <c r="BG486"/>
  <c r="BF486"/>
  <c r="T486"/>
  <c r="R486"/>
  <c r="P486"/>
  <c r="BI476"/>
  <c r="BH476"/>
  <c r="BG476"/>
  <c r="BF476"/>
  <c r="T476"/>
  <c r="R476"/>
  <c r="P476"/>
  <c r="BI472"/>
  <c r="BH472"/>
  <c r="BG472"/>
  <c r="BF472"/>
  <c r="T472"/>
  <c r="T471"/>
  <c r="R472"/>
  <c r="R471"/>
  <c r="P472"/>
  <c r="P471"/>
  <c r="BI468"/>
  <c r="BH468"/>
  <c r="BG468"/>
  <c r="BF468"/>
  <c r="T468"/>
  <c r="R468"/>
  <c r="P468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34"/>
  <c r="BH434"/>
  <c r="BG434"/>
  <c r="BF434"/>
  <c r="T434"/>
  <c r="R434"/>
  <c r="P434"/>
  <c r="BI412"/>
  <c r="BH412"/>
  <c r="BG412"/>
  <c r="BF412"/>
  <c r="T412"/>
  <c r="T411"/>
  <c r="R412"/>
  <c r="R411"/>
  <c r="P412"/>
  <c r="P411"/>
  <c r="BI399"/>
  <c r="BH399"/>
  <c r="BG399"/>
  <c r="BF399"/>
  <c r="T399"/>
  <c r="R399"/>
  <c r="P399"/>
  <c r="BI389"/>
  <c r="BH389"/>
  <c r="BG389"/>
  <c r="BF389"/>
  <c r="T389"/>
  <c r="R389"/>
  <c r="P389"/>
  <c r="BI378"/>
  <c r="BH378"/>
  <c r="BG378"/>
  <c r="BF378"/>
  <c r="T378"/>
  <c r="R378"/>
  <c r="P378"/>
  <c r="BI367"/>
  <c r="BH367"/>
  <c r="BG367"/>
  <c r="BF367"/>
  <c r="T367"/>
  <c r="R367"/>
  <c r="P367"/>
  <c r="BI356"/>
  <c r="BH356"/>
  <c r="BG356"/>
  <c r="BF356"/>
  <c r="T356"/>
  <c r="R356"/>
  <c r="P356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4"/>
  <c r="BH324"/>
  <c r="BG324"/>
  <c r="BF324"/>
  <c r="T324"/>
  <c r="R324"/>
  <c r="P324"/>
  <c r="BI310"/>
  <c r="BH310"/>
  <c r="BG310"/>
  <c r="BF310"/>
  <c r="T310"/>
  <c r="R310"/>
  <c r="P310"/>
  <c r="BI297"/>
  <c r="BH297"/>
  <c r="BG297"/>
  <c r="BF297"/>
  <c r="T297"/>
  <c r="R297"/>
  <c r="P297"/>
  <c r="BI284"/>
  <c r="BH284"/>
  <c r="BG284"/>
  <c r="BF284"/>
  <c r="T284"/>
  <c r="R284"/>
  <c r="P284"/>
  <c r="BI271"/>
  <c r="BH271"/>
  <c r="BG271"/>
  <c r="BF271"/>
  <c r="T271"/>
  <c r="R271"/>
  <c r="P271"/>
  <c r="BI252"/>
  <c r="BH252"/>
  <c r="BG252"/>
  <c r="BF252"/>
  <c r="T252"/>
  <c r="R252"/>
  <c r="P252"/>
  <c r="BI233"/>
  <c r="BH233"/>
  <c r="BG233"/>
  <c r="BF233"/>
  <c r="T233"/>
  <c r="R233"/>
  <c r="P233"/>
  <c r="BI220"/>
  <c r="BH220"/>
  <c r="BG220"/>
  <c r="BF220"/>
  <c r="T220"/>
  <c r="R220"/>
  <c r="P220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J101"/>
  <c r="J100"/>
  <c r="F100"/>
  <c r="F98"/>
  <c r="E96"/>
  <c r="J55"/>
  <c r="J54"/>
  <c r="F54"/>
  <c r="F52"/>
  <c r="E50"/>
  <c r="J18"/>
  <c r="E18"/>
  <c r="F55"/>
  <c r="J17"/>
  <c r="J12"/>
  <c r="J98"/>
  <c r="E7"/>
  <c r="E48"/>
  <c i="2" r="T368"/>
  <c r="R368"/>
  <c r="P368"/>
  <c r="BK368"/>
  <c r="J368"/>
  <c r="J80"/>
  <c r="J37"/>
  <c r="J36"/>
  <c i="1" r="AY55"/>
  <c i="2" r="J35"/>
  <c i="1" r="AX55"/>
  <c i="2" r="BI415"/>
  <c r="BH415"/>
  <c r="BG415"/>
  <c r="BF415"/>
  <c r="T415"/>
  <c r="T414"/>
  <c r="R415"/>
  <c r="R414"/>
  <c r="P415"/>
  <c r="P414"/>
  <c r="BI408"/>
  <c r="BH408"/>
  <c r="BG408"/>
  <c r="BF408"/>
  <c r="T408"/>
  <c r="R408"/>
  <c r="P408"/>
  <c r="BI402"/>
  <c r="BH402"/>
  <c r="BG402"/>
  <c r="BF402"/>
  <c r="T402"/>
  <c r="R402"/>
  <c r="P402"/>
  <c r="BI396"/>
  <c r="BH396"/>
  <c r="BG396"/>
  <c r="BF396"/>
  <c r="T396"/>
  <c r="R396"/>
  <c r="P396"/>
  <c r="BI390"/>
  <c r="BH390"/>
  <c r="BG390"/>
  <c r="BF390"/>
  <c r="T390"/>
  <c r="R390"/>
  <c r="P390"/>
  <c r="BI384"/>
  <c r="BH384"/>
  <c r="BG384"/>
  <c r="BF384"/>
  <c r="T384"/>
  <c r="R384"/>
  <c r="P384"/>
  <c r="BI369"/>
  <c r="BH369"/>
  <c r="BG369"/>
  <c r="BF369"/>
  <c r="T369"/>
  <c r="R369"/>
  <c r="P369"/>
  <c r="BI363"/>
  <c r="BH363"/>
  <c r="BG363"/>
  <c r="BF363"/>
  <c r="T363"/>
  <c r="R363"/>
  <c r="P363"/>
  <c r="BI358"/>
  <c r="BH358"/>
  <c r="BG358"/>
  <c r="BF358"/>
  <c r="T358"/>
  <c r="R358"/>
  <c r="P358"/>
  <c r="BI344"/>
  <c r="BH344"/>
  <c r="BG344"/>
  <c r="BF344"/>
  <c r="T344"/>
  <c r="R344"/>
  <c r="P344"/>
  <c r="P343"/>
  <c r="BI339"/>
  <c r="BH339"/>
  <c r="BG339"/>
  <c r="BF339"/>
  <c r="T339"/>
  <c r="R339"/>
  <c r="P339"/>
  <c r="BI335"/>
  <c r="BH335"/>
  <c r="BG335"/>
  <c r="BF335"/>
  <c r="T335"/>
  <c r="R335"/>
  <c r="P335"/>
  <c r="BI330"/>
  <c r="BH330"/>
  <c r="BG330"/>
  <c r="BF330"/>
  <c r="T330"/>
  <c r="R330"/>
  <c r="P330"/>
  <c r="BI326"/>
  <c r="BH326"/>
  <c r="BG326"/>
  <c r="BF326"/>
  <c r="T326"/>
  <c r="R326"/>
  <c r="P326"/>
  <c r="BI315"/>
  <c r="BH315"/>
  <c r="BG315"/>
  <c r="BF315"/>
  <c r="T315"/>
  <c r="R315"/>
  <c r="P315"/>
  <c r="BI311"/>
  <c r="BH311"/>
  <c r="BG311"/>
  <c r="BF311"/>
  <c r="T311"/>
  <c r="T310"/>
  <c r="R311"/>
  <c r="R310"/>
  <c r="P311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T293"/>
  <c r="R294"/>
  <c r="R293"/>
  <c r="P294"/>
  <c r="P293"/>
  <c r="BI290"/>
  <c r="BH290"/>
  <c r="BG290"/>
  <c r="BF290"/>
  <c r="T290"/>
  <c r="T289"/>
  <c r="R290"/>
  <c r="R289"/>
  <c r="P290"/>
  <c r="P289"/>
  <c r="BI284"/>
  <c r="BH284"/>
  <c r="BG284"/>
  <c r="BF284"/>
  <c r="T284"/>
  <c r="T283"/>
  <c r="R284"/>
  <c r="R283"/>
  <c r="P284"/>
  <c r="P283"/>
  <c r="BI278"/>
  <c r="BH278"/>
  <c r="BG278"/>
  <c r="BF278"/>
  <c r="T278"/>
  <c r="T277"/>
  <c r="R278"/>
  <c r="R277"/>
  <c r="P278"/>
  <c r="P277"/>
  <c r="BI274"/>
  <c r="BH274"/>
  <c r="BG274"/>
  <c r="BF274"/>
  <c r="T274"/>
  <c r="T273"/>
  <c r="R274"/>
  <c r="R273"/>
  <c r="P274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7"/>
  <c r="BH237"/>
  <c r="BG237"/>
  <c r="BF237"/>
  <c r="T237"/>
  <c r="R237"/>
  <c r="P237"/>
  <c r="BI232"/>
  <c r="BH232"/>
  <c r="BG232"/>
  <c r="BF232"/>
  <c r="T232"/>
  <c r="R232"/>
  <c r="P232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1"/>
  <c r="BH191"/>
  <c r="BG191"/>
  <c r="BF191"/>
  <c r="T191"/>
  <c r="R191"/>
  <c r="P191"/>
  <c r="BI183"/>
  <c r="BH183"/>
  <c r="BG183"/>
  <c r="BF183"/>
  <c r="T183"/>
  <c r="R183"/>
  <c r="P183"/>
  <c r="BI177"/>
  <c r="BH177"/>
  <c r="BG177"/>
  <c r="BF177"/>
  <c r="T177"/>
  <c r="R177"/>
  <c r="P177"/>
  <c r="BI155"/>
  <c r="BH155"/>
  <c r="BG155"/>
  <c r="BF155"/>
  <c r="T155"/>
  <c r="T154"/>
  <c r="R155"/>
  <c r="R154"/>
  <c r="P155"/>
  <c r="P154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J99"/>
  <c r="J98"/>
  <c r="F98"/>
  <c r="F96"/>
  <c r="E94"/>
  <c r="J55"/>
  <c r="J54"/>
  <c r="F54"/>
  <c r="F52"/>
  <c r="E50"/>
  <c r="J18"/>
  <c r="E18"/>
  <c r="F99"/>
  <c r="J17"/>
  <c r="J12"/>
  <c r="J52"/>
  <c r="E7"/>
  <c r="E48"/>
  <c i="1" r="L50"/>
  <c r="AM50"/>
  <c r="AM49"/>
  <c r="L49"/>
  <c r="AM47"/>
  <c r="L47"/>
  <c r="L45"/>
  <c r="L44"/>
  <c i="2" r="BK191"/>
  <c r="BK298"/>
  <c i="3" r="BK580"/>
  <c r="BK123"/>
  <c r="J541"/>
  <c r="BK799"/>
  <c i="5" r="BK112"/>
  <c i="7" r="J134"/>
  <c i="8" r="J98"/>
  <c i="2" r="J135"/>
  <c r="J271"/>
  <c i="3" r="BK737"/>
  <c r="BK535"/>
  <c r="J519"/>
  <c r="BK819"/>
  <c r="BK599"/>
  <c r="J495"/>
  <c i="4" r="J104"/>
  <c i="5" r="BK105"/>
  <c r="J116"/>
  <c i="6" r="BK84"/>
  <c i="7" r="BK135"/>
  <c i="9" r="BK88"/>
  <c i="2" r="J237"/>
  <c i="3" r="BK796"/>
  <c r="J164"/>
  <c r="J796"/>
  <c r="J848"/>
  <c i="5" r="J89"/>
  <c i="7" r="J124"/>
  <c i="8" r="J93"/>
  <c i="2" r="J363"/>
  <c r="BK232"/>
  <c i="3" r="J906"/>
  <c r="J367"/>
  <c r="J530"/>
  <c r="J647"/>
  <c r="BK340"/>
  <c i="6" r="BK86"/>
  <c i="7" r="J136"/>
  <c i="9" r="BK96"/>
  <c i="2" r="BK369"/>
  <c r="J140"/>
  <c i="3" r="J934"/>
  <c r="J611"/>
  <c r="J252"/>
  <c r="BK775"/>
  <c r="BK154"/>
  <c r="BK136"/>
  <c i="4" r="BK97"/>
  <c r="J96"/>
  <c r="J102"/>
  <c i="5" r="BK120"/>
  <c r="BK109"/>
  <c r="J119"/>
  <c r="BK104"/>
  <c i="7" r="BK119"/>
  <c i="8" r="J87"/>
  <c i="2" r="J149"/>
  <c r="J315"/>
  <c i="3" r="BK1044"/>
  <c r="J486"/>
  <c r="J1115"/>
  <c r="BK940"/>
  <c r="BK111"/>
  <c r="BK604"/>
  <c i="7" r="J102"/>
  <c r="BK91"/>
  <c i="2" r="J262"/>
  <c r="J266"/>
  <c i="3" r="BK132"/>
  <c r="J558"/>
  <c r="BK794"/>
  <c r="J214"/>
  <c r="BK271"/>
  <c i="6" r="J89"/>
  <c i="7" r="J113"/>
  <c i="8" r="BK97"/>
  <c i="2" r="J191"/>
  <c r="BK264"/>
  <c i="3" r="BK848"/>
  <c r="J465"/>
  <c r="BK1074"/>
  <c r="BK460"/>
  <c r="J614"/>
  <c i="6" r="BK87"/>
  <c i="7" r="J94"/>
  <c i="8" r="J99"/>
  <c i="2" r="J232"/>
  <c r="J335"/>
  <c r="BK183"/>
  <c i="3" r="J1084"/>
  <c r="J868"/>
  <c r="BK853"/>
  <c r="J593"/>
  <c r="J853"/>
  <c i="4" r="BK100"/>
  <c r="BK93"/>
  <c i="5" r="J96"/>
  <c r="J112"/>
  <c i="7" r="J137"/>
  <c r="J97"/>
  <c i="2" r="J202"/>
  <c i="3" r="BK827"/>
  <c r="BK997"/>
  <c r="BK986"/>
  <c r="BK639"/>
  <c r="J505"/>
  <c r="J569"/>
  <c i="6" r="J87"/>
  <c i="7" r="J101"/>
  <c i="8" r="BK96"/>
  <c i="2" r="J183"/>
  <c r="J216"/>
  <c i="3" r="J727"/>
  <c r="BK843"/>
  <c r="J1008"/>
  <c r="BK700"/>
  <c r="J789"/>
  <c i="5" r="BK92"/>
  <c i="7" r="BK101"/>
  <c r="J96"/>
  <c i="8" r="J92"/>
  <c i="2" r="J408"/>
  <c r="J274"/>
  <c i="3" r="J553"/>
  <c r="BK824"/>
  <c r="BK505"/>
  <c r="J271"/>
  <c r="BK635"/>
  <c r="BK310"/>
  <c i="4" r="J91"/>
  <c r="J85"/>
  <c r="BK107"/>
  <c r="J94"/>
  <c r="J100"/>
  <c i="5" r="BK103"/>
  <c r="J114"/>
  <c i="7" r="BK111"/>
  <c r="BK138"/>
  <c i="8" r="J90"/>
  <c i="2" r="J130"/>
  <c r="J415"/>
  <c i="3" r="BK883"/>
  <c r="J972"/>
  <c r="BK539"/>
  <c r="J635"/>
  <c r="BK672"/>
  <c i="5" r="J94"/>
  <c i="7" r="BK125"/>
  <c r="J120"/>
  <c i="2" r="BK315"/>
  <c r="BK294"/>
  <c i="3" r="J672"/>
  <c r="BK553"/>
  <c r="J132"/>
  <c r="J986"/>
  <c r="J524"/>
  <c r="BK527"/>
  <c i="5" r="J93"/>
  <c i="7" r="BK121"/>
  <c i="8" r="BK95"/>
  <c i="2" r="BK358"/>
  <c r="BK252"/>
  <c r="BK126"/>
  <c i="3" r="J827"/>
  <c r="BK220"/>
  <c r="J345"/>
  <c r="BK721"/>
  <c r="BK468"/>
  <c i="6" r="J84"/>
  <c i="7" r="J119"/>
  <c i="8" r="J89"/>
  <c i="2" r="BK363"/>
  <c r="J248"/>
  <c i="3" r="BK1115"/>
  <c r="BK789"/>
  <c r="BK189"/>
  <c r="BK975"/>
  <c r="J389"/>
  <c r="BK170"/>
  <c i="4" r="BK96"/>
  <c i="5" r="BK119"/>
  <c r="BK108"/>
  <c r="J108"/>
  <c i="7" r="BK114"/>
  <c r="BK92"/>
  <c i="8" r="J91"/>
  <c i="3" r="J1074"/>
  <c r="J434"/>
  <c r="J1105"/>
  <c r="J535"/>
  <c r="J115"/>
  <c i="5" r="BK107"/>
  <c i="7" r="J106"/>
  <c r="J130"/>
  <c i="9" r="BK100"/>
  <c i="2" r="BK290"/>
  <c r="BK145"/>
  <c i="3" r="J1059"/>
  <c r="BK297"/>
  <c r="J819"/>
  <c r="J539"/>
  <c i="5" r="BK88"/>
  <c i="7" r="J125"/>
  <c r="J92"/>
  <c i="2" r="BK284"/>
  <c r="J344"/>
  <c r="J284"/>
  <c i="3" r="J159"/>
  <c r="BK252"/>
  <c r="J832"/>
  <c r="J489"/>
  <c r="BK345"/>
  <c r="BK119"/>
  <c i="4" r="BK95"/>
  <c r="J88"/>
  <c r="J97"/>
  <c r="BK90"/>
  <c i="5" r="J88"/>
  <c r="J111"/>
  <c i="6" r="J86"/>
  <c i="7" r="BK137"/>
  <c i="8" r="BK87"/>
  <c i="2" r="BK216"/>
  <c r="J206"/>
  <c i="3" r="BK541"/>
  <c r="BK607"/>
  <c r="J194"/>
  <c r="BK583"/>
  <c r="J182"/>
  <c r="BK486"/>
  <c i="7" r="J103"/>
  <c r="BK134"/>
  <c i="9" r="J96"/>
  <c i="2" r="BK237"/>
  <c i="3" r="J700"/>
  <c r="J297"/>
  <c r="J587"/>
  <c r="BK530"/>
  <c r="BK628"/>
  <c i="5" r="BK85"/>
  <c i="7" r="J128"/>
  <c r="BK96"/>
  <c i="2" r="BK114"/>
  <c r="J358"/>
  <c i="3" r="BK750"/>
  <c r="J123"/>
  <c r="J775"/>
  <c r="J143"/>
  <c r="BK655"/>
  <c i="5" r="J91"/>
  <c i="7" r="J105"/>
  <c i="8" r="J97"/>
  <c i="2" r="J122"/>
  <c r="J252"/>
  <c i="3" r="J843"/>
  <c r="J740"/>
  <c r="J544"/>
  <c r="BK918"/>
  <c r="J625"/>
  <c i="4" r="J103"/>
  <c r="BK85"/>
  <c i="5" r="J86"/>
  <c r="J101"/>
  <c i="7" r="BK117"/>
  <c r="J126"/>
  <c i="2" r="BK306"/>
  <c r="J118"/>
  <c i="3" r="J149"/>
  <c r="J590"/>
  <c r="BK465"/>
  <c r="J399"/>
  <c r="J599"/>
  <c i="5" r="J95"/>
  <c i="7" r="BK127"/>
  <c i="8" r="BK93"/>
  <c i="2" r="BK202"/>
  <c r="J110"/>
  <c i="3" r="J850"/>
  <c r="BK747"/>
  <c r="J204"/>
  <c r="J909"/>
  <c r="BK544"/>
  <c r="J107"/>
  <c i="5" r="J87"/>
  <c i="7" r="BK112"/>
  <c i="8" r="BK92"/>
  <c i="2" r="BK130"/>
  <c r="BK177"/>
  <c i="3" r="J639"/>
  <c r="BK955"/>
  <c r="J620"/>
  <c r="BK115"/>
  <c r="J460"/>
  <c r="BK210"/>
  <c i="4" r="J101"/>
  <c r="J87"/>
  <c r="J99"/>
  <c r="BK98"/>
  <c i="5" r="BK114"/>
  <c r="J85"/>
  <c r="BK95"/>
  <c i="7" r="J138"/>
  <c i="8" r="BK99"/>
  <c i="2" r="J384"/>
  <c r="BK122"/>
  <c i="3" r="BK356"/>
  <c r="J655"/>
  <c r="BK389"/>
  <c r="BK809"/>
  <c r="BK623"/>
  <c i="5" r="BK97"/>
  <c i="7" r="J110"/>
  <c i="8" r="BK85"/>
  <c i="2" r="BK390"/>
  <c r="BK302"/>
  <c i="3" r="J814"/>
  <c r="BK832"/>
  <c r="J476"/>
  <c r="BK814"/>
  <c r="BK762"/>
  <c i="5" r="BK110"/>
  <c i="7" r="BK103"/>
  <c r="BK110"/>
  <c i="2" r="BK274"/>
  <c r="BK105"/>
  <c r="BK206"/>
  <c i="3" r="J772"/>
  <c r="BK399"/>
  <c r="BK868"/>
  <c r="BK159"/>
  <c r="BK412"/>
  <c i="7" r="BK99"/>
  <c r="J135"/>
  <c i="9" r="BK84"/>
  <c i="2" r="J105"/>
  <c r="J390"/>
  <c i="3" r="BK972"/>
  <c r="J840"/>
  <c r="J601"/>
  <c r="BK434"/>
  <c r="J332"/>
  <c r="BK509"/>
  <c r="BK611"/>
  <c i="4" r="BK89"/>
  <c i="5" r="BK116"/>
  <c r="J100"/>
  <c r="BK98"/>
  <c i="7" r="BK128"/>
  <c i="8" r="J86"/>
  <c i="2" r="BK257"/>
  <c r="J177"/>
  <c i="3" r="BK909"/>
  <c r="J604"/>
  <c r="J747"/>
  <c i="5" r="J102"/>
  <c i="7" r="BK133"/>
  <c r="BK90"/>
  <c i="8" r="BK89"/>
  <c i="2" r="BK384"/>
  <c r="BK408"/>
  <c i="3" r="BK1019"/>
  <c r="J578"/>
  <c r="BK107"/>
  <c r="J580"/>
  <c r="J310"/>
  <c i="5" r="J109"/>
  <c i="7" r="BK130"/>
  <c r="J116"/>
  <c i="8" r="J96"/>
  <c i="2" r="J311"/>
  <c r="BK402"/>
  <c i="3" r="J762"/>
  <c r="BK367"/>
  <c r="BK176"/>
  <c r="BK455"/>
  <c r="J955"/>
  <c r="BK332"/>
  <c i="4" r="J107"/>
  <c r="BK92"/>
  <c r="J98"/>
  <c r="J90"/>
  <c r="BK87"/>
  <c i="5" r="J110"/>
  <c r="J103"/>
  <c r="J113"/>
  <c i="6" r="J90"/>
  <c i="7" r="J118"/>
  <c i="9" r="J92"/>
  <c i="2" r="J114"/>
  <c r="BK135"/>
  <c i="3" r="J921"/>
  <c r="J835"/>
  <c r="BK772"/>
  <c r="J527"/>
  <c r="BK835"/>
  <c i="5" r="BK101"/>
  <c i="7" r="J109"/>
  <c r="BK105"/>
  <c i="2" r="BK155"/>
  <c r="BK396"/>
  <c i="3" r="J522"/>
  <c r="J628"/>
  <c r="J220"/>
  <c r="J607"/>
  <c r="BK727"/>
  <c i="5" r="BK94"/>
  <c i="7" r="J133"/>
  <c i="8" r="J100"/>
  <c i="2" r="BK118"/>
  <c r="BK266"/>
  <c i="3" r="BK378"/>
  <c r="J750"/>
  <c r="J509"/>
  <c r="BK569"/>
  <c r="J127"/>
  <c i="7" r="BK115"/>
  <c r="BK126"/>
  <c i="9" r="J84"/>
  <c i="2" r="BK248"/>
  <c r="J268"/>
  <c i="3" r="BK214"/>
  <c r="J210"/>
  <c r="BK1059"/>
  <c r="J669"/>
  <c r="BK233"/>
  <c i="4" r="BK94"/>
  <c r="BK84"/>
  <c i="5" r="J90"/>
  <c r="BK90"/>
  <c i="7" r="BK93"/>
  <c i="8" r="J95"/>
  <c i="2" r="J369"/>
  <c r="J278"/>
  <c i="3" r="J686"/>
  <c r="J233"/>
  <c r="J199"/>
  <c r="J970"/>
  <c r="BK686"/>
  <c i="5" r="BK87"/>
  <c i="7" r="J123"/>
  <c r="BK97"/>
  <c i="2" r="J402"/>
  <c r="J298"/>
  <c i="3" r="BK625"/>
  <c r="J284"/>
  <c r="BK850"/>
  <c r="BK522"/>
  <c r="BK921"/>
  <c r="BK476"/>
  <c i="7" r="J112"/>
  <c r="BK94"/>
  <c i="9" r="J88"/>
  <c i="2" r="BK262"/>
  <c r="BK271"/>
  <c i="3" r="BK897"/>
  <c r="J617"/>
  <c r="J1044"/>
  <c r="BK532"/>
  <c r="J824"/>
  <c r="J336"/>
  <c r="J170"/>
  <c i="4" r="BK102"/>
  <c r="BK101"/>
  <c r="J105"/>
  <c r="BK91"/>
  <c i="5" r="J92"/>
  <c r="J118"/>
  <c r="BK93"/>
  <c i="7" r="J108"/>
  <c r="J93"/>
  <c i="2" r="J264"/>
  <c r="J306"/>
  <c i="3" r="J119"/>
  <c r="BK587"/>
  <c r="J883"/>
  <c r="J154"/>
  <c r="BK524"/>
  <c i="6" r="BK90"/>
  <c i="7" r="BK100"/>
  <c i="8" r="BK91"/>
  <c i="2" r="J302"/>
  <c i="3" r="J809"/>
  <c r="BK1008"/>
  <c r="J918"/>
  <c r="BK647"/>
  <c r="J897"/>
  <c i="5" r="J107"/>
  <c i="7" r="BK116"/>
  <c i="8" r="BK98"/>
  <c i="2" r="J330"/>
  <c r="J326"/>
  <c i="3" r="BK620"/>
  <c r="BK890"/>
  <c r="BK970"/>
  <c r="J667"/>
  <c r="BK906"/>
  <c i="5" r="BK96"/>
  <c i="7" r="BK109"/>
  <c r="J115"/>
  <c i="2" r="J290"/>
  <c r="J155"/>
  <c r="J126"/>
  <c i="3" r="BK519"/>
  <c r="J1095"/>
  <c r="BK669"/>
  <c r="J472"/>
  <c r="BK707"/>
  <c r="BK558"/>
  <c i="4" r="J89"/>
  <c i="5" r="BK91"/>
  <c r="J120"/>
  <c r="BK89"/>
  <c i="7" r="J117"/>
  <c i="8" r="BK84"/>
  <c i="2" r="BK311"/>
  <c i="3" r="BK643"/>
  <c r="J189"/>
  <c r="BK934"/>
  <c r="BK590"/>
  <c r="BK199"/>
  <c i="7" r="BK108"/>
  <c r="J100"/>
  <c i="2" r="BK278"/>
  <c r="J145"/>
  <c r="J257"/>
  <c i="3" r="BK127"/>
  <c r="J596"/>
  <c r="BK143"/>
  <c r="BK472"/>
  <c r="BK596"/>
  <c i="7" r="BK118"/>
  <c r="J127"/>
  <c i="2" r="BK335"/>
  <c r="J211"/>
  <c i="3" r="BK1095"/>
  <c r="J136"/>
  <c r="J890"/>
  <c r="BK578"/>
  <c r="BK593"/>
  <c r="BK284"/>
  <c i="4" r="BK99"/>
  <c r="BK88"/>
  <c r="J95"/>
  <c r="J93"/>
  <c i="5" r="J115"/>
  <c r="J105"/>
  <c r="BK100"/>
  <c i="7" r="BK120"/>
  <c r="BK113"/>
  <c i="9" r="J100"/>
  <c i="2" r="BK330"/>
  <c r="J243"/>
  <c i="3" r="BK714"/>
  <c r="BK164"/>
  <c r="J997"/>
  <c r="J794"/>
  <c r="J412"/>
  <c r="J324"/>
  <c i="5" r="BK111"/>
  <c i="7" r="BK124"/>
  <c i="8" r="J85"/>
  <c i="2" r="BK211"/>
  <c i="3" r="J940"/>
  <c r="BK204"/>
  <c r="J1019"/>
  <c r="BK804"/>
  <c r="BK149"/>
  <c r="BK489"/>
  <c i="7" r="BK123"/>
  <c r="BK102"/>
  <c i="9" r="BK92"/>
  <c i="2" r="BK326"/>
  <c r="BK224"/>
  <c i="3" r="J975"/>
  <c r="BK1105"/>
  <c r="J623"/>
  <c r="BK1084"/>
  <c r="J455"/>
  <c r="J583"/>
  <c i="7" r="BK104"/>
  <c r="J90"/>
  <c i="2" r="J396"/>
  <c r="BK344"/>
  <c r="BK149"/>
  <c i="3" r="J632"/>
  <c r="BK601"/>
  <c r="BK324"/>
  <c r="BK194"/>
  <c r="BK740"/>
  <c r="J721"/>
  <c i="4" r="J92"/>
  <c i="5" r="BK113"/>
  <c r="J104"/>
  <c r="BK86"/>
  <c i="7" r="J121"/>
  <c r="J114"/>
  <c i="8" r="BK86"/>
  <c i="2" r="BK415"/>
  <c i="3" r="BK614"/>
  <c r="J714"/>
  <c r="BK840"/>
  <c r="J356"/>
  <c r="BK632"/>
  <c i="7" r="BK136"/>
  <c r="J104"/>
  <c i="2" r="J339"/>
  <c r="J224"/>
  <c r="BK339"/>
  <c i="3" r="BK495"/>
  <c r="J707"/>
  <c r="J737"/>
  <c r="BK336"/>
  <c r="J643"/>
  <c i="5" r="BK102"/>
  <c i="7" r="J99"/>
  <c i="8" r="BK100"/>
  <c i="2" r="BK221"/>
  <c r="BK268"/>
  <c r="J221"/>
  <c i="3" r="J804"/>
  <c r="J468"/>
  <c r="BK617"/>
  <c r="BK667"/>
  <c r="BK182"/>
  <c i="4" r="BK103"/>
  <c r="BK105"/>
  <c r="BK104"/>
  <c r="J84"/>
  <c i="5" r="BK118"/>
  <c r="J97"/>
  <c r="BK115"/>
  <c i="7" r="J91"/>
  <c r="J111"/>
  <c i="2" r="J294"/>
  <c r="BK140"/>
  <c r="BK243"/>
  <c i="3" r="J799"/>
  <c r="J340"/>
  <c r="J176"/>
  <c r="J532"/>
  <c r="J111"/>
  <c i="6" r="BK89"/>
  <c i="7" r="J132"/>
  <c i="8" r="J84"/>
  <c i="2" r="BK110"/>
  <c i="1" r="AS54"/>
  <c i="3" r="J378"/>
  <c i="5" r="J98"/>
  <c i="7" r="BK106"/>
  <c r="BK132"/>
  <c i="8" r="BK90"/>
  <c i="2" l="1" r="P104"/>
  <c r="BK139"/>
  <c r="J139"/>
  <c r="J62"/>
  <c r="BK242"/>
  <c r="J242"/>
  <c r="J66"/>
  <c r="R314"/>
  <c r="T343"/>
  <c i="3" r="P142"/>
  <c r="BK188"/>
  <c r="J188"/>
  <c r="J63"/>
  <c r="BK344"/>
  <c r="J344"/>
  <c r="J67"/>
  <c r="T433"/>
  <c r="T410"/>
  <c r="P543"/>
  <c r="R582"/>
  <c r="T603"/>
  <c r="R627"/>
  <c r="R798"/>
  <c r="P974"/>
  <c i="4" r="P86"/>
  <c i="5" r="P99"/>
  <c r="P117"/>
  <c i="6" r="P88"/>
  <c i="7" r="P95"/>
  <c r="P107"/>
  <c r="BK131"/>
  <c r="J131"/>
  <c r="J67"/>
  <c i="8" r="R88"/>
  <c i="2" r="T176"/>
  <c r="R261"/>
  <c r="T297"/>
  <c r="BK334"/>
  <c r="J334"/>
  <c r="J77"/>
  <c r="BK383"/>
  <c r="J383"/>
  <c r="J81"/>
  <c i="3" r="T142"/>
  <c r="P188"/>
  <c r="T344"/>
  <c r="P433"/>
  <c r="P410"/>
  <c r="BK526"/>
  <c r="J526"/>
  <c r="J74"/>
  <c r="BK534"/>
  <c r="J534"/>
  <c r="J75"/>
  <c r="R671"/>
  <c r="R852"/>
  <c r="R1094"/>
  <c i="4" r="T83"/>
  <c i="5" r="BK106"/>
  <c r="J106"/>
  <c r="J62"/>
  <c r="T117"/>
  <c i="6" r="BK85"/>
  <c r="J85"/>
  <c r="J61"/>
  <c i="7" r="BK98"/>
  <c r="J98"/>
  <c r="J63"/>
  <c i="2" r="BK176"/>
  <c r="J176"/>
  <c r="J65"/>
  <c r="T242"/>
  <c r="P314"/>
  <c r="R343"/>
  <c i="3" r="R142"/>
  <c r="T188"/>
  <c r="P344"/>
  <c r="R433"/>
  <c r="R410"/>
  <c r="R543"/>
  <c r="P582"/>
  <c r="P603"/>
  <c r="T627"/>
  <c r="T798"/>
  <c r="BK974"/>
  <c r="J974"/>
  <c r="J83"/>
  <c i="4" r="R86"/>
  <c i="5" r="T84"/>
  <c r="T106"/>
  <c i="6" r="T88"/>
  <c i="7" r="T95"/>
  <c r="T107"/>
  <c r="T131"/>
  <c i="8" r="BK94"/>
  <c r="J94"/>
  <c r="J62"/>
  <c i="2" r="T104"/>
  <c r="T139"/>
  <c r="P242"/>
  <c r="P297"/>
  <c r="R357"/>
  <c r="P383"/>
  <c i="3" r="BK106"/>
  <c r="J106"/>
  <c r="J61"/>
  <c r="BK219"/>
  <c r="J219"/>
  <c r="J65"/>
  <c r="BK323"/>
  <c r="J323"/>
  <c r="J66"/>
  <c r="BK475"/>
  <c r="P526"/>
  <c r="P534"/>
  <c r="T671"/>
  <c r="T852"/>
  <c r="BK1094"/>
  <c r="J1094"/>
  <c r="J84"/>
  <c i="4" r="P83"/>
  <c r="P82"/>
  <c i="1" r="AU57"/>
  <c i="5" r="R84"/>
  <c r="R106"/>
  <c i="6" r="R85"/>
  <c i="7" r="BK95"/>
  <c r="J95"/>
  <c r="J62"/>
  <c r="R98"/>
  <c r="BK122"/>
  <c r="J122"/>
  <c r="J65"/>
  <c r="P131"/>
  <c i="8" r="P88"/>
  <c i="2" r="P176"/>
  <c r="P153"/>
  <c r="T261"/>
  <c r="R297"/>
  <c r="T334"/>
  <c i="3" r="T106"/>
  <c r="P219"/>
  <c r="P218"/>
  <c r="P323"/>
  <c r="P475"/>
  <c r="R526"/>
  <c r="R534"/>
  <c r="P671"/>
  <c r="BK852"/>
  <c r="J852"/>
  <c r="J82"/>
  <c r="T1094"/>
  <c i="4" r="BK83"/>
  <c r="J83"/>
  <c r="J60"/>
  <c i="5" r="R99"/>
  <c i="6" r="T85"/>
  <c r="T82"/>
  <c i="7" r="P89"/>
  <c r="BK107"/>
  <c r="J107"/>
  <c r="J64"/>
  <c r="T122"/>
  <c r="R131"/>
  <c i="8" r="BK83"/>
  <c r="T83"/>
  <c r="R94"/>
  <c i="2" r="BK104"/>
  <c r="P139"/>
  <c r="R242"/>
  <c r="BK297"/>
  <c r="J297"/>
  <c r="J74"/>
  <c r="P334"/>
  <c r="BK357"/>
  <c r="J357"/>
  <c r="J79"/>
  <c i="3" r="P106"/>
  <c r="P105"/>
  <c r="R219"/>
  <c r="R323"/>
  <c r="R475"/>
  <c r="BK543"/>
  <c r="J543"/>
  <c r="J76"/>
  <c r="BK582"/>
  <c r="J582"/>
  <c r="J77"/>
  <c r="BK603"/>
  <c r="J603"/>
  <c r="J78"/>
  <c r="BK627"/>
  <c r="J627"/>
  <c r="J79"/>
  <c r="BK798"/>
  <c r="J798"/>
  <c r="J81"/>
  <c r="R974"/>
  <c i="4" r="BK86"/>
  <c r="J86"/>
  <c r="J61"/>
  <c i="5" r="P84"/>
  <c r="P83"/>
  <c i="1" r="AU58"/>
  <c i="5" r="P106"/>
  <c i="6" r="BK88"/>
  <c r="J88"/>
  <c r="J62"/>
  <c i="7" r="T89"/>
  <c r="R107"/>
  <c i="8" r="P83"/>
  <c r="T88"/>
  <c i="9" r="P83"/>
  <c r="P82"/>
  <c r="P81"/>
  <c i="1" r="AU62"/>
  <c i="2" r="R104"/>
  <c r="R139"/>
  <c r="P261"/>
  <c r="BK314"/>
  <c r="J314"/>
  <c r="J76"/>
  <c r="T357"/>
  <c r="T383"/>
  <c i="3" r="R106"/>
  <c r="T219"/>
  <c r="T218"/>
  <c r="T323"/>
  <c r="T475"/>
  <c r="T526"/>
  <c r="T534"/>
  <c r="BK671"/>
  <c r="J671"/>
  <c r="J80"/>
  <c r="P852"/>
  <c r="P1094"/>
  <c i="4" r="R83"/>
  <c i="5" r="BK99"/>
  <c r="J99"/>
  <c r="J61"/>
  <c r="BK117"/>
  <c r="J117"/>
  <c r="J63"/>
  <c i="6" r="R88"/>
  <c i="7" r="R89"/>
  <c r="P98"/>
  <c r="R122"/>
  <c i="8" r="BK88"/>
  <c r="J88"/>
  <c r="J61"/>
  <c r="T94"/>
  <c i="9" r="R83"/>
  <c r="R82"/>
  <c r="R81"/>
  <c i="2" r="R176"/>
  <c r="R153"/>
  <c r="BK261"/>
  <c r="J261"/>
  <c r="J67"/>
  <c r="T314"/>
  <c r="R334"/>
  <c r="P357"/>
  <c r="R383"/>
  <c i="3" r="BK142"/>
  <c r="J142"/>
  <c r="J62"/>
  <c r="R188"/>
  <c r="R344"/>
  <c r="BK433"/>
  <c r="J433"/>
  <c r="J70"/>
  <c r="T543"/>
  <c r="T582"/>
  <c r="R603"/>
  <c r="P627"/>
  <c r="P798"/>
  <c r="T974"/>
  <c i="4" r="T86"/>
  <c r="T82"/>
  <c i="5" r="BK84"/>
  <c r="BK83"/>
  <c r="J83"/>
  <c r="J59"/>
  <c r="T99"/>
  <c r="R117"/>
  <c i="6" r="P85"/>
  <c r="P82"/>
  <c i="1" r="AU59"/>
  <c i="7" r="BK89"/>
  <c r="R95"/>
  <c r="T98"/>
  <c r="P122"/>
  <c i="8" r="R83"/>
  <c r="R82"/>
  <c r="P94"/>
  <c i="9" r="BK83"/>
  <c r="J83"/>
  <c r="J61"/>
  <c r="T83"/>
  <c r="T82"/>
  <c r="T81"/>
  <c i="2" r="BK154"/>
  <c r="BK153"/>
  <c r="J153"/>
  <c r="J63"/>
  <c r="BK414"/>
  <c r="J414"/>
  <c r="J82"/>
  <c i="3" r="BK471"/>
  <c r="J471"/>
  <c r="J71"/>
  <c i="2" r="BK273"/>
  <c r="J273"/>
  <c r="J68"/>
  <c r="BK283"/>
  <c r="J283"/>
  <c r="J71"/>
  <c r="BK343"/>
  <c r="J343"/>
  <c r="J78"/>
  <c i="3" r="BK411"/>
  <c r="BK410"/>
  <c r="J410"/>
  <c r="J68"/>
  <c i="2" r="BK277"/>
  <c r="J277"/>
  <c r="J70"/>
  <c r="BK289"/>
  <c r="J289"/>
  <c r="J72"/>
  <c r="BK310"/>
  <c r="J310"/>
  <c r="J75"/>
  <c i="7" r="BK129"/>
  <c r="J129"/>
  <c r="J66"/>
  <c i="2" r="J96"/>
  <c r="BK293"/>
  <c r="J293"/>
  <c r="J73"/>
  <c i="4" r="BK106"/>
  <c r="J106"/>
  <c r="J62"/>
  <c i="6" r="BK83"/>
  <c r="BK82"/>
  <c r="J82"/>
  <c r="J59"/>
  <c i="9" r="J52"/>
  <c r="BE92"/>
  <c i="8" r="J83"/>
  <c r="J60"/>
  <c i="9" r="F78"/>
  <c r="BE100"/>
  <c r="BE88"/>
  <c r="E48"/>
  <c r="BE84"/>
  <c r="BE96"/>
  <c i="8" r="E72"/>
  <c r="BE95"/>
  <c r="F55"/>
  <c r="BE87"/>
  <c r="BE96"/>
  <c r="BE97"/>
  <c r="J52"/>
  <c r="BE90"/>
  <c r="BE91"/>
  <c r="BE92"/>
  <c r="BE85"/>
  <c r="BE86"/>
  <c r="BE89"/>
  <c r="BE99"/>
  <c r="BE100"/>
  <c i="7" r="J89"/>
  <c r="J61"/>
  <c i="8" r="BE98"/>
  <c r="BE84"/>
  <c r="BE93"/>
  <c i="7" r="F55"/>
  <c r="BE100"/>
  <c r="BE103"/>
  <c r="BE109"/>
  <c r="BE121"/>
  <c r="BE128"/>
  <c r="BE137"/>
  <c r="BE111"/>
  <c r="BE112"/>
  <c r="BE120"/>
  <c r="BE125"/>
  <c r="BE130"/>
  <c r="BE133"/>
  <c r="BE134"/>
  <c r="J81"/>
  <c r="BE91"/>
  <c r="BE99"/>
  <c r="BE104"/>
  <c r="BE105"/>
  <c r="BE106"/>
  <c r="BE127"/>
  <c r="BE132"/>
  <c r="E77"/>
  <c r="BE92"/>
  <c r="BE94"/>
  <c r="BE116"/>
  <c r="BE123"/>
  <c r="BE124"/>
  <c r="BE126"/>
  <c r="BE135"/>
  <c r="BE138"/>
  <c r="BE93"/>
  <c r="BE108"/>
  <c r="BE113"/>
  <c r="BE115"/>
  <c r="BE119"/>
  <c r="BE136"/>
  <c r="BE90"/>
  <c r="BE96"/>
  <c r="BE97"/>
  <c r="BE101"/>
  <c r="BE102"/>
  <c r="BE110"/>
  <c r="BE114"/>
  <c r="BE117"/>
  <c r="BE118"/>
  <c i="6" r="E48"/>
  <c r="F79"/>
  <c i="5" r="J84"/>
  <c r="J60"/>
  <c i="6" r="BE84"/>
  <c r="J76"/>
  <c r="BE87"/>
  <c r="BE86"/>
  <c r="BE90"/>
  <c r="BE89"/>
  <c i="5" r="BE94"/>
  <c r="BE98"/>
  <c r="F55"/>
  <c r="BE91"/>
  <c r="BE92"/>
  <c r="BE101"/>
  <c r="BE112"/>
  <c r="J52"/>
  <c r="BE85"/>
  <c r="BE86"/>
  <c r="BE102"/>
  <c r="BE103"/>
  <c r="BE111"/>
  <c r="E48"/>
  <c r="BE87"/>
  <c r="BE88"/>
  <c r="BE95"/>
  <c r="BE97"/>
  <c r="BE105"/>
  <c r="BE108"/>
  <c r="BE116"/>
  <c r="BE96"/>
  <c r="BE104"/>
  <c r="BE107"/>
  <c r="BE110"/>
  <c r="BE113"/>
  <c r="BE89"/>
  <c r="BE90"/>
  <c r="BE93"/>
  <c r="BE100"/>
  <c r="BE109"/>
  <c r="BE114"/>
  <c r="BE115"/>
  <c r="BE118"/>
  <c r="BE119"/>
  <c r="BE120"/>
  <c i="4" r="BE85"/>
  <c r="BE95"/>
  <c r="BE97"/>
  <c i="3" r="J411"/>
  <c r="J69"/>
  <c i="4" r="BE89"/>
  <c r="BE98"/>
  <c r="BE84"/>
  <c r="BE99"/>
  <c i="3" r="BK218"/>
  <c r="J218"/>
  <c r="J64"/>
  <c i="4" r="BE87"/>
  <c r="J52"/>
  <c r="F79"/>
  <c r="BE101"/>
  <c r="BE102"/>
  <c i="3" r="J475"/>
  <c r="J73"/>
  <c i="4" r="E72"/>
  <c r="BE90"/>
  <c r="BE91"/>
  <c r="BE92"/>
  <c r="BE94"/>
  <c r="BE100"/>
  <c r="BE93"/>
  <c r="BE107"/>
  <c r="BE88"/>
  <c r="BE96"/>
  <c r="BE103"/>
  <c r="BE104"/>
  <c r="BE105"/>
  <c i="2" r="BK276"/>
  <c r="J276"/>
  <c r="J69"/>
  <c i="3" r="J52"/>
  <c r="BE127"/>
  <c r="BE149"/>
  <c r="BE194"/>
  <c r="BE324"/>
  <c r="BE378"/>
  <c r="BE472"/>
  <c r="BE527"/>
  <c r="BE578"/>
  <c r="BE590"/>
  <c r="BE669"/>
  <c r="BE700"/>
  <c i="2" r="J154"/>
  <c r="J64"/>
  <c i="3" r="BE119"/>
  <c r="BE143"/>
  <c r="BE159"/>
  <c r="BE182"/>
  <c r="BE214"/>
  <c r="BE297"/>
  <c r="BE412"/>
  <c r="BE476"/>
  <c r="BE519"/>
  <c r="BE553"/>
  <c r="BE587"/>
  <c r="BE604"/>
  <c r="BE750"/>
  <c r="BE794"/>
  <c r="BE796"/>
  <c r="BE827"/>
  <c r="BE832"/>
  <c r="BE883"/>
  <c r="BE890"/>
  <c r="E94"/>
  <c r="F101"/>
  <c r="BE170"/>
  <c r="BE284"/>
  <c r="BE336"/>
  <c r="BE617"/>
  <c r="BE620"/>
  <c r="BE623"/>
  <c r="BE639"/>
  <c r="BE727"/>
  <c r="BE799"/>
  <c r="BE804"/>
  <c r="BE840"/>
  <c r="BE843"/>
  <c r="BE897"/>
  <c r="BE906"/>
  <c r="BE909"/>
  <c r="BE972"/>
  <c r="BE975"/>
  <c i="2" r="J104"/>
  <c r="J61"/>
  <c i="3" r="BE199"/>
  <c r="BE310"/>
  <c r="BE345"/>
  <c r="BE367"/>
  <c r="BE465"/>
  <c r="BE486"/>
  <c r="BE601"/>
  <c r="BE628"/>
  <c r="BE632"/>
  <c r="BE714"/>
  <c r="BE772"/>
  <c r="BE775"/>
  <c r="BE848"/>
  <c r="BE850"/>
  <c r="BE853"/>
  <c r="BE1059"/>
  <c r="BE1095"/>
  <c r="BE1115"/>
  <c r="BE115"/>
  <c r="BE123"/>
  <c r="BE132"/>
  <c r="BE210"/>
  <c r="BE271"/>
  <c r="BE455"/>
  <c r="BE495"/>
  <c r="BE599"/>
  <c r="BE655"/>
  <c r="BE707"/>
  <c r="BE737"/>
  <c r="BE740"/>
  <c r="BE809"/>
  <c r="BE136"/>
  <c r="BE154"/>
  <c r="BE489"/>
  <c r="BE524"/>
  <c r="BE530"/>
  <c r="BE539"/>
  <c r="BE569"/>
  <c r="BE580"/>
  <c r="BE583"/>
  <c r="BE614"/>
  <c r="BE635"/>
  <c r="BE643"/>
  <c r="BE672"/>
  <c r="BE686"/>
  <c r="BE721"/>
  <c r="BE814"/>
  <c r="BE918"/>
  <c r="BE921"/>
  <c r="BE934"/>
  <c r="BE940"/>
  <c r="BE1044"/>
  <c r="BE1074"/>
  <c r="BE1084"/>
  <c r="BE1105"/>
  <c r="BE107"/>
  <c r="BE111"/>
  <c r="BE176"/>
  <c r="BE220"/>
  <c r="BE233"/>
  <c r="BE252"/>
  <c r="BE332"/>
  <c r="BE340"/>
  <c r="BE356"/>
  <c r="BE389"/>
  <c r="BE399"/>
  <c r="BE505"/>
  <c r="BE509"/>
  <c r="BE522"/>
  <c r="BE532"/>
  <c r="BE541"/>
  <c r="BE544"/>
  <c r="BE593"/>
  <c r="BE596"/>
  <c r="BE611"/>
  <c r="BE625"/>
  <c r="BE667"/>
  <c r="BE762"/>
  <c r="BE1019"/>
  <c r="BE164"/>
  <c r="BE189"/>
  <c r="BE204"/>
  <c r="BE434"/>
  <c r="BE460"/>
  <c r="BE468"/>
  <c r="BE535"/>
  <c r="BE558"/>
  <c r="BE607"/>
  <c r="BE647"/>
  <c r="BE747"/>
  <c r="BE789"/>
  <c r="BE819"/>
  <c r="BE824"/>
  <c r="BE835"/>
  <c r="BE868"/>
  <c r="BE955"/>
  <c r="BE970"/>
  <c r="BE986"/>
  <c r="BE997"/>
  <c r="BE1008"/>
  <c i="2" r="BE110"/>
  <c r="BE114"/>
  <c r="BE191"/>
  <c r="BE264"/>
  <c r="BE306"/>
  <c r="BE384"/>
  <c r="BE390"/>
  <c r="BE396"/>
  <c r="BE257"/>
  <c r="BE262"/>
  <c r="BE268"/>
  <c r="BE290"/>
  <c r="BE315"/>
  <c r="BE330"/>
  <c r="BE145"/>
  <c r="BE155"/>
  <c r="BE177"/>
  <c r="BE221"/>
  <c r="BE266"/>
  <c r="BE326"/>
  <c r="BE335"/>
  <c r="BE344"/>
  <c r="BE358"/>
  <c r="BE118"/>
  <c r="BE122"/>
  <c r="BE135"/>
  <c r="BE274"/>
  <c r="BE130"/>
  <c r="BE232"/>
  <c r="BE271"/>
  <c r="BE278"/>
  <c r="BE402"/>
  <c r="E92"/>
  <c r="BE126"/>
  <c r="BE149"/>
  <c r="BE183"/>
  <c r="BE224"/>
  <c r="BE252"/>
  <c r="BE284"/>
  <c r="BE294"/>
  <c r="BE298"/>
  <c r="BE302"/>
  <c r="BE311"/>
  <c r="F55"/>
  <c r="BE105"/>
  <c r="BE339"/>
  <c r="BE408"/>
  <c r="BE140"/>
  <c r="BE202"/>
  <c r="BE206"/>
  <c r="BE211"/>
  <c r="BE216"/>
  <c r="BE237"/>
  <c r="BE243"/>
  <c r="BE248"/>
  <c r="BE363"/>
  <c r="BE369"/>
  <c r="BE415"/>
  <c i="3" r="F35"/>
  <c i="1" r="BB56"/>
  <c i="2" r="F34"/>
  <c i="1" r="BA55"/>
  <c i="4" r="F35"/>
  <c i="1" r="BB57"/>
  <c i="5" r="F35"/>
  <c i="1" r="BB58"/>
  <c i="8" r="F37"/>
  <c i="1" r="BD61"/>
  <c i="8" r="F35"/>
  <c i="1" r="BB61"/>
  <c i="2" r="F35"/>
  <c i="1" r="BB55"/>
  <c i="8" r="J34"/>
  <c i="1" r="AW61"/>
  <c i="2" r="J34"/>
  <c i="1" r="AW55"/>
  <c i="6" r="F35"/>
  <c i="1" r="BB59"/>
  <c i="6" r="F37"/>
  <c i="1" r="BD59"/>
  <c i="7" r="F35"/>
  <c i="1" r="BB60"/>
  <c i="3" r="F37"/>
  <c i="1" r="BD56"/>
  <c i="2" r="F37"/>
  <c i="1" r="BD55"/>
  <c i="5" r="F34"/>
  <c i="1" r="BA58"/>
  <c i="6" r="F34"/>
  <c i="1" r="BA59"/>
  <c i="7" r="J34"/>
  <c i="1" r="AW60"/>
  <c i="9" r="F34"/>
  <c i="1" r="BA62"/>
  <c i="4" r="F34"/>
  <c i="1" r="BA57"/>
  <c i="6" r="F36"/>
  <c i="1" r="BC59"/>
  <c i="6" r="J34"/>
  <c i="1" r="AW59"/>
  <c i="5" r="J30"/>
  <c i="7" r="F36"/>
  <c i="1" r="BC60"/>
  <c i="9" r="F37"/>
  <c i="1" r="BD62"/>
  <c i="4" r="F37"/>
  <c i="1" r="BD57"/>
  <c i="7" r="F34"/>
  <c i="1" r="BA60"/>
  <c i="8" r="F36"/>
  <c i="1" r="BC61"/>
  <c i="3" r="J34"/>
  <c i="1" r="AW56"/>
  <c i="3" r="F36"/>
  <c i="1" r="BC56"/>
  <c i="3" r="F34"/>
  <c i="1" r="BA56"/>
  <c i="2" r="F36"/>
  <c i="1" r="BC55"/>
  <c i="5" r="J34"/>
  <c i="1" r="AW58"/>
  <c i="7" r="F37"/>
  <c i="1" r="BD60"/>
  <c i="9" r="F36"/>
  <c i="1" r="BC62"/>
  <c i="4" r="F36"/>
  <c i="1" r="BC57"/>
  <c i="5" r="F36"/>
  <c i="1" r="BC58"/>
  <c i="6" r="J30"/>
  <c i="8" r="F34"/>
  <c i="1" r="BA61"/>
  <c i="9" r="F35"/>
  <c i="1" r="BB62"/>
  <c i="4" r="J34"/>
  <c i="1" r="AW57"/>
  <c i="5" r="F37"/>
  <c i="1" r="BD58"/>
  <c i="9" r="J34"/>
  <c i="1" r="AW62"/>
  <c i="6" l="1" r="R82"/>
  <c i="2" r="P276"/>
  <c i="7" r="T88"/>
  <c r="T87"/>
  <c i="2" r="T153"/>
  <c r="T103"/>
  <c i="5" r="T83"/>
  <c i="2" r="R103"/>
  <c i="8" r="T82"/>
  <c i="7" r="P88"/>
  <c r="P87"/>
  <c i="1" r="AU60"/>
  <c i="3" r="P474"/>
  <c r="P104"/>
  <c i="1" r="AU56"/>
  <c i="5" r="R83"/>
  <c i="7" r="R88"/>
  <c r="R87"/>
  <c i="3" r="R474"/>
  <c i="2" r="R276"/>
  <c i="7" r="BK88"/>
  <c r="BK87"/>
  <c r="J87"/>
  <c i="8" r="P82"/>
  <c i="1" r="AU61"/>
  <c i="3" r="R218"/>
  <c r="R105"/>
  <c r="R104"/>
  <c r="T474"/>
  <c r="BK474"/>
  <c r="J474"/>
  <c r="J72"/>
  <c r="T105"/>
  <c r="T104"/>
  <c i="2" r="BK103"/>
  <c r="J103"/>
  <c r="J60"/>
  <c i="8" r="BK82"/>
  <c r="J82"/>
  <c i="4" r="R82"/>
  <c i="2" r="T276"/>
  <c r="P103"/>
  <c r="P102"/>
  <c i="1" r="AU55"/>
  <c i="4" r="BK82"/>
  <c r="J82"/>
  <c r="J59"/>
  <c i="9" r="BK82"/>
  <c r="BK81"/>
  <c r="J81"/>
  <c r="J59"/>
  <c i="6" r="J83"/>
  <c r="J60"/>
  <c i="1" r="AG59"/>
  <c r="AG58"/>
  <c i="3" r="BK105"/>
  <c r="BK104"/>
  <c r="J104"/>
  <c r="J59"/>
  <c i="2" r="BK102"/>
  <c r="J102"/>
  <c r="F33"/>
  <c i="1" r="AZ55"/>
  <c i="8" r="F33"/>
  <c i="1" r="AZ61"/>
  <c i="3" r="F33"/>
  <c i="1" r="AZ56"/>
  <c i="9" r="J33"/>
  <c i="1" r="AV62"/>
  <c r="AT62"/>
  <c i="6" r="F33"/>
  <c i="1" r="AZ59"/>
  <c i="7" r="J33"/>
  <c i="1" r="AV60"/>
  <c r="AT60"/>
  <c r="BB54"/>
  <c r="AX54"/>
  <c i="8" r="J30"/>
  <c i="1" r="AG61"/>
  <c i="3" r="J33"/>
  <c i="1" r="AV56"/>
  <c r="AT56"/>
  <c i="8" r="J33"/>
  <c i="1" r="AV61"/>
  <c r="AT61"/>
  <c i="5" r="F33"/>
  <c i="1" r="AZ58"/>
  <c i="4" r="J33"/>
  <c i="1" r="AV57"/>
  <c r="AT57"/>
  <c i="7" r="F33"/>
  <c i="1" r="AZ60"/>
  <c i="2" r="J33"/>
  <c i="1" r="AV55"/>
  <c r="AT55"/>
  <c i="7" r="J30"/>
  <c i="1" r="AG60"/>
  <c i="2" r="J30"/>
  <c i="1" r="AG55"/>
  <c i="4" r="F33"/>
  <c i="1" r="AZ57"/>
  <c r="BC54"/>
  <c r="AY54"/>
  <c i="6" r="J33"/>
  <c i="1" r="AV59"/>
  <c r="AT59"/>
  <c r="AN59"/>
  <c r="BA54"/>
  <c r="W30"/>
  <c i="9" r="F33"/>
  <c i="1" r="AZ62"/>
  <c i="5" r="J33"/>
  <c i="1" r="AV58"/>
  <c r="AT58"/>
  <c r="AN58"/>
  <c r="BD54"/>
  <c r="W33"/>
  <c i="2" l="1" r="R102"/>
  <c r="T102"/>
  <c i="7" r="J59"/>
  <c r="J88"/>
  <c r="J60"/>
  <c i="8" r="J59"/>
  <c i="9" r="J82"/>
  <c r="J60"/>
  <c i="8" r="J39"/>
  <c i="7" r="J39"/>
  <c i="6" r="J39"/>
  <c i="5" r="J39"/>
  <c i="3" r="J105"/>
  <c r="J60"/>
  <c i="1" r="AN55"/>
  <c i="2" r="J59"/>
  <c r="J39"/>
  <c i="1" r="AN61"/>
  <c r="AN60"/>
  <c r="AU54"/>
  <c i="3" r="J30"/>
  <c i="1" r="AG56"/>
  <c r="AW54"/>
  <c r="AK30"/>
  <c r="W31"/>
  <c r="W32"/>
  <c i="4" r="J30"/>
  <c i="1" r="AG57"/>
  <c i="9" r="J30"/>
  <c i="1" r="AG62"/>
  <c r="AZ54"/>
  <c r="W29"/>
  <c i="4" l="1" r="J39"/>
  <c i="9" r="J39"/>
  <c i="3" r="J39"/>
  <c i="1" r="AN56"/>
  <c r="AN62"/>
  <c r="AN57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<sst xmlns="http://schemas.openxmlformats.org/spreadsheetml/2006/main">
  <si>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</si>
  <si>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</si>
  <si>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</si>
  <si>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</si>
  <si>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</si>
  <si>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{d1155012-a1d2-4672-b8b9-47f0262903d2}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</si>
  <si>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</si>
  <si>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</si>
  <si>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</si>
  <si>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</si>
  <si>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</si>
  <si>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</si>
  <si>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</si>
  <si>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</si>
  <si>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JS23-114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</si>
  <si>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</si>
  <si>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</si>
  <si>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Sklad prádla v Nemocnici Děčín, o.z.</t>
  </si>
  <si>
    <t>KSO:</t>
  </si>
  <si>
    <t/>
  </si>
  <si>
    <t>CC-CZ:</t>
  </si>
  <si>
    <t>Místo:</t>
  </si>
  <si>
    <t>č.parc. 1021, obec Děčín, k.ú. Děčín (624926)</t>
  </si>
  <si>
    <t>Datum:</t>
  </si>
  <si>
    <t>12. 9. 2023</t>
  </si>
  <si>
    <t>Zadavatel:</t>
  </si>
  <si>
    <t>IČ:</t>
  </si>
  <si>
    <t>25488627</t>
  </si>
  <si>
    <t>Krajská zdravotní, a.s.</t>
  </si>
  <si>
    <t>DIČ:</t>
  </si>
  <si>
    <t>CZ25488627</t>
  </si>
  <si>
    <t>Uchazeč:</t>
  </si>
  <si>
    <t>Vyplň údaj</t>
  </si>
  <si>
    <t>Projektant:</t>
  </si>
  <si>
    <t>60057840</t>
  </si>
  <si>
    <t>Ing.arch. Tomáš Adámek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</si>
  <si>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</si>
  <si>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</si>
  <si>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</si>
  <si>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</si>
  <si>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</si>
  <si>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</si>
  <si>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</si>
  <si>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</si>
  <si>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</si>
  <si>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</si>
  <si>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</si>
  <si>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</si>
  <si>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</si>
  <si>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</si>
  <si>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</si>
  <si>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</si>
  <si>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</si>
  <si>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</si>
  <si>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</si>
  <si>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</si>
  <si>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</si>
  <si>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</si>
  <si>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</si>
  <si>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</si>
  <si>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</si>
  <si>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</si>
  <si>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</si>
  <si>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</si>
  <si>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</si>
  <si>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</si>
  <si>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</si>
  <si>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</si>
  <si>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</si>
  <si>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</si>
  <si>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</si>
  <si>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</si>
  <si>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</si>
  <si>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</si>
  <si>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</si>
  <si>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</si>
  <si>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</si>
  <si>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</si>
  <si>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</si>
  <si>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</si>
  <si>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</si>
  <si>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</si>
  <si>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</si>
  <si>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</si>
  <si>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</si>
  <si>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{6c9220f6-022f-4dea-8e45-39fa0d5718a4}</t>
  </si>
  <si>
    <t>2</t>
  </si>
  <si>
    <t>02</t>
  </si>
  <si>
    <t>Stavební část</t>
  </si>
  <si>
    <t>{70754c22-b2b2-411d-89b1-382f9f9f8a8b}</t>
  </si>
  <si>
    <t>03</t>
  </si>
  <si>
    <t>Vnitřní kanalizace</t>
  </si>
  <si>
    <t>{d6affa1a-4525-420b-9969-95808e1b6aa0}</t>
  </si>
  <si>
    <t>04</t>
  </si>
  <si>
    <t>Vnitřní vodovod</t>
  </si>
  <si>
    <t>{17f982ba-8b4f-4933-a021-02a2c487da5d}</t>
  </si>
  <si>
    <t>05</t>
  </si>
  <si>
    <t>Vytápění</t>
  </si>
  <si>
    <t>{0d1c86f2-efde-42d8-8fd0-bdaa79233cbc}</t>
  </si>
  <si>
    <t>06</t>
  </si>
  <si>
    <t>Silnoproud</t>
  </si>
  <si>
    <t>{3fd64ea8-1cc1-4e83-abcb-b58d0ef60999}</t>
  </si>
  <si>
    <t>07</t>
  </si>
  <si>
    <t>Slaboproud</t>
  </si>
  <si>
    <t>{e8a8e616-3474-43e4-839c-fb7e22340a44}</t>
  </si>
  <si>
    <t>VRN</t>
  </si>
  <si>
    <t>Vedlejší rozpočtové náklady</t>
  </si>
  <si>
    <t>{fa90c682-d342-4225-bbd3-7abd411b9419}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</si>
  <si>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</si>
  <si>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</si>
  <si>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</si>
  <si>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</si>
  <si>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</si>
  <si>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</si>
  <si>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</si>
  <si>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</si>
  <si>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</si>
  <si>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</si>
  <si>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</si>
  <si>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</si>
  <si>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</si>
  <si>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</si>
  <si>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</si>
  <si>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</si>
  <si>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</si>
  <si>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</si>
  <si>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</si>
  <si>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722 - Zdravotechnika - vnitřní rozvody</t>
  </si>
  <si>
    <t xml:space="preserve">    723 - Zdravotechnika - vnitřní plynovod</t>
  </si>
  <si>
    <t xml:space="preserve">    725 - Zdravotechnika - zařizovací předměty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</si>
  <si>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</si>
  <si>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</si>
  <si>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</si>
  <si>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</si>
  <si>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</si>
  <si>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</si>
  <si>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</si>
  <si>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</si>
  <si>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</si>
  <si>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</si>
  <si>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</si>
  <si>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</si>
  <si>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</si>
  <si>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</si>
  <si>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</si>
  <si>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</si>
  <si>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</si>
  <si>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</si>
  <si>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</si>
  <si>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</si>
  <si>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</si>
  <si>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</si>
  <si>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</si>
  <si>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</si>
  <si>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</si>
  <si>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</si>
  <si>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</si>
  <si>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</si>
  <si>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</si>
  <si>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CS ÚRS 2023 02</t>
  </si>
  <si>
    <t>4</t>
  </si>
  <si>
    <t>-577438774</t>
  </si>
  <si>
    <t>Online PSC</t>
  </si>
  <si>
    <t>https://podminky.urs.cz/item/CS_URS_2023_02/132212131</t>
  </si>
  <si>
    <t>VV</t>
  </si>
  <si>
    <t>0,4*0,3*3,72 "106"</t>
  </si>
  <si>
    <t>0,4*0,3*(3,375+1,6+2,275) "115"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</si>
  <si>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</si>
  <si>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</si>
  <si>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</si>
  <si>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1301357693</t>
  </si>
  <si>
    <t>https://podminky.urs.cz/item/CS_URS_2023_02/162211311</t>
  </si>
  <si>
    <t>1,316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</si>
  <si>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</si>
  <si>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</si>
  <si>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</si>
  <si>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553016797</t>
  </si>
  <si>
    <t>https://podminky.urs.cz/item/CS_URS_2023_02/162211319</t>
  </si>
  <si>
    <t>1,316*2 'Přepočtené koeficientem množství</t>
  </si>
  <si>
    <t>167111101</t>
  </si>
  <si>
    <t>Nakládání, skládání a překládání neulehlého výkopku nebo sypaniny ručně nakládání, z hornin třídy těžitelnosti I, skupiny 1 až 3</t>
  </si>
  <si>
    <t>-499854653</t>
  </si>
  <si>
    <t>https://podminky.urs.cz/item/CS_URS_2023_02/167111101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</si>
  <si>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</si>
  <si>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</si>
  <si>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</si>
  <si>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-527292446</t>
  </si>
  <si>
    <t>https://podminky.urs.cz/item/CS_URS_2023_02/162751117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</si>
  <si>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</si>
  <si>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</si>
  <si>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</si>
  <si>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1745467404</t>
  </si>
  <si>
    <t>https://podminky.urs.cz/item/CS_URS_2023_02/162751119</t>
  </si>
  <si>
    <t>1,316*24 'Přepočtené koeficientem množství</t>
  </si>
  <si>
    <t>7</t>
  </si>
  <si>
    <t>171251201</t>
  </si>
  <si>
    <t>Uložení sypaniny na skládky nebo meziskládky bez hutnění s upravením uložené sypaniny do předepsaného tvaru</t>
  </si>
  <si>
    <t>2073795393</t>
  </si>
  <si>
    <t>https://podminky.urs.cz/item/CS_URS_2023_02/171251201</t>
  </si>
  <si>
    <t>1,316 "meziskládka"</t>
  </si>
  <si>
    <t>1,316 "skládka"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</si>
  <si>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</si>
  <si>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</si>
  <si>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</si>
  <si>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</si>
  <si>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608362016</t>
  </si>
  <si>
    <t>https://podminky.urs.cz/item/CS_URS_2023_02/171201231</t>
  </si>
  <si>
    <t>1,316*1,8 'Přepočtené koeficientem množství</t>
  </si>
  <si>
    <t>Svislé a kompletní konstrukce</t>
  </si>
  <si>
    <t>9</t>
  </si>
  <si>
    <t>317944321</t>
  </si>
  <si>
    <t>Válcované nosníky dodatečně osazované do připravených otvorů bez zazdění hlav do č. 12</t>
  </si>
  <si>
    <t>1816877378</t>
  </si>
  <si>
    <t>https://podminky.urs.cz/item/CS_URS_2023_02/317944321</t>
  </si>
  <si>
    <t>2*1,5*5,49/1000 "2x L60/60/6 dl. 1500 mm"</t>
  </si>
  <si>
    <t>10</t>
  </si>
  <si>
    <t>317944323</t>
  </si>
  <si>
    <t>Válcované nosníky dodatečně osazované do připravených otvorů bez zazdění hlav č. 14 až 22</t>
  </si>
  <si>
    <t>-526863097</t>
  </si>
  <si>
    <t>https://podminky.urs.cz/item/CS_URS_2023_02/317944323</t>
  </si>
  <si>
    <t>2*1,5*12,9/1000 "2x IPE 140"</t>
  </si>
  <si>
    <t>11</t>
  </si>
  <si>
    <t>346244381</t>
  </si>
  <si>
    <t>Plentování ocelových válcovaných nosníků jednostranné cihlami na maltu, výška stojiny do 200 mm</t>
  </si>
  <si>
    <t>m2</t>
  </si>
  <si>
    <t>1994828295</t>
  </si>
  <si>
    <t>https://podminky.urs.cz/item/CS_URS_2023_02/346244381</t>
  </si>
  <si>
    <t>2*1,5*0,14 "2x IPE 140"</t>
  </si>
  <si>
    <t>Ostatní konstrukce a práce, bourání</t>
  </si>
  <si>
    <t>94</t>
  </si>
  <si>
    <t>Lešení a stavební výtahy</t>
  </si>
  <si>
    <t>12</t>
  </si>
  <si>
    <t>949101112</t>
  </si>
  <si>
    <t>Lešení pomocné pracovní pro objekty pozemních staveb pro zatížení do 150 kg/m2, o výšce lešeňové podlahy přes 1,9 do 3,5 m</t>
  </si>
  <si>
    <t>245015260</t>
  </si>
  <si>
    <t>https://podminky.urs.cz/item/CS_URS_2023_02/949101112</t>
  </si>
  <si>
    <t>8,32 "101"</t>
  </si>
  <si>
    <t>2,39 "102"</t>
  </si>
  <si>
    <t>14,15 "103"</t>
  </si>
  <si>
    <t>3,35 "104"</t>
  </si>
  <si>
    <t>1,26 "105"</t>
  </si>
  <si>
    <t>0,4*3,72 "106"</t>
  </si>
  <si>
    <t>5,27 "107"</t>
  </si>
  <si>
    <t>11,63 "108"</t>
  </si>
  <si>
    <t>10,11 "109"</t>
  </si>
  <si>
    <t>1,87 "110"</t>
  </si>
  <si>
    <t>0,92 "111"</t>
  </si>
  <si>
    <t>9,86 "112"</t>
  </si>
  <si>
    <t>0,92 "113"</t>
  </si>
  <si>
    <t>2,01 "114"</t>
  </si>
  <si>
    <t>53,31 "115"</t>
  </si>
  <si>
    <t>16,29 "116"</t>
  </si>
  <si>
    <t>32,51 "117"</t>
  </si>
  <si>
    <t>3,71 "118"</t>
  </si>
  <si>
    <t>96</t>
  </si>
  <si>
    <t>Bourání konstrukcí</t>
  </si>
  <si>
    <t>13</t>
  </si>
  <si>
    <t>968062374</t>
  </si>
  <si>
    <t>Vybourání dřevěných rámů oken s křídly, dveřních zárubní, vrat, stěn, ostění nebo obkladů rámů oken s křídly zdvojených, plochy do 1 m2</t>
  </si>
  <si>
    <t>980088677</t>
  </si>
  <si>
    <t>https://podminky.urs.cz/item/CS_URS_2023_02/968062374</t>
  </si>
  <si>
    <t>0,6*0,5</t>
  </si>
  <si>
    <t>0,89*0,88</t>
  </si>
  <si>
    <t>14</t>
  </si>
  <si>
    <t>968062375</t>
  </si>
  <si>
    <t>Vybourání dřevěných rámů oken s křídly, dveřních zárubní, vrat, stěn, ostění nebo obkladů rámů oken s křídly zdvojených, plochy do 2 m2</t>
  </si>
  <si>
    <t>-665823914</t>
  </si>
  <si>
    <t>https://podminky.urs.cz/item/CS_URS_2023_02/968062375</t>
  </si>
  <si>
    <t>1,79*0,88</t>
  </si>
  <si>
    <t>1,77*0,88</t>
  </si>
  <si>
    <t>1,78*0,88</t>
  </si>
  <si>
    <t>1,76*0,88</t>
  </si>
  <si>
    <t>968072455</t>
  </si>
  <si>
    <t>Vybourání kovových rámů oken s křídly, dveřních zárubní, vrat, stěn, ostění nebo obkladů dveřních zárubní, plochy do 2 m2</t>
  </si>
  <si>
    <t>1888532572</t>
  </si>
  <si>
    <t>https://podminky.urs.cz/item/CS_URS_2023_02/968072455</t>
  </si>
  <si>
    <t>0,8*2,02</t>
  </si>
  <si>
    <t>0,9*2,02</t>
  </si>
  <si>
    <t>0,7*2,02</t>
  </si>
  <si>
    <t>16</t>
  </si>
  <si>
    <t>968072456</t>
  </si>
  <si>
    <t>Vybourání kovových rámů oken s křídly, dveřních zárubní, vrat, stěn, ostění nebo obkladů dveřních zárubní, plochy přes 2 m2</t>
  </si>
  <si>
    <t>1966477958</t>
  </si>
  <si>
    <t>https://podminky.urs.cz/item/CS_URS_2023_02/968072456</t>
  </si>
  <si>
    <t>1,2*2,02</t>
  </si>
  <si>
    <t>17</t>
  </si>
  <si>
    <t>962031132</t>
  </si>
  <si>
    <t>Bourání příček z cihel, tvárnic nebo příčkovek z cihel pálených, plných nebo dutých na maltu vápennou nebo vápenocementovou, tl. do 100 mm</t>
  </si>
  <si>
    <t>264075900</t>
  </si>
  <si>
    <t>https://podminky.urs.cz/item/CS_URS_2023_02/962031132</t>
  </si>
  <si>
    <t>3,68*(0,98+1,22+1,22+0,94+1,07)</t>
  </si>
  <si>
    <t>-0,6*2,0*2-0,7*2,02*2 "odpočet otvorů"</t>
  </si>
  <si>
    <t>18</t>
  </si>
  <si>
    <t>962031133</t>
  </si>
  <si>
    <t>Bourání příček z cihel, tvárnic nebo příčkovek z cihel pálených, plných nebo dutých na maltu vápennou nebo vápenocementovou, tl. do 150 mm</t>
  </si>
  <si>
    <t>906391567</t>
  </si>
  <si>
    <t>https://podminky.urs.cz/item/CS_URS_2023_02/962031133</t>
  </si>
  <si>
    <t>3,68*(5,65+2,08+0,95+1,5+1,22+1,04)</t>
  </si>
  <si>
    <t>-0,9*2,02*3 "odpočet otvorů"</t>
  </si>
  <si>
    <t>19</t>
  </si>
  <si>
    <t>962032432</t>
  </si>
  <si>
    <t>Bourání zdiva nadzákladového z cihel nebo tvárnic z dutých cihel nebo tvárnic pálených nebo nepálených, na maltu vápennou nebo vápenocementovou, objemu přes 1 m3</t>
  </si>
  <si>
    <t>-2123739083</t>
  </si>
  <si>
    <t>https://podminky.urs.cz/item/CS_URS_2023_02/962032432</t>
  </si>
  <si>
    <t>0,19*3,68*1,12</t>
  </si>
  <si>
    <t>0,39*3,68*1,15</t>
  </si>
  <si>
    <t>20</t>
  </si>
  <si>
    <t>962052211R</t>
  </si>
  <si>
    <t>Bourání venkovního železobetonového schodiště, objemu přes 1 m3</t>
  </si>
  <si>
    <t>-861715129</t>
  </si>
  <si>
    <t>1,03*2,1</t>
  </si>
  <si>
    <t>963051110</t>
  </si>
  <si>
    <t>Bourání železobetonových stropů deskových, tl. do 80 mm</t>
  </si>
  <si>
    <t>249733281</t>
  </si>
  <si>
    <t>https://podminky.urs.cz/item/CS_URS_2023_02/963051110</t>
  </si>
  <si>
    <t>Vykonzolovaný vnitřní pult:</t>
  </si>
  <si>
    <t>0,6*0,035*3,72 "106"</t>
  </si>
  <si>
    <t>0,6*0,035*2,87 "108"</t>
  </si>
  <si>
    <t>0,6*0,035*9,29 "115"</t>
  </si>
  <si>
    <t>0,6*0,035*3,19 "116"</t>
  </si>
  <si>
    <t>22</t>
  </si>
  <si>
    <t>965042131</t>
  </si>
  <si>
    <t>Bourání mazanin betonových nebo z litého asfaltu tl. do 100 mm, plochy do 4 m2</t>
  </si>
  <si>
    <t>1524998104</t>
  </si>
  <si>
    <t>https://podminky.urs.cz/item/CS_URS_2023_02/965042131</t>
  </si>
  <si>
    <t>0,4*0,085*3,72 "106"</t>
  </si>
  <si>
    <t>0,4*0,085*(3,375+1,6+2,275)+2*0,75*0,75*0,1 "115"</t>
  </si>
  <si>
    <t>23</t>
  </si>
  <si>
    <t>961055111</t>
  </si>
  <si>
    <t>Bourání základů z betonu železového</t>
  </si>
  <si>
    <t>171375196</t>
  </si>
  <si>
    <t>https://podminky.urs.cz/item/CS_URS_2023_02/961055111</t>
  </si>
  <si>
    <t>0,3*0,1*3,72 "106"</t>
  </si>
  <si>
    <t>0,3*0,1*(3,375+1,6+2,275) "115"</t>
  </si>
  <si>
    <t>97</t>
  </si>
  <si>
    <t>Prorážení otvorů a ostatní bourací práce</t>
  </si>
  <si>
    <t>24</t>
  </si>
  <si>
    <t>974032164</t>
  </si>
  <si>
    <t>Vysekání rýh ve stěnách nebo příčkách z dutých cihel, tvárnic, desek z dutých cihel nebo tvárnic do hl. 150 mm a šířky do 150 mm</t>
  </si>
  <si>
    <t>m</t>
  </si>
  <si>
    <t>417251757</t>
  </si>
  <si>
    <t>https://podminky.urs.cz/item/CS_URS_2023_02/974032164</t>
  </si>
  <si>
    <t>2*1,5 "2x L60/60/6 dl. 1500 mm"</t>
  </si>
  <si>
    <t>25</t>
  </si>
  <si>
    <t>974031664</t>
  </si>
  <si>
    <t>Vysekání rýh ve zdivu cihelném na maltu vápennou nebo vápenocementovou pro vtahování nosníků do zdí, před vybouráním otvoru do hl. 150 mm, při v. nosníku do 150 mm</t>
  </si>
  <si>
    <t>-386641501</t>
  </si>
  <si>
    <t>https://podminky.urs.cz/item/CS_URS_2023_02/974031664</t>
  </si>
  <si>
    <t>2*1,5 "2x IPE 140"</t>
  </si>
  <si>
    <t>26</t>
  </si>
  <si>
    <t>971038631</t>
  </si>
  <si>
    <t>Vybourání otvorů ve zdivu základovém nebo nadzákladovém z cihel, tvárnic, příčkovek dutých tvárnic nebo příčkovek, velikosti plochy do 4 m2, tl. do 150 mm</t>
  </si>
  <si>
    <t>-233854427</t>
  </si>
  <si>
    <t>https://podminky.urs.cz/item/CS_URS_2023_02/971038631</t>
  </si>
  <si>
    <t>27</t>
  </si>
  <si>
    <t>971033651</t>
  </si>
  <si>
    <t>Vybourání otvorů ve zdivu základovém nebo nadzákladovém z cihel, tvárnic, příčkovek z cihel pálených na maltu vápennou nebo vápenocementovou plochy do 4 m2, tl. do 600 mm</t>
  </si>
  <si>
    <t>-1670155117</t>
  </si>
  <si>
    <t>https://podminky.urs.cz/item/CS_URS_2023_02/971033651</t>
  </si>
  <si>
    <t>1,2*2,31*0,53+1,2*0,405*0,145</t>
  </si>
  <si>
    <t>997</t>
  </si>
  <si>
    <t>Přesun sutě</t>
  </si>
  <si>
    <t>28</t>
  </si>
  <si>
    <t>997221151</t>
  </si>
  <si>
    <t>Vodorovná doprava suti stavebním kolečkem s naložením a se složením z kusových materiálů, na vzdálenost do 50 m</t>
  </si>
  <si>
    <t>-1801025961</t>
  </si>
  <si>
    <t>https://podminky.urs.cz/item/CS_URS_2023_02/997221151</t>
  </si>
  <si>
    <t>29</t>
  </si>
  <si>
    <t>997006002</t>
  </si>
  <si>
    <t>Úprava stavebního odpadu třídění</t>
  </si>
  <si>
    <t>-2091133758</t>
  </si>
  <si>
    <t>https://podminky.urs.cz/item/CS_URS_2023_02/997006002</t>
  </si>
  <si>
    <t>30</t>
  </si>
  <si>
    <t>997006512</t>
  </si>
  <si>
    <t>Vodorovná doprava suti na skládku s naložením na dopravní prostředek a složením přes 100 m do 1 km</t>
  </si>
  <si>
    <t>-751283134</t>
  </si>
  <si>
    <t>https://podminky.urs.cz/item/CS_URS_2023_02/997006512</t>
  </si>
  <si>
    <t>31</t>
  </si>
  <si>
    <t>997006519</t>
  </si>
  <si>
    <t>Vodorovná doprava suti na skládku Příplatek k ceně -6512 za každý další i započatý 1 km</t>
  </si>
  <si>
    <t>-1342605879</t>
  </si>
  <si>
    <t>https://podminky.urs.cz/item/CS_URS_2023_02/997006519</t>
  </si>
  <si>
    <t>38,037*33 'Přepočtené koeficientem množství</t>
  </si>
  <si>
    <t>32</t>
  </si>
  <si>
    <t>997013871</t>
  </si>
  <si>
    <t>Poplatek za uložení stavebního odpadu na recyklační skládce (skládkovné) směsného stavebního a demoličního zatříděného do Katalogu odpadů pod kódem 17 09 04</t>
  </si>
  <si>
    <t>-949071541</t>
  </si>
  <si>
    <t>https://podminky.urs.cz/item/CS_URS_2023_02/997013871</t>
  </si>
  <si>
    <t>998</t>
  </si>
  <si>
    <t>Přesun hmot</t>
  </si>
  <si>
    <t>33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</si>
  <si>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</si>
  <si>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</si>
  <si>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1636384713</t>
  </si>
  <si>
    <t>https://podminky.urs.cz/item/CS_URS_2023_02/998018001</t>
  </si>
  <si>
    <t>PSV</t>
  </si>
  <si>
    <t>Práce a dodávky PSV</t>
  </si>
  <si>
    <t>711</t>
  </si>
  <si>
    <t>Izolace proti vodě, vlhkosti a plynům</t>
  </si>
  <si>
    <t>34</t>
  </si>
  <si>
    <t>711131811</t>
  </si>
  <si>
    <t>Odstranění izolace proti zemní vlhkosti na ploše vodorovné V</t>
  </si>
  <si>
    <t>989913120</t>
  </si>
  <si>
    <t>https://podminky.urs.cz/item/CS_URS_2023_02/711131811</t>
  </si>
  <si>
    <t>0,3*3,72 "106"</t>
  </si>
  <si>
    <t>0,3*(3,375+1,6+2,275) "115"</t>
  </si>
  <si>
    <t>713</t>
  </si>
  <si>
    <t>Izolace tepelné</t>
  </si>
  <si>
    <t>35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</si>
  <si>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</si>
  <si>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</si>
  <si>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1820211188</t>
  </si>
  <si>
    <t>https://podminky.urs.cz/item/CS_URS_2023_02/713120821</t>
  </si>
  <si>
    <t>0,4*(3,375+1,6+2,275) "115"</t>
  </si>
  <si>
    <t>722</t>
  </si>
  <si>
    <t>Zdravotechnika - vnitřní rozvody</t>
  </si>
  <si>
    <t>36</t>
  </si>
  <si>
    <t>722000001R</t>
  </si>
  <si>
    <t>Demontáž veškerého potrubí z instalačního kanálu dle PD</t>
  </si>
  <si>
    <t>soubor</t>
  </si>
  <si>
    <t>-947240328</t>
  </si>
  <si>
    <t>723</t>
  </si>
  <si>
    <t>Zdravotechnika - vnitřní plynovod</t>
  </si>
  <si>
    <t>37</t>
  </si>
  <si>
    <t>723000001R</t>
  </si>
  <si>
    <t>Demontáž ocelového plynového potrubí včetně zaslepení, utěsnění a uzavřené HUP dle PD</t>
  </si>
  <si>
    <t>-160161155</t>
  </si>
  <si>
    <t>725</t>
  </si>
  <si>
    <t>Zdravotechnika - zařizovací předměty</t>
  </si>
  <si>
    <t>38</t>
  </si>
  <si>
    <t>725110814</t>
  </si>
  <si>
    <t>Demontáž klozetů kombi</t>
  </si>
  <si>
    <t>1776107937</t>
  </si>
  <si>
    <t>https://podminky.urs.cz/item/CS_URS_2023_02/725110814</t>
  </si>
  <si>
    <t>39</t>
  </si>
  <si>
    <t>725210821</t>
  </si>
  <si>
    <t>Demontáž umyvadel bez výtokových armatur umyvadel</t>
  </si>
  <si>
    <t>-272674701</t>
  </si>
  <si>
    <t>https://podminky.urs.cz/item/CS_URS_2023_02/725210821</t>
  </si>
  <si>
    <t>40</t>
  </si>
  <si>
    <t>725820801</t>
  </si>
  <si>
    <t>Demontáž baterií nástěnných do G 3/4</t>
  </si>
  <si>
    <t>-464345761</t>
  </si>
  <si>
    <t>https://podminky.urs.cz/item/CS_URS_2023_02/725820801</t>
  </si>
  <si>
    <t>751</t>
  </si>
  <si>
    <t>Vzduchotechnika</t>
  </si>
  <si>
    <t>41</t>
  </si>
  <si>
    <t>751000001R</t>
  </si>
  <si>
    <t>Demontáž VZT potrubí a zařízení dle PD</t>
  </si>
  <si>
    <t>-142323047</t>
  </si>
  <si>
    <t>766</t>
  </si>
  <si>
    <t>Konstrukce truhlářské</t>
  </si>
  <si>
    <t>42</t>
  </si>
  <si>
    <t>766691914</t>
  </si>
  <si>
    <t>Ostatní práce vyvěšení nebo zavěšení křídel dřevěných dveřních, plochy do 2 m2</t>
  </si>
  <si>
    <t>kus</t>
  </si>
  <si>
    <t>811341093</t>
  </si>
  <si>
    <t>https://podminky.urs.cz/item/CS_URS_2023_02/766691914</t>
  </si>
  <si>
    <t>0,7*1,97</t>
  </si>
  <si>
    <t>0,8*1,97</t>
  </si>
  <si>
    <t>0,6*1,97</t>
  </si>
  <si>
    <t>43</t>
  </si>
  <si>
    <t>766691915</t>
  </si>
  <si>
    <t>Ostatní práce vyvěšení nebo zavěšení křídel dřevěných dveřních, plochy přes 2 m2</t>
  </si>
  <si>
    <t>1422443036</t>
  </si>
  <si>
    <t>https://podminky.urs.cz/item/CS_URS_2023_02/766691915</t>
  </si>
  <si>
    <t>1,1*1,97</t>
  </si>
  <si>
    <t>44</t>
  </si>
  <si>
    <t>766825821</t>
  </si>
  <si>
    <t>Demontáž nábytku vestavěného skříní dvoukřídlových</t>
  </si>
  <si>
    <t>-1123963347</t>
  </si>
  <si>
    <t>https://podminky.urs.cz/item/CS_URS_2023_02/766825821</t>
  </si>
  <si>
    <t>1 "101"</t>
  </si>
  <si>
    <t>767</t>
  </si>
  <si>
    <t>Konstrukce zámečnické</t>
  </si>
  <si>
    <t>45</t>
  </si>
  <si>
    <t>767161823</t>
  </si>
  <si>
    <t>Demontáž zábradlí do suti schodišťového nerozebíratelný spoj hmotnosti 1 m zábradlí do 20 kg</t>
  </si>
  <si>
    <t>-1495021876</t>
  </si>
  <si>
    <t>https://podminky.urs.cz/item/CS_URS_2023_02/767161823</t>
  </si>
  <si>
    <t>2*(1,11+0,5)</t>
  </si>
  <si>
    <t>46</t>
  </si>
  <si>
    <t>767893816</t>
  </si>
  <si>
    <t>Demontáž stříšek nad venkovními vstupy z kovových profilů, výplň z plechu</t>
  </si>
  <si>
    <t>-667917760</t>
  </si>
  <si>
    <t>https://podminky.urs.cz/item/CS_URS_2023_02/767893816</t>
  </si>
  <si>
    <t>5,425</t>
  </si>
  <si>
    <t>771</t>
  </si>
  <si>
    <t>Podlahy z dlaždic</t>
  </si>
  <si>
    <t>47</t>
  </si>
  <si>
    <t>771573810</t>
  </si>
  <si>
    <t>Demontáž podlah z dlaždic keramických lepených</t>
  </si>
  <si>
    <t>906526253</t>
  </si>
  <si>
    <t>https://podminky.urs.cz/item/CS_URS_2023_02/771573810</t>
  </si>
  <si>
    <t>776</t>
  </si>
  <si>
    <t>Podlahy povlakové</t>
  </si>
  <si>
    <t>48</t>
  </si>
  <si>
    <t>776201812</t>
  </si>
  <si>
    <t>Demontáž povlakových podlahovin lepených ručně s podložkou</t>
  </si>
  <si>
    <t>-1292533519</t>
  </si>
  <si>
    <t>https://podminky.urs.cz/item/CS_URS_2023_02/776201812</t>
  </si>
  <si>
    <t>49</t>
  </si>
  <si>
    <t>776410811</t>
  </si>
  <si>
    <t>Demontáž soklíků nebo lišt pryžových nebo plastových</t>
  </si>
  <si>
    <t>-743622312</t>
  </si>
  <si>
    <t>https://podminky.urs.cz/item/CS_URS_2023_02/776410811</t>
  </si>
  <si>
    <t>15,34-0,9 "103"</t>
  </si>
  <si>
    <t>13,96-0,9-0,7 "109"</t>
  </si>
  <si>
    <t>781</t>
  </si>
  <si>
    <t>Dokončovací práce - obklady</t>
  </si>
  <si>
    <t>50</t>
  </si>
  <si>
    <t>781473810</t>
  </si>
  <si>
    <t>Demontáž obkladů z dlaždic keramických lepených</t>
  </si>
  <si>
    <t>-2064158278</t>
  </si>
  <si>
    <t>https://podminky.urs.cz/item/CS_URS_2023_02/781473810</t>
  </si>
  <si>
    <t>2,0*(8,74-0,9-0,7) "104"</t>
  </si>
  <si>
    <t>2,0*(4,9-0,7) "105"</t>
  </si>
  <si>
    <t>2,0*(1,02+0,98-0,9)+0,735*3,72 "106"</t>
  </si>
  <si>
    <t>2,0*(6,42-0,7*2) "110"</t>
  </si>
  <si>
    <t>2,0*(3,74-0,7) "111"</t>
  </si>
  <si>
    <t>2,0*(0,96+0,98-0,9+0,6+1,22+0,95+1,22-0,6*2+1,22+1,98-0,7) "112"</t>
  </si>
  <si>
    <t>2,0*(4,04-0,6*2) "113"</t>
  </si>
  <si>
    <t>2,0*(3,94+3,9-0,7*3) "114"</t>
  </si>
  <si>
    <t>3,68*5,65-0,9*2,02+0,735*9,29 "115"</t>
  </si>
  <si>
    <t>3,68*5,65-0,9*2,02+0,735*3,19 "116"</t>
  </si>
  <si>
    <t>2,0*1,2 "118"</t>
  </si>
  <si>
    <t>783</t>
  </si>
  <si>
    <t>Dokončovací práce - nátěry</t>
  </si>
  <si>
    <t>51</t>
  </si>
  <si>
    <t>783301303</t>
  </si>
  <si>
    <t>Příprava podkladu zámečnických konstrukcí před provedením nátěru odrezivění odrezovačem bezoplachovým</t>
  </si>
  <si>
    <t>-1963121985</t>
  </si>
  <si>
    <t>https://podminky.urs.cz/item/CS_URS_2023_02/783301303</t>
  </si>
  <si>
    <t>2*1,5*(0,06+0,06+0,06+0,06) "2x L60/60/6 dl. 1500 mm"</t>
  </si>
  <si>
    <t>2*1,5*(0,14+0,14+0,073+0,073+0,068+0,068) "2x IPE 140"</t>
  </si>
  <si>
    <t>52</t>
  </si>
  <si>
    <t>783301313</t>
  </si>
  <si>
    <t>Příprava podkladu zámečnických konstrukcí před provedením nátěru odmaštění odmašťovačem ředidlovým</t>
  </si>
  <si>
    <t>-2107881200</t>
  </si>
  <si>
    <t>https://podminky.urs.cz/item/CS_URS_2023_02/783301313</t>
  </si>
  <si>
    <t>53</t>
  </si>
  <si>
    <t>783301401</t>
  </si>
  <si>
    <t>Příprava podkladu zámečnických konstrukcí před provedením nátěru ometení</t>
  </si>
  <si>
    <t>-1073042616</t>
  </si>
  <si>
    <t>https://podminky.urs.cz/item/CS_URS_2023_02/783301401</t>
  </si>
  <si>
    <t>54</t>
  </si>
  <si>
    <t>783314203</t>
  </si>
  <si>
    <t>Základní antikorozní nátěr zámečnických konstrukcí jednonásobný syntetický samozákladující</t>
  </si>
  <si>
    <t>1966417982</t>
  </si>
  <si>
    <t>https://podminky.urs.cz/item/CS_URS_2023_02/783314203</t>
  </si>
  <si>
    <t>55</t>
  </si>
  <si>
    <t>783317105</t>
  </si>
  <si>
    <t>Krycí nátěr (email) zámečnických konstrukcí jednonásobný syntetický samozákladující</t>
  </si>
  <si>
    <t>-1949459814</t>
  </si>
  <si>
    <t>https://podminky.urs.cz/item/CS_URS_2023_02/783317105</t>
  </si>
  <si>
    <t>784</t>
  </si>
  <si>
    <t>Dokončovací práce - malby a tapety</t>
  </si>
  <si>
    <t>56</t>
  </si>
  <si>
    <t>784121001</t>
  </si>
  <si>
    <t>Oškrabání malby v místnostech výšky do 3,80 m</t>
  </si>
  <si>
    <t>-1896202089</t>
  </si>
  <si>
    <t>https://podminky.urs.cz/item/CS_URS_2023_02/784121001</t>
  </si>
  <si>
    <t>7,52+3,68*(11,9-2,08)-0,9*2,02*2-1,6*2,25+0,25*(2,25+1,6+2,25) "1.01"</t>
  </si>
  <si>
    <t>2,16+3,68*6,02-0,9*2,02*3-0,88*0,88+0,07*(2,07+1,0+2,07)+0,2*(0,88+0,88+0,88) "1.02"</t>
  </si>
  <si>
    <t>14,08+3,68*15,2-0,9*2,02-1,76*1,47+0,07*(2,07+1,0+2,07)+0,2*(1,47+1,76+1,47) "1.03"</t>
  </si>
  <si>
    <t>3,29+1,68*8,74 "1.04"</t>
  </si>
  <si>
    <t>1,26+1,68*4,9 "1.05"</t>
  </si>
  <si>
    <t>20,51+1,0+1,04*4,0*2 "1.06"</t>
  </si>
  <si>
    <t>5,13+3,68*10,1-1,0*2,02-1,2*2,02-0,9*2,02+0,14*(2,07+0,98+2,07) "1.07"</t>
  </si>
  <si>
    <t>11,34+3,68*13,64-0,6*0,5*2-1,0*2,02+0,4*(0,5+0,6+0,5)*2+0,17*(2,15+1,24+2,15) "1.08"</t>
  </si>
  <si>
    <t>10,11+3,68*(13,96-1,5)-0,9*2,02-0,7*2,02-1,74*1,47+0,2*(1,47+1,74+1,47) "1.09"</t>
  </si>
  <si>
    <t>1,78+1,68*6,42 "1.10"</t>
  </si>
  <si>
    <t>0,86+1,68*3,74 "1.11"</t>
  </si>
  <si>
    <t>9,31 "1.12"</t>
  </si>
  <si>
    <t>0,92 "1.13"</t>
  </si>
  <si>
    <t>0,95+0,94+1,68*(1,07+0,28+0,35) "1.14"</t>
  </si>
  <si>
    <t>48,65+1,04*4,0*4 "1.15"</t>
  </si>
  <si>
    <t>14,37+1,04*4,0*2 "1.16"</t>
  </si>
  <si>
    <t>3,71 "1.18"</t>
  </si>
  <si>
    <t>02 - Stavební část</t>
  </si>
  <si>
    <t xml:space="preserve">    2 - Zakládání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</si>
  <si>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</si>
  <si>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</si>
  <si>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</si>
  <si>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</si>
  <si>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95 - Různé dokončovací konstrukce a práce pozemních staveb</t>
  </si>
  <si>
    <t xml:space="preserve">    762 - Konstrukce tesařské</t>
  </si>
  <si>
    <t xml:space="preserve">    763 - Konstrukce suché výstavby</t>
  </si>
  <si>
    <t xml:space="preserve">    764 - Konstrukce klempířské</t>
  </si>
  <si>
    <t>122211101</t>
  </si>
  <si>
    <t>Odkopávky a prokopávky ručně zapažené i nezapažené v hornině třídy těžitelnosti I skupiny 3</t>
  </si>
  <si>
    <t>-431703019</t>
  </si>
  <si>
    <t>https://podminky.urs.cz/item/CS_URS_2023_02/122211101</t>
  </si>
  <si>
    <t>0,1*(6,0+6,0)</t>
  </si>
  <si>
    <t>-552584858</t>
  </si>
  <si>
    <t>1,2</t>
  </si>
  <si>
    <t>-1614248924</t>
  </si>
  <si>
    <t>1716138714</t>
  </si>
  <si>
    <t>892899822</t>
  </si>
  <si>
    <t>1,2*24 'Přepočtené koeficientem množství</t>
  </si>
  <si>
    <t>1752985991</t>
  </si>
  <si>
    <t>1,2 "meziskládka"</t>
  </si>
  <si>
    <t>1,2 "skládka"</t>
  </si>
  <si>
    <t>-762351687</t>
  </si>
  <si>
    <t>1,2*1,8 'Přepočtené koeficientem množství</t>
  </si>
  <si>
    <t>181912112</t>
  </si>
  <si>
    <t>Úprava pláně vyrovnáním výškových rozdílů ručně v hornině třídy těžitelnosti I skupiny 3 se zhutněním</t>
  </si>
  <si>
    <t>1426937953</t>
  </si>
  <si>
    <t>https://podminky.urs.cz/item/CS_URS_2023_02/181912112</t>
  </si>
  <si>
    <t>6,0+6,0</t>
  </si>
  <si>
    <t>0,4*3,72</t>
  </si>
  <si>
    <t>0,4*(3,375+1,6+2,275)</t>
  </si>
  <si>
    <t>Zakládání</t>
  </si>
  <si>
    <t>274313711</t>
  </si>
  <si>
    <t>Základy z betonu prostého pasy betonu kamenem neprokládaného tř. C 20/25</t>
  </si>
  <si>
    <t>-1453897623</t>
  </si>
  <si>
    <t>https://podminky.urs.cz/item/CS_URS_2023_02/274313711</t>
  </si>
  <si>
    <t>Základ příček:</t>
  </si>
  <si>
    <t>0,4*0,3*3,72+0,3*0,1*3,72</t>
  </si>
  <si>
    <t>0,4*0,3*(3,375+1,6+2,275)+0,3*0,1*(3,375+1,6+2,275)</t>
  </si>
  <si>
    <t>271532212</t>
  </si>
  <si>
    <t>Podsyp pod základové konstrukce se zhutněním a urovnáním povrchu z kameniva hrubého, frakce 16 - 32 mm</t>
  </si>
  <si>
    <t>1462394039</t>
  </si>
  <si>
    <t>https://podminky.urs.cz/item/CS_URS_2023_02/271532212</t>
  </si>
  <si>
    <t>Instalační kanál:</t>
  </si>
  <si>
    <t>0,85*0,2*9,29</t>
  </si>
  <si>
    <t>273321411</t>
  </si>
  <si>
    <t>Základy z betonu železového (bez výztuže) desky z betonu bez zvláštních nároků na prostředí tř. C 20/25</t>
  </si>
  <si>
    <t>539330961</t>
  </si>
  <si>
    <t>https://podminky.urs.cz/item/CS_URS_2023_02/273321411</t>
  </si>
  <si>
    <t>0,85*0,1*9,29</t>
  </si>
  <si>
    <t>273362021</t>
  </si>
  <si>
    <t>Výztuž základů desek ze svařovaných sítí z drátů typu KARI</t>
  </si>
  <si>
    <t>-508793980</t>
  </si>
  <si>
    <t>https://podminky.urs.cz/item/CS_URS_2023_02/273362021</t>
  </si>
  <si>
    <t>0,85*9,29*26,64/6/1000*1,25</t>
  </si>
  <si>
    <t>274321411</t>
  </si>
  <si>
    <t>Základy z betonu železového (bez výztuže) pasy z betonu bez zvláštních nároků na prostředí tř. C 20/25</t>
  </si>
  <si>
    <t>471217223</t>
  </si>
  <si>
    <t>https://podminky.urs.cz/item/CS_URS_2023_02/274321411</t>
  </si>
  <si>
    <t>Rampy:</t>
  </si>
  <si>
    <t>0,2*0,1*(2,45*3+2,035*4)*2</t>
  </si>
  <si>
    <t>0,1*0,1*(0,54*2+1,0)*2</t>
  </si>
  <si>
    <t>274362021</t>
  </si>
  <si>
    <t>Výztuž základů pasů ze svařovaných sítí z drátů typu KARI</t>
  </si>
  <si>
    <t>1216036794</t>
  </si>
  <si>
    <t>https://podminky.urs.cz/item/CS_URS_2023_02/274362021</t>
  </si>
  <si>
    <t>0,2*(2,45*3+2,035*4)*2*26,64/6/1000*1,25</t>
  </si>
  <si>
    <t>0,1*(0,54*2+1,0)*2*26,64/6/1000*1,25</t>
  </si>
  <si>
    <t>274351121</t>
  </si>
  <si>
    <t>Bednění základů pasů rovné zřízení</t>
  </si>
  <si>
    <t>-48853998</t>
  </si>
  <si>
    <t>https://podminky.urs.cz/item/CS_URS_2023_02/274351121</t>
  </si>
  <si>
    <t>2*0,1*(2,45*3+2,035*4)*2</t>
  </si>
  <si>
    <t>2*0,1*(0,54*2+1,0)*2</t>
  </si>
  <si>
    <t>274351122</t>
  </si>
  <si>
    <t>Bednění základů pasů rovné odstranění</t>
  </si>
  <si>
    <t>1851895304</t>
  </si>
  <si>
    <t>https://podminky.urs.cz/item/CS_URS_2023_02/274351122</t>
  </si>
  <si>
    <t>310271015</t>
  </si>
  <si>
    <t>Zazdívka otvorů ve zdivu nadzákladovém pórobetonovými tvárnicemi plochy do 1 m2, tl. zdiva 200 mm, pevnost tvárnic přes P2 do P4</t>
  </si>
  <si>
    <t>-339670462</t>
  </si>
  <si>
    <t>https://podminky.urs.cz/item/CS_URS_2023_02/310271015</t>
  </si>
  <si>
    <t>0,6*0,5*0,45</t>
  </si>
  <si>
    <t>310271025</t>
  </si>
  <si>
    <t>Zazdívka otvorů ve zdivu nadzákladovém pórobetonovými tvárnicemi plochy do 1 m2, tl. zdiva 250 mm, pevnost tvárnic přes P2 do P4</t>
  </si>
  <si>
    <t>126376965</t>
  </si>
  <si>
    <t>https://podminky.urs.cz/item/CS_URS_2023_02/310271025</t>
  </si>
  <si>
    <t>340271045</t>
  </si>
  <si>
    <t>Zazdívka otvorů v příčkách nebo stěnách pórobetonovými tvárnicemi plochy přes 1 m2 do 4 m2, objemová hmotnost 500 kg/m3, tloušťka příčky 150 mm</t>
  </si>
  <si>
    <t>148696222</t>
  </si>
  <si>
    <t>https://podminky.urs.cz/item/CS_URS_2023_02/340271045</t>
  </si>
  <si>
    <t>0,94*2,02</t>
  </si>
  <si>
    <t>342272245</t>
  </si>
  <si>
    <t>Příčky z pórobetonových tvárnic hladkých na tenké maltové lože objemová hmotnost do 500 kg/m3, tloušťka příčky 150 mm</t>
  </si>
  <si>
    <t>336821827</t>
  </si>
  <si>
    <t>https://podminky.urs.cz/item/CS_URS_2023_02/342272245</t>
  </si>
  <si>
    <t>3,83*(3,72+3,3+1,6+2,35)</t>
  </si>
  <si>
    <t>3,68*(0,98+2,2)</t>
  </si>
  <si>
    <t>-1,2*2,17-0,9*2,02 "odpočet otvorů"</t>
  </si>
  <si>
    <t>317142442</t>
  </si>
  <si>
    <t>Překlady nenosné z pórobetonu osazené do tenkého maltového lože, výšky do 250 mm, šířky překladu 150 mm, délky překladu přes 1000 do 1250 mm</t>
  </si>
  <si>
    <t>-1265989022</t>
  </si>
  <si>
    <t>https://podminky.urs.cz/item/CS_URS_2023_02/317142442</t>
  </si>
  <si>
    <t>317142444</t>
  </si>
  <si>
    <t>Překlady nenosné z pórobetonu osazené do tenkého maltového lože, výšky do 250 mm, šířky překladu 150 mm, délky překladu přes 1250 do 1500 mm</t>
  </si>
  <si>
    <t>-1101818528</t>
  </si>
  <si>
    <t>https://podminky.urs.cz/item/CS_URS_2023_02/317142444</t>
  </si>
  <si>
    <t>Úpravy povrchů, podlahy a osazování výplní</t>
  </si>
  <si>
    <t>61</t>
  </si>
  <si>
    <t>Úprava povrchů vnitřních</t>
  </si>
  <si>
    <t>612325411</t>
  </si>
  <si>
    <t>Oprava vápenocementové omítky vnitřních ploch hladké, tloušťky do 20 mm stěn, v rozsahu opravované plochy do 10%</t>
  </si>
  <si>
    <t>-815254876</t>
  </si>
  <si>
    <t>https://podminky.urs.cz/item/CS_URS_2023_02/612325411</t>
  </si>
  <si>
    <t>2,0*(8,74-0,9-0,7) "1.04"</t>
  </si>
  <si>
    <t>2,0*(4,9-0,7) "1.05"</t>
  </si>
  <si>
    <t>2,1*1,5-1,2*2,02+3,68*(0,3+0,3) "1.06"</t>
  </si>
  <si>
    <t>2,0*(6,42-0,7*2) "1.10"</t>
  </si>
  <si>
    <t>2,0*(3,74-0,7) "1.11"</t>
  </si>
  <si>
    <t>2,0*(0,3+0,3) "1.12"</t>
  </si>
  <si>
    <t>2,1*(1,5+0,21+0,21)+3,68*(0,3+0,3)+0,3*3,53 "1.15"</t>
  </si>
  <si>
    <t>3,68*(0,3+0,3)+0,3*6,95 "1.16"</t>
  </si>
  <si>
    <t>3,68*(0,3+0,3)+0,3*3,72 "1.17"</t>
  </si>
  <si>
    <t>2,1*1,2 "1.18"</t>
  </si>
  <si>
    <t>612325421</t>
  </si>
  <si>
    <t>Oprava vápenocementové omítky vnitřních ploch štukové dvouvrstvé, tloušťky do 20 mm a tloušťky štuku do 3 mm stěn, v rozsahu opravované plochy do 10%</t>
  </si>
  <si>
    <t>2111862113</t>
  </si>
  <si>
    <t>https://podminky.urs.cz/item/CS_URS_2023_02/612325421</t>
  </si>
  <si>
    <t>3,68*(14,16-0,98)-1,0*2,02-0,9*2,02*2-1,6*2,25+0,25*(2,25+1,6+2,25) "1.01"</t>
  </si>
  <si>
    <t>3,68*6,02-0,9*2,02*3-0,88*0,88+0,07*(2,07+1,0+2,07)+0,2*(0,88+0,88+0,88) "1.02"</t>
  </si>
  <si>
    <t>3,68*15,15-0,9*2,02-1,76*1,47+0,07*(2,07+1,0+2,07)+0,2*(1,47+1,76+1,47) "1.03"</t>
  </si>
  <si>
    <t>1,68*8,74 "1.04"</t>
  </si>
  <si>
    <t>1,68*4,9 "1.05"</t>
  </si>
  <si>
    <t>0,71*(2,02+1,02)+1,04*4,0 "1.06"</t>
  </si>
  <si>
    <t>3,68*10,1-1,0*2,02-1,2*2,02-0,9*2,02+0,14*(2,02+0,9+2,02) "1.07"</t>
  </si>
  <si>
    <t>3,68*13,64-0,6*0,5*2-1,0*2,02+0,17*(2,15+1,24+2,15) "1.08"</t>
  </si>
  <si>
    <t>3,68*(0,15+0,68+2,05+4,93+2,05+2,75+0,2)-0,9*2,02-0,7*2,02-1,74*1,47+0,2*(1,47+1,74+1,47) "1.09"</t>
  </si>
  <si>
    <t>1,68*6,42 "1.10"</t>
  </si>
  <si>
    <t>1,68*3,74 "1.11"</t>
  </si>
  <si>
    <t>3,68*(2,2+2,51)+1,68*2,51-0,94*2,02-1,2*2,02+0,55*1,0 "1.12"</t>
  </si>
  <si>
    <t>1,04*4,0*3 "1.15"</t>
  </si>
  <si>
    <t>1,04*4,0*3 "1.16"</t>
  </si>
  <si>
    <t>1,04*4,0 "1.17"</t>
  </si>
  <si>
    <t>3,68*(1,63+1,83)-1,2*2,02-1,2*2,25 "1.18"</t>
  </si>
  <si>
    <t>611325421</t>
  </si>
  <si>
    <t>Oprava vápenocementové omítky vnitřních ploch štukové dvouvrstvé, tloušťky do 20 mm a tloušťky štuku do 3 mm stropů, v rozsahu opravované plochy do 10%</t>
  </si>
  <si>
    <t>1378246575</t>
  </si>
  <si>
    <t>https://podminky.urs.cz/item/CS_URS_2023_02/611325421</t>
  </si>
  <si>
    <t>8,52 "1.01"</t>
  </si>
  <si>
    <t>2,16 "1.02"</t>
  </si>
  <si>
    <t>12,0 "1.03"</t>
  </si>
  <si>
    <t>2,69 "1.04"</t>
  </si>
  <si>
    <t>1,26 "1.05"</t>
  </si>
  <si>
    <t>13,96 "1.06"</t>
  </si>
  <si>
    <t>4,0 "1.07"</t>
  </si>
  <si>
    <t>11,34 "1.08"</t>
  </si>
  <si>
    <t>12,16 "1.09"</t>
  </si>
  <si>
    <t>1,78 "1.10"</t>
  </si>
  <si>
    <t>0,86 "1.11"</t>
  </si>
  <si>
    <t>5,52 "1.12"</t>
  </si>
  <si>
    <t>31,92 "1.15"</t>
  </si>
  <si>
    <t>33,83 "1.16"</t>
  </si>
  <si>
    <t>7,63 "1.17"</t>
  </si>
  <si>
    <t>612131121</t>
  </si>
  <si>
    <t>Podkladní a spojovací vrstva vnitřních omítaných ploch penetrace disperzní nanášená ručně stěn</t>
  </si>
  <si>
    <t>-2097471522</t>
  </si>
  <si>
    <t>https://podminky.urs.cz/item/CS_URS_2023_02/612131121</t>
  </si>
  <si>
    <t>3,68*0,98 "1.01"</t>
  </si>
  <si>
    <t>3,68*3,72 "1.06"</t>
  </si>
  <si>
    <t>0,6*0,5*2 "1.08"</t>
  </si>
  <si>
    <t>3,68*(2,2+0,98)-0,9*2,02 "1.09"</t>
  </si>
  <si>
    <t>3,68*(0,94+2,2)-0,9*2,02 "1.12"</t>
  </si>
  <si>
    <t>3,68*(1,25+3,15+1,6+2,5)-1,2*2,02 "1.15"</t>
  </si>
  <si>
    <t>3,68*(3,3+1,6+2,35)-1,2*2,02 "1.16"</t>
  </si>
  <si>
    <t>3,68*3,72 "1.17"</t>
  </si>
  <si>
    <t>2,02*0,9+0,21*(2,25+1,2+2,25) "1.18"</t>
  </si>
  <si>
    <t>2,02*(0,9+0,94+1,25) "1.21"</t>
  </si>
  <si>
    <t>612142001</t>
  </si>
  <si>
    <t>Potažení vnitřních ploch pletivem v ploše nebo pruzích, na plném podkladu sklovláknitým vtlačením do tmelu stěn</t>
  </si>
  <si>
    <t>1513420214</t>
  </si>
  <si>
    <t>https://podminky.urs.cz/item/CS_URS_2023_02/612142001</t>
  </si>
  <si>
    <t>612131101</t>
  </si>
  <si>
    <t>Podkladní a spojovací vrstva vnitřních omítaných ploch cementový postřik nanášený ručně celoplošně stěn</t>
  </si>
  <si>
    <t>1808362491</t>
  </si>
  <si>
    <t>https://podminky.urs.cz/item/CS_URS_2023_02/612131101</t>
  </si>
  <si>
    <t>612321141</t>
  </si>
  <si>
    <t>Omítka vápenocementová vnitřních ploch nanášená ručně dvouvrstvá, tloušťky jádrové omítky do 10 mm a tloušťky štuku do 3 mm štuková svislých konstrukcí stěn</t>
  </si>
  <si>
    <t>-654935931</t>
  </si>
  <si>
    <t>https://podminky.urs.cz/item/CS_URS_2023_02/612321141</t>
  </si>
  <si>
    <t>62</t>
  </si>
  <si>
    <t>Úprava povrchů vnějších</t>
  </si>
  <si>
    <t>622335203</t>
  </si>
  <si>
    <t>Oprava cementové škrábané (břízolitové) omítky vnějších ploch stěn, v rozsahu opravované plochy přes 30 do 50%</t>
  </si>
  <si>
    <t>15865229</t>
  </si>
  <si>
    <t>https://podminky.urs.cz/item/CS_URS_2023_02/622335203</t>
  </si>
  <si>
    <t>0,2*(0,88+1,79+0,88)</t>
  </si>
  <si>
    <t>0,2*(0,88+1,77+0,88)</t>
  </si>
  <si>
    <t>0,2*(0,88+1,78+0,88)</t>
  </si>
  <si>
    <t>0,2*(0,88+1,76+0,88)</t>
  </si>
  <si>
    <t>622131121</t>
  </si>
  <si>
    <t>Podkladní a spojovací vrstva vnějších omítaných ploch penetrace nanášená ručně stěn</t>
  </si>
  <si>
    <t>817367313</t>
  </si>
  <si>
    <t>https://podminky.urs.cz/item/CS_URS_2023_02/622131121</t>
  </si>
  <si>
    <t>0,22*(2,25+1,2+2,25)</t>
  </si>
  <si>
    <t>622131101</t>
  </si>
  <si>
    <t>Podkladní a spojovací vrstva vnějších omítaných ploch cementový postřik nanášený ručně celoplošně stěn</t>
  </si>
  <si>
    <t>598815839</t>
  </si>
  <si>
    <t>https://podminky.urs.cz/item/CS_URS_2023_02/622131101</t>
  </si>
  <si>
    <t>622324111</t>
  </si>
  <si>
    <t>Omítka vápenocementová strukturální (břízolitová) vnějších ploch nanášená ručně škrábaná stěn</t>
  </si>
  <si>
    <t>-1214574704</t>
  </si>
  <si>
    <t>https://podminky.urs.cz/item/CS_URS_2023_02/622324111</t>
  </si>
  <si>
    <t>63</t>
  </si>
  <si>
    <t>Podlahy a podlahové konstrukce</t>
  </si>
  <si>
    <t>631311125</t>
  </si>
  <si>
    <t>Mazanina z betonu prostého bez zvýšených nároků na prostředí tl. přes 80 do 120 mm tř. C 20/25</t>
  </si>
  <si>
    <t>263974149</t>
  </si>
  <si>
    <t>https://podminky.urs.cz/item/CS_URS_2023_02/631311125</t>
  </si>
  <si>
    <t>0,14*0,085 "101"</t>
  </si>
  <si>
    <t>0,125*3,72*0,085+2*0,03*0,085 "106"</t>
  </si>
  <si>
    <t>0,58*0,085 "109"</t>
  </si>
  <si>
    <t>(0,19+0,17+0,02)*0,085 "112"</t>
  </si>
  <si>
    <t>0,125*(3,025+1,6+2,625)*0,085+0,6*3,61*0,085 "115"</t>
  </si>
  <si>
    <t>0,125*(3,425+1,6+2,225)*0,085+0,36*5,53*0,085+0,66*0,085+(0,54+0,18)*0,085 "116"</t>
  </si>
  <si>
    <t>0,125*3,72*0,085 "117"</t>
  </si>
  <si>
    <t>(0,18+0,47)*0,085 "118"</t>
  </si>
  <si>
    <t>631319012</t>
  </si>
  <si>
    <t>Příplatek k cenám mazanin za úpravu povrchu mazaniny přehlazením, mazanina tl. přes 80 do 120 mm</t>
  </si>
  <si>
    <t>137969618</t>
  </si>
  <si>
    <t>https://podminky.urs.cz/item/CS_URS_2023_02/631319012</t>
  </si>
  <si>
    <t>631319173</t>
  </si>
  <si>
    <t>Příplatek k cenám mazanin za stržení povrchu spodní vrstvy mazaniny latí před vložením výztuže nebo pletiva pro tl. obou vrstev mazaniny přes 80 do 120 mm</t>
  </si>
  <si>
    <t>1097461768</t>
  </si>
  <si>
    <t>https://podminky.urs.cz/item/CS_URS_2023_02/631319173</t>
  </si>
  <si>
    <t>631319196</t>
  </si>
  <si>
    <t>Příplatek k cenám mazanin za malou plochu do 5 m2 jednotlivě mazanina tl. přes 80 do 120 mm</t>
  </si>
  <si>
    <t>670532499</t>
  </si>
  <si>
    <t>https://podminky.urs.cz/item/CS_URS_2023_02/631319196</t>
  </si>
  <si>
    <t>631311125R</t>
  </si>
  <si>
    <t>Příplatek k cenám mazanin za sešívání se stávající podlahou dle PD</t>
  </si>
  <si>
    <t>-896733519</t>
  </si>
  <si>
    <t>631362021</t>
  </si>
  <si>
    <t>Výztuž mazanin ze svařovaných sítí z drátů typu KARI</t>
  </si>
  <si>
    <t>-162804495</t>
  </si>
  <si>
    <t>https://podminky.urs.cz/item/CS_URS_2023_02/631362021</t>
  </si>
  <si>
    <t>0,14*18,48/6/1000*1,25 "101"</t>
  </si>
  <si>
    <t>(0,125*3,72+2*0,03)*18,48/6/1000*1,25 "106"</t>
  </si>
  <si>
    <t>0,58*18,48/6/1000*1,25 "109"</t>
  </si>
  <si>
    <t>(0,19+0,17+0,02)*18,48/6/1000*1,25 "112"</t>
  </si>
  <si>
    <t>(0,125*(3,025+1,6+2,625)+0,6*3,61)*18,48/6/1000*1,25 "115"</t>
  </si>
  <si>
    <t>(0,125*(3,425+1,6+2,225)+0,36*5,53+0,66+(0,54+0,18))*18,48/6/1000*1,25 "116"</t>
  </si>
  <si>
    <t>0,125*3,72*18,48/6/1000*1,25 "117"</t>
  </si>
  <si>
    <t>(0,18+0,47)*18,48/6/1000*1,25 "118"</t>
  </si>
  <si>
    <t>CS ÚRS 2022 01</t>
  </si>
  <si>
    <t>-803304070</t>
  </si>
  <si>
    <t>https://podminky.urs.cz/item/CS_URS_2022_01/949101112</t>
  </si>
  <si>
    <t>10,09 "1.01"</t>
  </si>
  <si>
    <t>2,23 "1.02"</t>
  </si>
  <si>
    <t>14,15 "1.03"</t>
  </si>
  <si>
    <t>3,29 "1.04"</t>
  </si>
  <si>
    <t>5,27 "1.07"</t>
  </si>
  <si>
    <t>11,55 "1.08"</t>
  </si>
  <si>
    <t>16,28 "1.09"</t>
  </si>
  <si>
    <t>6,07 "1.12"</t>
  </si>
  <si>
    <t>6,42 "1.13"</t>
  </si>
  <si>
    <t>6,42 "1.14"</t>
  </si>
  <si>
    <t>36,49 "1.15"</t>
  </si>
  <si>
    <t>33,99 "1.16"</t>
  </si>
  <si>
    <t>7,94 "1.17"</t>
  </si>
  <si>
    <t>95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</si>
  <si>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</si>
  <si>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</si>
  <si>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</si>
  <si>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CS ÚRS 2021 02</t>
  </si>
  <si>
    <t>-2076657940</t>
  </si>
  <si>
    <t>https://podminky.urs.cz/item/CS_URS_2021_02/952901111</t>
  </si>
  <si>
    <t>953961214</t>
  </si>
  <si>
    <t>Kotvy chemické s vyvrtáním otvoru do betonu, železobetonu nebo tvrdého kamene chemická patrona, velikost M 16, hloubka 125 mm</t>
  </si>
  <si>
    <t>970824918</t>
  </si>
  <si>
    <t>https://podminky.urs.cz/item/CS_URS_2023_02/953961214</t>
  </si>
  <si>
    <t>Střechy ramp:</t>
  </si>
  <si>
    <t>3*2</t>
  </si>
  <si>
    <t>953965132</t>
  </si>
  <si>
    <t>Kotvy chemické s vyvrtáním otvoru kotevní šrouby pro chemické kotvy, velikost M 16, délka 260 mm</t>
  </si>
  <si>
    <t>-870993067</t>
  </si>
  <si>
    <t>https://podminky.urs.cz/item/CS_URS_2023_02/953965132</t>
  </si>
  <si>
    <t>950000001R</t>
  </si>
  <si>
    <t>Stavební přípomoce a prostupy profesí TZB</t>
  </si>
  <si>
    <t>1514196350</t>
  </si>
  <si>
    <t>950000002R</t>
  </si>
  <si>
    <t>Náklady na opatření PBŘ - značení, PHP, příslušenství</t>
  </si>
  <si>
    <t>-919541735</t>
  </si>
  <si>
    <t>998513965</t>
  </si>
  <si>
    <t>711111001</t>
  </si>
  <si>
    <t>Provedení izolace proti zemní vlhkosti natěradly a tmely za studena na ploše vodorovné V nátěrem penetračním</t>
  </si>
  <si>
    <t>596261903</t>
  </si>
  <si>
    <t>https://podminky.urs.cz/item/CS_URS_2023_02/711111001</t>
  </si>
  <si>
    <t>Mezisoučet</t>
  </si>
  <si>
    <t>0,85*9,29</t>
  </si>
  <si>
    <t>M</t>
  </si>
  <si>
    <t>11163150</t>
  </si>
  <si>
    <t>lak penetrační asfaltový</t>
  </si>
  <si>
    <t>1589796474</t>
  </si>
  <si>
    <t>12,285*0,4/1000</t>
  </si>
  <si>
    <t>711131101</t>
  </si>
  <si>
    <t>Provedení izolace proti zemní vlhkosti pásy na sucho AIP nebo tkaniny na ploše vodorovné V</t>
  </si>
  <si>
    <t>687832696</t>
  </si>
  <si>
    <t>https://podminky.urs.cz/item/CS_URS_2023_02/711131101</t>
  </si>
  <si>
    <t>0,2*(2,45*3+2,035*4)*2</t>
  </si>
  <si>
    <t>0,1*(0,54*2+1,0)*2</t>
  </si>
  <si>
    <t>711141559</t>
  </si>
  <si>
    <t>Provedení izolace proti zemní vlhkosti pásy přitavením NAIP na ploše vodorovné V</t>
  </si>
  <si>
    <t>-293807057</t>
  </si>
  <si>
    <t>https://podminky.urs.cz/item/CS_URS_2023_02/711141559</t>
  </si>
  <si>
    <t>62853004</t>
  </si>
  <si>
    <t>pás asfaltový natavitelný modifikovaný SBS s vložkou ze skleněné tkaniny a spalitelnou PE fólií nebo jemnozrnným minerálním posypem na horním povrchu tl 4,0mm</t>
  </si>
  <si>
    <t>1970425790</t>
  </si>
  <si>
    <t>6,612*1,15</t>
  </si>
  <si>
    <t>12,285*1,15</t>
  </si>
  <si>
    <t>711491172</t>
  </si>
  <si>
    <t>Provedení doplňků izolace proti vodě textilií na ploše vodorovné V vrstva ochranná</t>
  </si>
  <si>
    <t>604373016</t>
  </si>
  <si>
    <t>https://podminky.urs.cz/item/CS_URS_2023_02/711491172</t>
  </si>
  <si>
    <t>69311068</t>
  </si>
  <si>
    <t>geotextilie netkaná separační, ochranná, filtrační, drenážní PP 300g/m2</t>
  </si>
  <si>
    <t>1260122971</t>
  </si>
  <si>
    <t>998711101</t>
  </si>
  <si>
    <t>Přesun hmot pro izolace proti vodě, vlhkosti a plynům stanovený z hmotnosti přesunovaného materiálu vodorovná dopravní vzdálenost do 50 m v objektech výšky do 6 m</t>
  </si>
  <si>
    <t>-1739145316</t>
  </si>
  <si>
    <t>https://podminky.urs.cz/item/CS_URS_2023_02/998711101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</si>
  <si>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</si>
  <si>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</si>
  <si>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-1797197218</t>
  </si>
  <si>
    <t>https://podminky.urs.cz/item/CS_URS_2023_02/998711181</t>
  </si>
  <si>
    <t>751000101R</t>
  </si>
  <si>
    <t>D+M - axiální ventilátor s doběhem, v=100m3/hod, dp= 40 Pa, 30W/230V, včetně napojení na stávající ovládání a elektřinu</t>
  </si>
  <si>
    <t>-2067742015</t>
  </si>
  <si>
    <t>57</t>
  </si>
  <si>
    <t>998751101</t>
  </si>
  <si>
    <t>Přesun hmot pro vzduchotechniku stanovený z hmotnosti přesunovaného materiálu vodorovná dopravní vzdálenost do 100 m v objektech výšky do 12 m</t>
  </si>
  <si>
    <t>814092694</t>
  </si>
  <si>
    <t>https://podminky.urs.cz/item/CS_URS_2023_02/998751101</t>
  </si>
  <si>
    <t>58</t>
  </si>
  <si>
    <t>998751181</t>
  </si>
  <si>
    <t>Přesun hmot pro vzduchotechniku stanovený z hmotnosti přesunovaného materiálu Příplatek k cenám za přesun prováděný bez použití mechanizace pro jakoukoliv výšku objektu</t>
  </si>
  <si>
    <t>1797754881</t>
  </si>
  <si>
    <t>https://podminky.urs.cz/item/CS_URS_2023_02/998751181</t>
  </si>
  <si>
    <t>762</t>
  </si>
  <si>
    <t>Konstrukce tesařské</t>
  </si>
  <si>
    <t>59</t>
  </si>
  <si>
    <t>762341148</t>
  </si>
  <si>
    <t>Bednění střech střech rovných sklonu do 60° s vyřezáním otvorů z cementotřískových desek šroubovaných na rošt na pero a drážku, tloušťky desky 26 mm</t>
  </si>
  <si>
    <t>1397088173</t>
  </si>
  <si>
    <t>https://podminky.urs.cz/item/CS_URS_2023_02/762341148</t>
  </si>
  <si>
    <t>2*5,64*2</t>
  </si>
  <si>
    <t>60</t>
  </si>
  <si>
    <t>998762101</t>
  </si>
  <si>
    <t>Přesun hmot pro konstrukce tesařské stanovený z hmotnosti přesunovaného materiálu vodorovná dopravní vzdálenost do 50 m v objektech výšky do 6 m</t>
  </si>
  <si>
    <t>-819323526</t>
  </si>
  <si>
    <t>https://podminky.urs.cz/item/CS_URS_2023_02/998762101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</si>
  <si>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</si>
  <si>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</si>
  <si>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-921161193</t>
  </si>
  <si>
    <t>https://podminky.urs.cz/item/CS_URS_2023_02/998762181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</si>
  <si>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</si>
  <si>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</si>
  <si>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</si>
  <si>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izolace</t>
  </si>
  <si>
    <t>-219071934</t>
  </si>
  <si>
    <t>https://podminky.urs.cz/item/CS_URS_2023_02/763131411</t>
  </si>
  <si>
    <t>1,35+0,2*2,08 "1.01"</t>
  </si>
  <si>
    <t>2,08+0,2*3,2 "1.03"</t>
  </si>
  <si>
    <t>1,13+0,2*(1,04+1,62+0,4) "1.07"</t>
  </si>
  <si>
    <t>4,12+0,2*1,5 "1.09"</t>
  </si>
  <si>
    <t>4,36+0,2*(6,73+3,77+0,4) "1.15"</t>
  </si>
  <si>
    <t>0,16+0,2*(0,4+0,4) "1.16"</t>
  </si>
  <si>
    <t>763131451</t>
  </si>
  <si>
    <t>Podhled ze sádrokartonových desek dvouvrstvá zavěšená spodní konstrukce z ocelových profilů CD, UD jednoduše opláštěná deskou impregnovanou H2, tl. 12,5 mm, bez izolace</t>
  </si>
  <si>
    <t>1726374971</t>
  </si>
  <si>
    <t>https://podminky.urs.cz/item/CS_URS_2023_02/763131451</t>
  </si>
  <si>
    <t>0,6+0,2*0,93 "1.04"</t>
  </si>
  <si>
    <t>64</t>
  </si>
  <si>
    <t>763131714</t>
  </si>
  <si>
    <t>Podhled ze sádrokartonových desek ostatní práce a konstrukce na podhledech ze sádrokartonových desek základní penetrační nátěr</t>
  </si>
  <si>
    <t>1990744693</t>
  </si>
  <si>
    <t>https://podminky.urs.cz/item/CS_URS_2023_02/763131714</t>
  </si>
  <si>
    <t>65</t>
  </si>
  <si>
    <t>763131761</t>
  </si>
  <si>
    <t>Podhled ze sádrokartonových desek Příplatek k cenám za plochu do 3 m2 jednotlivě</t>
  </si>
  <si>
    <t>1908169153</t>
  </si>
  <si>
    <t>https://podminky.urs.cz/item/CS_URS_2023_02/763131761</t>
  </si>
  <si>
    <t>66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</si>
  <si>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</si>
  <si>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</si>
  <si>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5597338</t>
  </si>
  <si>
    <t>https://podminky.urs.cz/item/CS_URS_2023_02/998763301</t>
  </si>
  <si>
    <t>67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</si>
  <si>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</si>
  <si>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</si>
  <si>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1539782346</t>
  </si>
  <si>
    <t>https://podminky.urs.cz/item/CS_URS_2023_02/998763381</t>
  </si>
  <si>
    <t>764</t>
  </si>
  <si>
    <t>Konstrukce klempířské</t>
  </si>
  <si>
    <t>68</t>
  </si>
  <si>
    <t>764002414</t>
  </si>
  <si>
    <t>Montáž strukturované oddělovací rohože jakékoli rš</t>
  </si>
  <si>
    <t>-192149686</t>
  </si>
  <si>
    <t>https://podminky.urs.cz/item/CS_URS_2023_02/764002414</t>
  </si>
  <si>
    <t>5,64*2</t>
  </si>
  <si>
    <t>69</t>
  </si>
  <si>
    <t>28329043</t>
  </si>
  <si>
    <t>fólie difuzně propustné s nakašírovanou strukturovanou rohoží pod hladkou plechovou krytinu se samolepící páskou v podélném přesahu</t>
  </si>
  <si>
    <t>1774982492</t>
  </si>
  <si>
    <t>11,28*1,15</t>
  </si>
  <si>
    <t>70</t>
  </si>
  <si>
    <t>7640000K1R</t>
  </si>
  <si>
    <t xml:space="preserve">D+M - "K1" střešní krytina za lakovaného falcovaného pozink. plechu tl. 0,6 mm, barva šedá RAL 7005, vč. lemujících prvků - závětrné lišty, okapu, napojení na stěnu, plocha 5,64 m2, veškeré parametry a příslušensvtí dle výpisu PSV v PD </t>
  </si>
  <si>
    <t>-216612098</t>
  </si>
  <si>
    <t>71</t>
  </si>
  <si>
    <t>7640000K2R</t>
  </si>
  <si>
    <t xml:space="preserve">D+M - "K2" hranatý žlab z lakovaného pozink. plechu tl. 0,6 mm, rš 200 mm, barva šedá RAL 7005, vč. háků a tvarovek, veškeré parametry a příslušensvtí dle výpisu PSV v PD </t>
  </si>
  <si>
    <t>1941999123</t>
  </si>
  <si>
    <t>4,2</t>
  </si>
  <si>
    <t>72</t>
  </si>
  <si>
    <t>7640000K3R</t>
  </si>
  <si>
    <t xml:space="preserve">D+M - "K3" dešťové svody z lakovaného pozink. plechu tl. 0,6 mm, vč. zděří a kolen, DN 50 mm, barva šedá RAL 7005, veškeré parametry a příslušensvtí dle výpisu PSV v PD </t>
  </si>
  <si>
    <t>1286464716</t>
  </si>
  <si>
    <t>6,0</t>
  </si>
  <si>
    <t>73</t>
  </si>
  <si>
    <t>998764101</t>
  </si>
  <si>
    <t>Přesun hmot pro konstrukce klempířské stanovený z hmotnosti přesunovaného materiálu vodorovná dopravní vzdálenost do 50 m v objektech výšky do 6 m</t>
  </si>
  <si>
    <t>-661672151</t>
  </si>
  <si>
    <t>https://podminky.urs.cz/item/CS_URS_2023_02/998764101</t>
  </si>
  <si>
    <t>74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</si>
  <si>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</si>
  <si>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</si>
  <si>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1212930832</t>
  </si>
  <si>
    <t>https://podminky.urs.cz/item/CS_URS_2023_02/998764181</t>
  </si>
  <si>
    <t>75</t>
  </si>
  <si>
    <t>766000001R</t>
  </si>
  <si>
    <t xml:space="preserve">D+M - "1" bílé vnější plastové dveře 1100/2200 mm, částečně prosklené, výplň z izolačního skla Ud=1,0 W/m2K, bílé kování klika-koule, vložkový zámek, veškeré parametry a příslušensvtí dle výpisu PSV v PD </t>
  </si>
  <si>
    <t>-1037346795</t>
  </si>
  <si>
    <t>1 "L"</t>
  </si>
  <si>
    <t>76</t>
  </si>
  <si>
    <t>766000002R</t>
  </si>
  <si>
    <t xml:space="preserve">D+M - "2" vnitřní plné hladké dveře 1100/1970 mm, bílá matná fólie do nové ocelové zárubně, broušené nerezové kování klika-klika, vložkový zámek, veškeré parametry a příslušensvtí dle výpisu PSV v PD </t>
  </si>
  <si>
    <t>-1563944912</t>
  </si>
  <si>
    <t>2 "P"</t>
  </si>
  <si>
    <t>77</t>
  </si>
  <si>
    <t>766000003R</t>
  </si>
  <si>
    <t xml:space="preserve">D+M - "3" vnitřní plné hladké dveře 900/1970 mm, bílá matná fólie do nové ocelové zárubně, broušené nerezové kování klika-klika, vložkový zámek, veškeré parametry a příslušensvtí dle výpisu PSV v PD </t>
  </si>
  <si>
    <t>-223744168</t>
  </si>
  <si>
    <t>78</t>
  </si>
  <si>
    <t>766000004R</t>
  </si>
  <si>
    <t xml:space="preserve">D+M - "4" bílé dvojdílné plastové okno 1790/880 mm, 2x výklopné, výplň z čirého izolačního skla, Uw=0,9 W/m2K, otvírání táhly, každý díl zvlášť, veškeré parametry a příslušensvtí dle výpisu PSV v PD </t>
  </si>
  <si>
    <t>2039947571</t>
  </si>
  <si>
    <t>79</t>
  </si>
  <si>
    <t>766000005R</t>
  </si>
  <si>
    <t xml:space="preserve">D+M - "5" bílé plastové větrací mřížky prům. 150 mm, sestava vnější a vnitřní, vnější se síťkou proti hmyzu, veškeré parametry a příslušensvtí dle výpisu PSV v PD </t>
  </si>
  <si>
    <t>1604100442</t>
  </si>
  <si>
    <t>80</t>
  </si>
  <si>
    <t>766000006R</t>
  </si>
  <si>
    <t xml:space="preserve">D+M - "6" nové "skříňové" dvojkřídlé dveře do niky 1200/2000 mm, bílá matná laminovaná dřevotříska tl. 18 mm, nábytkové panty na zapuštěných obložkách, nerezová nábytková madla, veškeré parametry a příslušensvtí dle výpisu PSV v PD </t>
  </si>
  <si>
    <t>-687259145</t>
  </si>
  <si>
    <t>81</t>
  </si>
  <si>
    <t>998766101</t>
  </si>
  <si>
    <t>Přesun hmot pro konstrukce truhlářské stanovený z hmotnosti přesunovaného materiálu vodorovná dopravní vzdálenost do 50 m v objektech výšky do 6 m</t>
  </si>
  <si>
    <t>-1248485524</t>
  </si>
  <si>
    <t>https://podminky.urs.cz/item/CS_URS_2023_02/998766101</t>
  </si>
  <si>
    <t>82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</si>
  <si>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</si>
  <si>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</si>
  <si>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-564187700</t>
  </si>
  <si>
    <t>https://podminky.urs.cz/item/CS_URS_2023_02/998766181</t>
  </si>
  <si>
    <t>83</t>
  </si>
  <si>
    <t>767590120</t>
  </si>
  <si>
    <t>Montáž podlahových konstrukcí podlahových roštů, podlah připevněných šroubováním</t>
  </si>
  <si>
    <t>kg</t>
  </si>
  <si>
    <t>2106990480</t>
  </si>
  <si>
    <t>https://podminky.urs.cz/item/CS_URS_2023_02/767590120</t>
  </si>
  <si>
    <t>2*2,2*2,4*40,0</t>
  </si>
  <si>
    <t>84</t>
  </si>
  <si>
    <t>55347036R</t>
  </si>
  <si>
    <t>rošt podlahový lisovaný žárově zinkovaný velikost 40/3mm 1000x1000mm</t>
  </si>
  <si>
    <t>2039995276</t>
  </si>
  <si>
    <t>2*2,2*2,4</t>
  </si>
  <si>
    <t>85</t>
  </si>
  <si>
    <t>767995113</t>
  </si>
  <si>
    <t>Montáž ostatních atypických zámečnických konstrukcí hmotnosti přes 10 do 20 kg</t>
  </si>
  <si>
    <t>-664001736</t>
  </si>
  <si>
    <t>https://podminky.urs.cz/item/CS_URS_2023_02/767995113</t>
  </si>
  <si>
    <t>2*(1,0*(0,178*3+0,28*2))*42,5 "schodiště ramp"</t>
  </si>
  <si>
    <t>86</t>
  </si>
  <si>
    <t>767995116</t>
  </si>
  <si>
    <t>Montáž ostatních atypických zámečnických konstrukcí hmotnosti přes 100 do 250 kg</t>
  </si>
  <si>
    <t>-1032490345</t>
  </si>
  <si>
    <t>https://podminky.urs.cz/item/CS_URS_2023_02/767995116</t>
  </si>
  <si>
    <t>2*(2,2*2,4)*42,5 "pochozí plochy ramp"</t>
  </si>
  <si>
    <t>87</t>
  </si>
  <si>
    <t>13611306</t>
  </si>
  <si>
    <t>plech ocelový černý žebrovaný S235JR slza tl 5mm tabule</t>
  </si>
  <si>
    <t>-800566208</t>
  </si>
  <si>
    <t>2*(1,0*(0,178*3+0,28*2))*42,5/1000*1,15</t>
  </si>
  <si>
    <t>2*(2,2*2,4)*42,5/1000*1,15</t>
  </si>
  <si>
    <t>88</t>
  </si>
  <si>
    <t>767995111R</t>
  </si>
  <si>
    <t>Dodávka a montáž ostatních atypických zámečnických konstrukcí včetně dodávky materiálu, spojovacího materiálu a smykových čepů</t>
  </si>
  <si>
    <t>1719838669</t>
  </si>
  <si>
    <t>Rampy - nosná konstrukce:</t>
  </si>
  <si>
    <t>340,0*2</t>
  </si>
  <si>
    <t>Střechy ramp - nosná konstrukce:</t>
  </si>
  <si>
    <t>225,0*2</t>
  </si>
  <si>
    <t>89</t>
  </si>
  <si>
    <t>767613611R</t>
  </si>
  <si>
    <t xml:space="preserve">Žárové zinkování ocelových konstrukcí </t>
  </si>
  <si>
    <t>1996295833</t>
  </si>
  <si>
    <t>Slzičkový plech:</t>
  </si>
  <si>
    <t>2*(1,0*(0,178*3+0,28*2))*42,5</t>
  </si>
  <si>
    <t>2*(2,2*2,4)*42,5</t>
  </si>
  <si>
    <t>90</t>
  </si>
  <si>
    <t>998767101</t>
  </si>
  <si>
    <t>Přesun hmot pro zámečnické konstrukce stanovený z hmotnosti přesunovaného materiálu vodorovná dopravní vzdálenost do 50 m v objektech výšky do 6 m</t>
  </si>
  <si>
    <t>-2088118172</t>
  </si>
  <si>
    <t>https://podminky.urs.cz/item/CS_URS_2023_02/998767101</t>
  </si>
  <si>
    <t>91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</si>
  <si>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</si>
  <si>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</si>
  <si>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-2120115749</t>
  </si>
  <si>
    <t>https://podminky.urs.cz/item/CS_URS_2023_02/998767181</t>
  </si>
  <si>
    <t>92</t>
  </si>
  <si>
    <t>771111011</t>
  </si>
  <si>
    <t>Příprava podkladu před provedením dlažby vysátí podlah</t>
  </si>
  <si>
    <t>1206349240</t>
  </si>
  <si>
    <t>https://podminky.urs.cz/item/CS_URS_2023_02/771111011</t>
  </si>
  <si>
    <t>0,14 "101"</t>
  </si>
  <si>
    <t>3,35 "1.04"</t>
  </si>
  <si>
    <t>0,125*3,72+2*0,03 "106"</t>
  </si>
  <si>
    <t>1,87 "1.10"</t>
  </si>
  <si>
    <t>0,92 "1.11"</t>
  </si>
  <si>
    <t>6,19 "1.12"</t>
  </si>
  <si>
    <t>36,75 "1.15"</t>
  </si>
  <si>
    <t>0,125*3,72 "117"</t>
  </si>
  <si>
    <t>0,18+0,47 "118"</t>
  </si>
  <si>
    <t>93</t>
  </si>
  <si>
    <t>771121011</t>
  </si>
  <si>
    <t>Příprava podkladu před provedením dlažby nátěr penetrační na podlahu</t>
  </si>
  <si>
    <t>559123470</t>
  </si>
  <si>
    <t>https://podminky.urs.cz/item/CS_URS_2023_02/771121011</t>
  </si>
  <si>
    <t>771591112</t>
  </si>
  <si>
    <t>Izolace podlahy pod dlažbu nátěrem nebo stěrkou ve dvou vrstvách</t>
  </si>
  <si>
    <t>380845695</t>
  </si>
  <si>
    <t>https://podminky.urs.cz/item/CS_URS_2023_02/771591112</t>
  </si>
  <si>
    <t>771591264</t>
  </si>
  <si>
    <t>Izolace podlahy pod dlažbu těsnícími izolačními pásy mezi podlahou a stěnu</t>
  </si>
  <si>
    <t>-1587751281</t>
  </si>
  <si>
    <t>https://podminky.urs.cz/item/CS_URS_2023_02/771591264</t>
  </si>
  <si>
    <t>8,74-0,6-0,8 "1.04"</t>
  </si>
  <si>
    <t>4,9-0,6 "1.05"</t>
  </si>
  <si>
    <t>6,42-0,6*2 "1.10"</t>
  </si>
  <si>
    <t>3,74-0,6 "1.11"</t>
  </si>
  <si>
    <t>771591241</t>
  </si>
  <si>
    <t>Izolace podlahy pod dlažbu těsnícími izolačními pásy vnitřní kout</t>
  </si>
  <si>
    <t>-839523695</t>
  </si>
  <si>
    <t>https://podminky.urs.cz/item/CS_URS_2023_02/771591241</t>
  </si>
  <si>
    <t>6 "1.04"</t>
  </si>
  <si>
    <t>5 "1.05"</t>
  </si>
  <si>
    <t>6 "1.10"</t>
  </si>
  <si>
    <t>4 "1.11"</t>
  </si>
  <si>
    <t>771591242</t>
  </si>
  <si>
    <t>Izolace podlahy pod dlažbu těsnícími izolačními pásy vnější roh</t>
  </si>
  <si>
    <t>-280534241</t>
  </si>
  <si>
    <t>https://podminky.urs.cz/item/CS_URS_2023_02/771591242</t>
  </si>
  <si>
    <t>2 "1.04"</t>
  </si>
  <si>
    <t>1 "1.05"</t>
  </si>
  <si>
    <t>2 "1.10"</t>
  </si>
  <si>
    <t>98</t>
  </si>
  <si>
    <t>771574476</t>
  </si>
  <si>
    <t>Montáž podlah z dlaždic keramických lepených cementovým flexibilním lepidlem pro vysoké mechanické zatížení, tloušťky přes 10 mm přes 9 do 12 ks/m2</t>
  </si>
  <si>
    <t>613224820</t>
  </si>
  <si>
    <t>https://podminky.urs.cz/item/CS_URS_2023_02/771574476</t>
  </si>
  <si>
    <t>99</t>
  </si>
  <si>
    <t>59761174R</t>
  </si>
  <si>
    <t>dlažba keramická 300x300 mm šedá vysoce odolná dlažba s třídou tvrdosti 7, např. vysoce slinutá za sucha lisovaná neglazovaná</t>
  </si>
  <si>
    <t>1551632083</t>
  </si>
  <si>
    <t>84,33*1,15</t>
  </si>
  <si>
    <t>100</t>
  </si>
  <si>
    <t>771574479</t>
  </si>
  <si>
    <t>Montáž podlah z dlaždic keramických lepených cementovým flexibilním lepidlem pro vysoké mechanické zatížení, tloušťky přes 10 mm přes 22 do 25 ks/m2</t>
  </si>
  <si>
    <t>-154691200</t>
  </si>
  <si>
    <t>https://podminky.urs.cz/item/CS_URS_2023_02/771574479</t>
  </si>
  <si>
    <t>101</t>
  </si>
  <si>
    <t>59761173R</t>
  </si>
  <si>
    <t>dlažba keramická 200x200 mm šedá vysoce odolná dlažba s třídou tvrdosti 7, např. vysoce slinutá za sucha lisovaná neglazovaná</t>
  </si>
  <si>
    <t>-1234050554</t>
  </si>
  <si>
    <t>1,78*1,15</t>
  </si>
  <si>
    <t>102</t>
  </si>
  <si>
    <t>771577111</t>
  </si>
  <si>
    <t>Montáž podlah z dlaždic keramických lepených cementovým flexibilním lepidlem Příplatek k cenám za plochu do 5 m2 jednotlivě</t>
  </si>
  <si>
    <t>612836322</t>
  </si>
  <si>
    <t>https://podminky.urs.cz/item/CS_URS_2023_02/771577111</t>
  </si>
  <si>
    <t>103</t>
  </si>
  <si>
    <t>771474112</t>
  </si>
  <si>
    <t>Montáž soklů z dlaždic keramických lepených cementovým flexibilním lepidlem rovných, výšky přes 65 do 90 mm</t>
  </si>
  <si>
    <t>1756168085</t>
  </si>
  <si>
    <t>https://podminky.urs.cz/item/CS_URS_2023_02/771474112</t>
  </si>
  <si>
    <t>0,98+0,15*2+0,1 "101"</t>
  </si>
  <si>
    <t>3,72 "106"</t>
  </si>
  <si>
    <t>2,2+0,28+1,03+1,25+0,05 "1.12"</t>
  </si>
  <si>
    <t>0,05+1,9+1,6+2,5 "1.15"</t>
  </si>
  <si>
    <t>0,05+2,05+1,6+2,35 "1.16"</t>
  </si>
  <si>
    <t>3,72 "117"</t>
  </si>
  <si>
    <t>0,21+0,21 "118"</t>
  </si>
  <si>
    <t>104</t>
  </si>
  <si>
    <t>59761184R</t>
  </si>
  <si>
    <t>sokl keramický</t>
  </si>
  <si>
    <t>373135481</t>
  </si>
  <si>
    <t>26,15*1,15</t>
  </si>
  <si>
    <t>105</t>
  </si>
  <si>
    <t>771591115</t>
  </si>
  <si>
    <t>Podlahy - dokončovací práce spárování silikonem</t>
  </si>
  <si>
    <t>1008619770</t>
  </si>
  <si>
    <t>https://podminky.urs.cz/item/CS_URS_2023_02/771591115</t>
  </si>
  <si>
    <t>0,15*2+0,1 "101"</t>
  </si>
  <si>
    <t>0,125+3,72+0,125+0,2*2 "106"</t>
  </si>
  <si>
    <t>10,52-0,9-1,1-0,8 "1.12"</t>
  </si>
  <si>
    <t>25,98-0,9-1,1 "1.15"</t>
  </si>
  <si>
    <t>25,05-1,1-1,21 "1.16"</t>
  </si>
  <si>
    <t>0,125+3,72+0,125 "117"</t>
  </si>
  <si>
    <t>0,9+0,21+1,2+0,21 "118"</t>
  </si>
  <si>
    <t>106</t>
  </si>
  <si>
    <t>771592011</t>
  </si>
  <si>
    <t>Čištění vnitřních ploch po položení dlažby podlah nebo schodišť chemickými prostředky</t>
  </si>
  <si>
    <t>-46979820</t>
  </si>
  <si>
    <t>https://podminky.urs.cz/item/CS_URS_2023_02/771592011</t>
  </si>
  <si>
    <t>86,11</t>
  </si>
  <si>
    <t>26,15*0,065</t>
  </si>
  <si>
    <t>107</t>
  </si>
  <si>
    <t>998771101</t>
  </si>
  <si>
    <t>Přesun hmot pro podlahy z dlaždic stanovený z hmotnosti přesunovaného materiálu vodorovná dopravní vzdálenost do 50 m v objektech výšky do 6 m</t>
  </si>
  <si>
    <t>-1137213355</t>
  </si>
  <si>
    <t>https://podminky.urs.cz/item/CS_URS_2023_02/998771101</t>
  </si>
  <si>
    <t>108</t>
  </si>
  <si>
    <t>998771181</t>
  </si>
  <si>
    <t>Přesun hmot pro podlahy z dlaždic stanovený z hmotnosti přesunovaného materiálu Příplatek k ceně za přesun prováděný bez použití mechanizace pro jakoukoliv výšku objektu</t>
  </si>
  <si>
    <t>-2112596937</t>
  </si>
  <si>
    <t>https://podminky.urs.cz/item/CS_URS_2023_02/998771181</t>
  </si>
  <si>
    <t>109</t>
  </si>
  <si>
    <t>776111115</t>
  </si>
  <si>
    <t>Příprava podkladu broušení podlah stávajícího podkladu před litím stěrky</t>
  </si>
  <si>
    <t>1831537655</t>
  </si>
  <si>
    <t>https://podminky.urs.cz/item/CS_URS_2023_02/776111115</t>
  </si>
  <si>
    <t>110</t>
  </si>
  <si>
    <t>776111311</t>
  </si>
  <si>
    <t>Příprava podkladu vysátí podlah</t>
  </si>
  <si>
    <t>-754268794</t>
  </si>
  <si>
    <t>https://podminky.urs.cz/item/CS_URS_2023_02/776111311</t>
  </si>
  <si>
    <t>111</t>
  </si>
  <si>
    <t>776121321</t>
  </si>
  <si>
    <t>Příprava podkladu penetrace neředěná podlah</t>
  </si>
  <si>
    <t>-995225725</t>
  </si>
  <si>
    <t>https://podminky.urs.cz/item/CS_URS_2023_02/776121321</t>
  </si>
  <si>
    <t>112</t>
  </si>
  <si>
    <t>776141121</t>
  </si>
  <si>
    <t>Příprava podkladu vyrovnání samonivelační stěrkou podlah min.pevnosti 30 MPa, tloušťky do 3 mm</t>
  </si>
  <si>
    <t>1367861277</t>
  </si>
  <si>
    <t>https://podminky.urs.cz/item/CS_URS_2023_02/776141121</t>
  </si>
  <si>
    <t>113</t>
  </si>
  <si>
    <t>776221111</t>
  </si>
  <si>
    <t>Montáž podlahovin z PVC lepením standardním lepidlem z pásů</t>
  </si>
  <si>
    <t>-1208774611</t>
  </si>
  <si>
    <t>https://podminky.urs.cz/item/CS_URS_2023_02/776221111</t>
  </si>
  <si>
    <t>114</t>
  </si>
  <si>
    <t>28410242R</t>
  </si>
  <si>
    <t>krytina podlahová PVC s odolností pro vysoce namáhané provozy tř. 34, 43</t>
  </si>
  <si>
    <t>-1482311848</t>
  </si>
  <si>
    <t>30,43*1,1</t>
  </si>
  <si>
    <t>115</t>
  </si>
  <si>
    <t>776421111</t>
  </si>
  <si>
    <t>Montáž lišt obvodových lepených</t>
  </si>
  <si>
    <t>1733210537</t>
  </si>
  <si>
    <t>https://podminky.urs.cz/item/CS_URS_2023_02/776421111</t>
  </si>
  <si>
    <t>15,34-0,9 "1.03"</t>
  </si>
  <si>
    <t>24,06-0,9*2-0,7 "1.09"</t>
  </si>
  <si>
    <t>116</t>
  </si>
  <si>
    <t>28411001R</t>
  </si>
  <si>
    <t>lišta soklová PVC 9x60mm</t>
  </si>
  <si>
    <t>80113816</t>
  </si>
  <si>
    <t>36,0*1,15</t>
  </si>
  <si>
    <t>117</t>
  </si>
  <si>
    <t>776421312</t>
  </si>
  <si>
    <t>Montáž lišt přechodových šroubovaných</t>
  </si>
  <si>
    <t>664886494</t>
  </si>
  <si>
    <t>https://podminky.urs.cz/item/CS_URS_2023_02/776421312</t>
  </si>
  <si>
    <t>0,8 "1.03"</t>
  </si>
  <si>
    <t>0,8*2+0,6 "1.09"</t>
  </si>
  <si>
    <t>118</t>
  </si>
  <si>
    <t>55343119</t>
  </si>
  <si>
    <t>profil přechodový Al narážecí 40mm dub, buk, javor, třešeň</t>
  </si>
  <si>
    <t>-968961035</t>
  </si>
  <si>
    <t>3,0*1,15</t>
  </si>
  <si>
    <t>119</t>
  </si>
  <si>
    <t>776991121</t>
  </si>
  <si>
    <t>Ostatní práce údržba nových podlahovin po pokládce čištění základní</t>
  </si>
  <si>
    <t>1565660234</t>
  </si>
  <si>
    <t>https://podminky.urs.cz/item/CS_URS_2023_02/776991121</t>
  </si>
  <si>
    <t>120</t>
  </si>
  <si>
    <t>998776101</t>
  </si>
  <si>
    <t>Přesun hmot pro podlahy povlakové stanovený z hmotnosti přesunovaného materiálu vodorovná dopravní vzdálenost do 50 m v objektech výšky do 6 m</t>
  </si>
  <si>
    <t>1917881794</t>
  </si>
  <si>
    <t>https://podminky.urs.cz/item/CS_URS_2023_02/998776101</t>
  </si>
  <si>
    <t>121</t>
  </si>
  <si>
    <t>998776181</t>
  </si>
  <si>
    <t>Přesun hmot pro podlahy povlakové stanovený z hmotnosti přesunovaného materiálu Příplatek k cenám za přesun prováděný bez použití mechanizace pro jakoukoliv výšku objektu</t>
  </si>
  <si>
    <t>375138012</t>
  </si>
  <si>
    <t>https://podminky.urs.cz/item/CS_URS_2023_02/998776181</t>
  </si>
  <si>
    <t>122</t>
  </si>
  <si>
    <t>781111011</t>
  </si>
  <si>
    <t>Příprava podkladu před provedením obkladu oprášení (ometení) stěny</t>
  </si>
  <si>
    <t>-136843298</t>
  </si>
  <si>
    <t>https://podminky.urs.cz/item/CS_URS_2023_02/781111011</t>
  </si>
  <si>
    <t>0,6*(0,6+1,5) "1.03"</t>
  </si>
  <si>
    <t>0,6*(0,6+2,05+0,6) "1.09"</t>
  </si>
  <si>
    <t>123</t>
  </si>
  <si>
    <t>781121011</t>
  </si>
  <si>
    <t>Příprava podkladu před provedením obkladu nátěr penetrační na stěnu</t>
  </si>
  <si>
    <t>-1612526847</t>
  </si>
  <si>
    <t>https://podminky.urs.cz/item/CS_URS_2023_02/781121011</t>
  </si>
  <si>
    <t>124</t>
  </si>
  <si>
    <t>781131112</t>
  </si>
  <si>
    <t>Izolace stěny pod obklad izolace nátěrem nebo stěrkou ve dvou vrstvách</t>
  </si>
  <si>
    <t>2066922595</t>
  </si>
  <si>
    <t>https://podminky.urs.cz/item/CS_URS_2023_02/781131112</t>
  </si>
  <si>
    <t>0,3*(8,74-0,9-0,7-1,2-1,2-0,93-1,2)+1,5*1,2+2,0*(1,2+0,93+1,2) "1.04"</t>
  </si>
  <si>
    <t>0,3*(4,9-0,7) "1.05"</t>
  </si>
  <si>
    <t>0,3*(6,42-0,7*2-0,8-0,91-1,07-0,8-0,44-0,1)+1,5*0,8+2,0*(0,91+1,07+0,8+0,44+0,1) "1.10"</t>
  </si>
  <si>
    <t>0,3*(3,74-0,7) "1.11"</t>
  </si>
  <si>
    <t>125</t>
  </si>
  <si>
    <t>781131232</t>
  </si>
  <si>
    <t>Izolace stěny pod obklad izolace těsnícími izolačními pásy pro styčné nebo dilatační spáry</t>
  </si>
  <si>
    <t>-1457859824</t>
  </si>
  <si>
    <t>https://podminky.urs.cz/item/CS_URS_2023_02/781131232</t>
  </si>
  <si>
    <t>0,3*4+1,5*2+2,0*2 "1.04"</t>
  </si>
  <si>
    <t>0,3*6 "1.05"</t>
  </si>
  <si>
    <t>0,3*2+1,5*2+2,0*4 "1.10"</t>
  </si>
  <si>
    <t>0,3*4 "1.11"</t>
  </si>
  <si>
    <t>126</t>
  </si>
  <si>
    <t>781474115</t>
  </si>
  <si>
    <t>Montáž obkladů vnitřních stěn z dlaždic keramických lepených flexibilním lepidlem maloformátových hladkých přes 22 do 25 ks/m2</t>
  </si>
  <si>
    <t>-843664944</t>
  </si>
  <si>
    <t>https://podminky.urs.cz/item/CS_URS_2023_02/781474115</t>
  </si>
  <si>
    <t>127</t>
  </si>
  <si>
    <t>59761039</t>
  </si>
  <si>
    <t>obklad keramický hladký přes 22 do 25ks/m2</t>
  </si>
  <si>
    <t>-1090047420</t>
  </si>
  <si>
    <t>42,01*1,15</t>
  </si>
  <si>
    <t>128</t>
  </si>
  <si>
    <t>781474117</t>
  </si>
  <si>
    <t>Montáž obkladů vnitřních stěn z dlaždic keramických lepených flexibilním lepidlem maloformátových hladkých přes 35 do 45 ks/m2</t>
  </si>
  <si>
    <t>-1465223395</t>
  </si>
  <si>
    <t>https://podminky.urs.cz/item/CS_URS_2023_02/781474117</t>
  </si>
  <si>
    <t>129</t>
  </si>
  <si>
    <t>59761255</t>
  </si>
  <si>
    <t>obklad keramický hladký přes 35 do 45ks/m2</t>
  </si>
  <si>
    <t>1242710646</t>
  </si>
  <si>
    <t>21,57*1,15</t>
  </si>
  <si>
    <t>130</t>
  </si>
  <si>
    <t>781477111</t>
  </si>
  <si>
    <t>Montáž obkladů vnitřních stěn z dlaždic keramických Příplatek k cenám za plochu do 10 m2 jednotlivě</t>
  </si>
  <si>
    <t>-282661354</t>
  </si>
  <si>
    <t>https://podminky.urs.cz/item/CS_URS_2023_02/781477111</t>
  </si>
  <si>
    <t>2,1*(1,5+0,21+0,21)+3,68*(0,3+0,3) "1.15"</t>
  </si>
  <si>
    <t>3,68*(0,3+0,3) "1.16"</t>
  </si>
  <si>
    <t>3,68*(0,3+0,3) "1.17"</t>
  </si>
  <si>
    <t>131</t>
  </si>
  <si>
    <t>781495223</t>
  </si>
  <si>
    <t>Obklad - dokončující práce pracnější řezání obkladaček kamenického rohu (jolly hrana) slinutý střep obkladu maloformátového</t>
  </si>
  <si>
    <t>1568172274</t>
  </si>
  <si>
    <t>https://podminky.urs.cz/item/CS_URS_2023_02/781495223</t>
  </si>
  <si>
    <t>2,0*2 "1.04"</t>
  </si>
  <si>
    <t>2,0 "1.05"</t>
  </si>
  <si>
    <t>2,0*2 "1.10"</t>
  </si>
  <si>
    <t>132</t>
  </si>
  <si>
    <t>781495115</t>
  </si>
  <si>
    <t>Obklad - dokončující práce ostatní práce spárování silikonem</t>
  </si>
  <si>
    <t>1365003292</t>
  </si>
  <si>
    <t>https://podminky.urs.cz/item/CS_URS_2023_02/781495115</t>
  </si>
  <si>
    <t>0,6 "1.03"</t>
  </si>
  <si>
    <t>2,0*6 "1.04"</t>
  </si>
  <si>
    <t>2,0*5 "1.05"</t>
  </si>
  <si>
    <t>2,1+3,68*2 "1.06"</t>
  </si>
  <si>
    <t>0,6*2 "1.09"</t>
  </si>
  <si>
    <t>2,0*6 "1.10"</t>
  </si>
  <si>
    <t>2,0*4 "1.11"</t>
  </si>
  <si>
    <t>2,0*2 "1.12"</t>
  </si>
  <si>
    <t>3,68*2 "1.15"</t>
  </si>
  <si>
    <t>3,68*2 "1.16"</t>
  </si>
  <si>
    <t>3,68*2 "1.17"</t>
  </si>
  <si>
    <t>2,0 "1.18"</t>
  </si>
  <si>
    <t>133</t>
  </si>
  <si>
    <t>781495211</t>
  </si>
  <si>
    <t>Čištění vnitřních ploch po provedení obkladu stěn chemickými prostředky</t>
  </si>
  <si>
    <t>2136352907</t>
  </si>
  <si>
    <t>https://podminky.urs.cz/item/CS_URS_2023_02/781495211</t>
  </si>
  <si>
    <t>134</t>
  </si>
  <si>
    <t>998781101</t>
  </si>
  <si>
    <t>Přesun hmot pro obklady keramické stanovený z hmotnosti přesunovaného materiálu vodorovná dopravní vzdálenost do 50 m v objektech výšky do 6 m</t>
  </si>
  <si>
    <t>-1768664036</t>
  </si>
  <si>
    <t>https://podminky.urs.cz/item/CS_URS_2023_02/998781101</t>
  </si>
  <si>
    <t>135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</si>
  <si>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</si>
  <si>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</si>
  <si>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-1492028075</t>
  </si>
  <si>
    <t>https://podminky.urs.cz/item/CS_URS_2023_02/998781181</t>
  </si>
  <si>
    <t>136</t>
  </si>
  <si>
    <t>1511864520</t>
  </si>
  <si>
    <t>Zárubně:</t>
  </si>
  <si>
    <t>(0,05+0,1+0,05)*(2,02+0,7+2,02)</t>
  </si>
  <si>
    <t>(0,05+0,1+0,05)*(2,02+0,9+2,02)*4</t>
  </si>
  <si>
    <t>(0,05+0,1+0,05)*(2,02+1,0+2,02)*2</t>
  </si>
  <si>
    <t>(0,05+0,15+0,05)*(2,02+0,7+2,02)*2</t>
  </si>
  <si>
    <t>(0,05+0,15+0,05)*(2,02+0,9+2,02)</t>
  </si>
  <si>
    <t>(0,05+0,15+0,05)*(2,02+1,0+2,02)</t>
  </si>
  <si>
    <t>(0,05+0,15+0,05)*(2,02+1,2+2,02)*3</t>
  </si>
  <si>
    <t>137</t>
  </si>
  <si>
    <t>1870332128</t>
  </si>
  <si>
    <t>138</t>
  </si>
  <si>
    <t>1895430863</t>
  </si>
  <si>
    <t>139</t>
  </si>
  <si>
    <t>1408794976</t>
  </si>
  <si>
    <t>2*(0,05+0,1+0,05)*(2,02+0,7+2,02)</t>
  </si>
  <si>
    <t>2*(0,05+0,1+0,05)*(2,02+0,9+2,02)*4</t>
  </si>
  <si>
    <t>2*(0,05+0,1+0,05)*(2,02+1,0+2,02)*2</t>
  </si>
  <si>
    <t>2*(0,05+0,15+0,05)*(2,02+0,7+2,02)*2</t>
  </si>
  <si>
    <t>2*(0,05+0,15+0,05)*(2,02+0,9+2,02)</t>
  </si>
  <si>
    <t>2*(0,05+0,15+0,05)*(2,02+1,0+2,02)</t>
  </si>
  <si>
    <t>2*(0,05+0,15+0,05)*(2,02+1,2+2,02)*3</t>
  </si>
  <si>
    <t>140</t>
  </si>
  <si>
    <t>783801403</t>
  </si>
  <si>
    <t>Příprava podkladu omítek před provedením nátěru oprášení</t>
  </si>
  <si>
    <t>295549214</t>
  </si>
  <si>
    <t>https://podminky.urs.cz/item/CS_URS_2023_02/783801403</t>
  </si>
  <si>
    <t>Vnitřní:</t>
  </si>
  <si>
    <t>2,5*(14,16-0,98)-1,0*2,02-0,9*2,02*2-1,6*2,25+0,25*(2,25+1,6+2,25) "1.01"</t>
  </si>
  <si>
    <t>2,5*6,02-0,9*2,02*3-0,88*0,88+0,07*(2,07+1,0+2,07)+0,2*(0,88+0,88+0,88) "1.02"</t>
  </si>
  <si>
    <t>2,5*15,15-0,9*2,02-1,76*1,47+0,07*(2,07+1,0+2,07)+0,2*(1,47+1,76+1,47)-0,6*(0,6+1,5) "1.03"</t>
  </si>
  <si>
    <t>2,5*(3,72+0,35)+2,02*0,71 "1.06"</t>
  </si>
  <si>
    <t>2,5*10,1-1,0*2,02-1,2*2,02-0,9*2,02+0,14*(2,02+0,9+2,02) "1.07"</t>
  </si>
  <si>
    <t>2,5*13,64-0,6*0,5*2-1,0*2,02+0,17*(2,15+1,24+2,15) "1.08"</t>
  </si>
  <si>
    <t>2,5*(0,15+0,68+2,05+4,93+2,05+2,75+0,2)-0,9*2,02-0,7*2,02-1,74*1,47+0,2*(1,47+1,74+1,47)-0,6*(0,6+2,05+0,6) "1.09"</t>
  </si>
  <si>
    <t>2,5*(2,2+2,51)+1,68*2,51-0,94*2,02-1,2*2,02+0,55*1,0 "1.12"</t>
  </si>
  <si>
    <t>2,5*(3,15+1,6+2,5) "1.15"</t>
  </si>
  <si>
    <t>2,5*(3,3+1,6+2,35) "1.16"</t>
  </si>
  <si>
    <t>2,5*3,72 "1.17"</t>
  </si>
  <si>
    <t>2,5*(1,63+1,83)-1,2*2,02-1,2*2,25 "1.18"</t>
  </si>
  <si>
    <t>Vnější:</t>
  </si>
  <si>
    <t>141</t>
  </si>
  <si>
    <t>783813131R</t>
  </si>
  <si>
    <t>Penetrační nátěr omítek hladkých omítek hladkých, zrnitých tenkovrstvých nebo štukových stupně členitosti 1 a 2 pro omyvatelný a dezinfikovatelný nátěr</t>
  </si>
  <si>
    <t>806605815</t>
  </si>
  <si>
    <t>142</t>
  </si>
  <si>
    <t>783817421R</t>
  </si>
  <si>
    <t>Krycí (ochranný ) nátěr omítek dvojnásobný hladkých omítek hladkých, zrnitých tenkovrstvých nebo štukových stupně členitosti 1 a 2 omyvatelný a dezinfikovatelný</t>
  </si>
  <si>
    <t>1785614028</t>
  </si>
  <si>
    <t>143</t>
  </si>
  <si>
    <t>783823133</t>
  </si>
  <si>
    <t>Penetrační nátěr omítek hladkých omítek hladkých, zrnitých tenkovrstvých nebo štukových stupně členitosti 1 a 2 silikátový</t>
  </si>
  <si>
    <t>1303917340</t>
  </si>
  <si>
    <t>https://podminky.urs.cz/item/CS_URS_2023_02/783823133</t>
  </si>
  <si>
    <t>144</t>
  </si>
  <si>
    <t>783827423</t>
  </si>
  <si>
    <t>Krycí (ochranný ) nátěr omítek dvojnásobný hladkých omítek hladkých, zrnitých tenkovrstvých nebo štukových stupně členitosti 1 a 2 silikátový</t>
  </si>
  <si>
    <t>972825690</t>
  </si>
  <si>
    <t>https://podminky.urs.cz/item/CS_URS_2023_02/783827423</t>
  </si>
  <si>
    <t>145</t>
  </si>
  <si>
    <t>784111001</t>
  </si>
  <si>
    <t>Oprášení (ometení) podkladu v místnostech výšky do 3,80 m</t>
  </si>
  <si>
    <t>475802275</t>
  </si>
  <si>
    <t>https://podminky.urs.cz/item/CS_URS_2023_02/784111001</t>
  </si>
  <si>
    <t>60,37 "oprava hladkých omítek stěn"</t>
  </si>
  <si>
    <t>333,441 "oprava omítek štukových stěn"</t>
  </si>
  <si>
    <t>153,34 "oprava omítek štukových stropů"</t>
  </si>
  <si>
    <t>113,576 "omítky štukové stěn"</t>
  </si>
  <si>
    <t>19,554 "SDK podhledy"</t>
  </si>
  <si>
    <t>-63,58 "odpočet obkladů"</t>
  </si>
  <si>
    <t>-218,665 "odpočet omyvatelých nátěrů"</t>
  </si>
  <si>
    <t>146</t>
  </si>
  <si>
    <t>784181101</t>
  </si>
  <si>
    <t>Penetrace podkladu jednonásobná základní akrylátová bezbarvá v místnostech výšky do 3,80 m</t>
  </si>
  <si>
    <t>45399046</t>
  </si>
  <si>
    <t>https://podminky.urs.cz/item/CS_URS_2023_02/784181101</t>
  </si>
  <si>
    <t>147</t>
  </si>
  <si>
    <t>784211101</t>
  </si>
  <si>
    <t>Malby z malířských směsí oděruvzdorných za mokra dvojnásobné, bílé za mokra oděruvzdorné výborně v místnostech výšky do 3,80 m</t>
  </si>
  <si>
    <t>-1974511184</t>
  </si>
  <si>
    <t>https://podminky.urs.cz/item/CS_URS_2023_02/784211101</t>
  </si>
  <si>
    <t>03 - Vnitřní kanalizace</t>
  </si>
  <si>
    <t>721 - Vnitřní kanalizace</t>
  </si>
  <si>
    <t>725 - Zařizovací předměty</t>
  </si>
  <si>
    <t>M23 - Montáže potrubí</t>
  </si>
  <si>
    <t>721</t>
  </si>
  <si>
    <t>721176103R00</t>
  </si>
  <si>
    <t>Potrubí HT připojovací vnější průměr D 50 mm, tloušťka stěny 1,8 mm, DN 50</t>
  </si>
  <si>
    <t>RTS 23/ II</t>
  </si>
  <si>
    <t>998721101R00</t>
  </si>
  <si>
    <t>Přesun hmot pro vnitřní kanalizaci v objektech výšky do 6 m</t>
  </si>
  <si>
    <t>Zařizovací předměty</t>
  </si>
  <si>
    <t>725013185</t>
  </si>
  <si>
    <t>Klozet bez nádržky, bilý, hluboké splachování, včetně sedátka</t>
  </si>
  <si>
    <t>725013188</t>
  </si>
  <si>
    <t>Univerzální splachovací nádržka 1/2"</t>
  </si>
  <si>
    <t>725013189</t>
  </si>
  <si>
    <t>Splachovací trubice DN32</t>
  </si>
  <si>
    <t>725200010RA0</t>
  </si>
  <si>
    <t>Montáž zařizovacích předmětů klozet</t>
  </si>
  <si>
    <t>64271105R</t>
  </si>
  <si>
    <t>výlevka závěsná; keramika; bílá; h = 205 mm; h zadní stěny 355 mm; š = 455 mm; hl. 380 mm; mřížka chromová; průměr odpadu 60 mm</t>
  </si>
  <si>
    <t>725860202R00</t>
  </si>
  <si>
    <t>Zápachová uzávěrka (sifon) pro zařizovací předměty D 40, 50 mm x 6/4"; pro dřezy; PP; příslušenství stavitelný kulový kloub, včetně dodávky materiálu</t>
  </si>
  <si>
    <t>725200030</t>
  </si>
  <si>
    <t>Montáž zařizovacích předmětů - výlevka</t>
  </si>
  <si>
    <t>725017163R00</t>
  </si>
  <si>
    <t>Umyvadlo na šrouby, bílé, šířka 600 mm, hloubka 490 mm</t>
  </si>
  <si>
    <t>725860262R00</t>
  </si>
  <si>
    <t>Výpusť umyvadlová s tlakovým uzávěrem, chromovaný kov,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</si>
  <si>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</si>
  <si>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</si>
  <si>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725200030RA0</t>
  </si>
  <si>
    <t>Montáž zařizovacích předmětů umyvadlo</t>
  </si>
  <si>
    <t>721211508</t>
  </si>
  <si>
    <t>Vpusť podlahová DN110, svislá, s bočním přítokem DN50</t>
  </si>
  <si>
    <t>721211509</t>
  </si>
  <si>
    <t>Vpusť podlahová DN110, svislá</t>
  </si>
  <si>
    <t>725200050RA0</t>
  </si>
  <si>
    <t>Montáž zařizovacích předmětů sprcha</t>
  </si>
  <si>
    <t>55231350R</t>
  </si>
  <si>
    <t>Dřez kuchyňský typ: dvojitý; materiál: nerez; tvar: hranatý; šířka = 900,0 mm; hl. = 600 mm; zabudování: usazené; bez otvoru pro baterii</t>
  </si>
  <si>
    <t>725851001RT1</t>
  </si>
  <si>
    <t>Odtoková souprava polypropylénová pro dřezy; PP; D 40 mm; připojovací závity 6/4", ventily 5/4", včetně dodávky materiálu</t>
  </si>
  <si>
    <t>725860201R00</t>
  </si>
  <si>
    <t>Zápachová uzávěrka (sifon) pro zařizovací předměty D 40, 50 mm x 6/4"; pro dřezy, PP; příslušenství přípojka pro pračku/myčku, včetně dodávky materiálu</t>
  </si>
  <si>
    <t>725200070</t>
  </si>
  <si>
    <t>Montáž zařizovacích předmětů - dřez</t>
  </si>
  <si>
    <t>998725101R00</t>
  </si>
  <si>
    <t>Přesun hmot pro zařizovací předměty v objektech výšky do 6 m</t>
  </si>
  <si>
    <t>M23</t>
  </si>
  <si>
    <t>Montáže potrubí</t>
  </si>
  <si>
    <t>7211761085</t>
  </si>
  <si>
    <t>Zednické výpomoci při instalaci kanalizačního potrubí</t>
  </si>
  <si>
    <t>04 - Vnitřní vodovod</t>
  </si>
  <si>
    <t>722 - Vnitřní vodovod</t>
  </si>
  <si>
    <t>734 - Vnitřní vodovod</t>
  </si>
  <si>
    <t>722171213R00</t>
  </si>
  <si>
    <t>Potrubí z plastických hmot polyetylenové potrubí PE-HD, D 32 mm, s 3,0 mm, PN 10, svěrné spojky, včetně zednických výpomocí</t>
  </si>
  <si>
    <t>722171217</t>
  </si>
  <si>
    <t>Polyetylenové potrubí PE-Xa, SDR 7,4 UNO, ochranný plášť PE-LLD D25/D76, včetně zednických výpomocí</t>
  </si>
  <si>
    <t>722171218</t>
  </si>
  <si>
    <t>Polyetylenové potrubí PE-Xa, SDR 7,4 UNO, ochranný plášť PE-LLD D32/D76, včetně zednických výpomocí</t>
  </si>
  <si>
    <t>722172311R00</t>
  </si>
  <si>
    <t>polypropylenové potrubí PP-R, D 20 mm, s 2,8 mm, PN 16, polyfúzně svařované, včetně zednických výpomocí</t>
  </si>
  <si>
    <t>722172312R00</t>
  </si>
  <si>
    <t>polypropylenové potrubí PP-R, D 25 mm, s 3,5 mm, PN 16, polyfúzně svařované, včetně zednických výpomocí</t>
  </si>
  <si>
    <t>722172313R00</t>
  </si>
  <si>
    <t>polypropylenové potrubí PP-R, D 32 mm, s 4,4 mm, PN 16, polyfúzně svařované, včetně zednických výpomocí</t>
  </si>
  <si>
    <t>283771025R</t>
  </si>
  <si>
    <t>pouzdro potrubní tvarovatelné; pěnový polyetylén; vnitřní průměr 20,0 mm; tl. izolace 6,0 mm; provozní teplota -65 až 90 °C; tepelná vodivost (10°C) 0,0380 W/mK</t>
  </si>
  <si>
    <t>283771026R</t>
  </si>
  <si>
    <t>pouzdro potrubní tvarovatelné; pěnový polyetylén; vnitřní průměr 20,0 mm; tl. izolace 9,0 mm; provozní teplota -65 až 90 °C; tepelná vodivost (10°C) 0,0380 W/mK</t>
  </si>
  <si>
    <t>28377108R</t>
  </si>
  <si>
    <t>pouzdro potrubní tvarovatelné; pěnový polyetylén; vnitřní průměr 25,0 mm; tl. izolace 9,0 mm; provozní teplota -65 až 90 °C; tepelná vodivost (10°C) 0,0380 W/mK</t>
  </si>
  <si>
    <t>283771127R</t>
  </si>
  <si>
    <t>pouzdro potrubní tvarovatelné; pěnový polyetylén; vnitřní průměr 32,0 mm; tl. izolace 13,0 mm; provozní teplota -65 až 90 °C; tepelná vodivost (10°C) 0,0380 W/mK</t>
  </si>
  <si>
    <t>28377120R</t>
  </si>
  <si>
    <t>pouzdro potrubní tvarovatelné; pěnový polyetylén; vnitřní průměr 76,0 mm; tl. izolace 13,0 mm; provozní teplota -65 až 90 °C; tepelná vodivost (10°C) 0,0380 W/mK</t>
  </si>
  <si>
    <t>283771128R</t>
  </si>
  <si>
    <t>pouzdro potrubní tvarovatelné; pěnový polyetylén; vnitřní průměr 32,0 mm; tl. izolace 20,0 mm; provozní teplota -65 až 90 °C; tepelná vodivost (10°C) 0,0380 W/mK</t>
  </si>
  <si>
    <t>283771094R</t>
  </si>
  <si>
    <t>pouzdro potrubní tvarovatelné; pěnový polyetylén; vnitřní průměr 25,0 mm; tl. izolace 25,0 mm; provozní teplota -65 až 90 °C; tepelná vodivost (10°C) 0,0380 W/mK</t>
  </si>
  <si>
    <t>998722101R00</t>
  </si>
  <si>
    <t>Přesun hmot pro vnitřní vodovod v objektech výšky do 6 m</t>
  </si>
  <si>
    <t>725823111RT1</t>
  </si>
  <si>
    <t>Baterie umyvadlové a dřezové umyvadlová, stojánková, ruční ovládání bez otvírání odpadu, standardní, včetně dodávky materiálu</t>
  </si>
  <si>
    <t>725823114RT1</t>
  </si>
  <si>
    <t>Baterie umyvadlové a dřezové dřezová, stojánková, ruční ovládání bez otvírání odpadu, standardní, včetně dodávky materiálu</t>
  </si>
  <si>
    <t>725825114RT1</t>
  </si>
  <si>
    <t>Baterie umyvadlové a dřezové dřezová, nástěnná, ruční ovládání, standardní, včetně dodávky materiálu</t>
  </si>
  <si>
    <t>725845111R00</t>
  </si>
  <si>
    <t>Baterie sprchová nástěnná, ruční ovládání bez příslušentsví, standardní, včetně dodávky materiálu</t>
  </si>
  <si>
    <t>725845112</t>
  </si>
  <si>
    <t>Sprchový komplet, chromový - s polohovou sprchovou růžici, posuvný držák sprchy délky 600mm, kovovou hadici 150 cm a plastovou mýdlenkou. Průměr tyče 19 mm.</t>
  </si>
  <si>
    <t>734</t>
  </si>
  <si>
    <t>725814106R00</t>
  </si>
  <si>
    <t>Ventil rohový, mosazný, s filtrem, bez matky, DN 15 x DN 15, včetně dodávky materiálu</t>
  </si>
  <si>
    <t>55141103R</t>
  </si>
  <si>
    <t>ventil rohový pro vodovod, sanitu; kulový, rohový; DN 15 mm; pracovní teplota do 90 ° C; médium voda; 1/2" x 3/8"; připojení závitové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</si>
  <si>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</si>
  <si>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</si>
  <si>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</si>
  <si>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</si>
  <si>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</si>
  <si>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</si>
  <si>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734235132R00</t>
  </si>
  <si>
    <t>Kohout kulový s odvodněním, mosazný, DN 20, PN 42, vnitřní-vnitřní, včetně dodávky materiálu</t>
  </si>
  <si>
    <t>734235133R00</t>
  </si>
  <si>
    <t>Kohout kulový s odvodněním, mosazný, DN 25, PN 35, vnitřní-vnitřní, včetně dodávky materiálu</t>
  </si>
  <si>
    <t>734295321R00</t>
  </si>
  <si>
    <t>Kohout kulový, napouštěcí a vypouštěcí, mosazný, DN 15, PN 10, včetně dodávky materiálu</t>
  </si>
  <si>
    <t>734256</t>
  </si>
  <si>
    <t>Vyvažovací ventil pro cirkulaci, Termostatický, DN15</t>
  </si>
  <si>
    <t>ks</t>
  </si>
  <si>
    <t>998734101R00</t>
  </si>
  <si>
    <t>Přesun hmot pro armatury v objektech výšky do 6 m</t>
  </si>
  <si>
    <t>230330092</t>
  </si>
  <si>
    <t>Montáž izolace vodovodního potrubí</t>
  </si>
  <si>
    <t>722290234R00</t>
  </si>
  <si>
    <t>Proplach a dezinfekce vodovodního potrubí do DN 80</t>
  </si>
  <si>
    <t>722280106R00</t>
  </si>
  <si>
    <t>Tlakové zkoušky vodovodního potrubí do DN 32</t>
  </si>
  <si>
    <t>05 - Vytápění</t>
  </si>
  <si>
    <t>730 - Ústřední vytápění</t>
  </si>
  <si>
    <t>735 - Otopná tělesa</t>
  </si>
  <si>
    <t>730</t>
  </si>
  <si>
    <t>Ústřední vytápění</t>
  </si>
  <si>
    <t>723120202R00</t>
  </si>
  <si>
    <t>Potrubí z trubek černých závitových svařovaných DN 15</t>
  </si>
  <si>
    <t>735</t>
  </si>
  <si>
    <t>Otopná tělesa</t>
  </si>
  <si>
    <t>735151821R00</t>
  </si>
  <si>
    <t>Demontáž otopných těles panelových dvouřadých, stavební délky do 1500 mm</t>
  </si>
  <si>
    <t>735192923R00</t>
  </si>
  <si>
    <t>Ostatní opravy otopných těles zpětná montáž otopných těles panelových dvouřadých, do 150 mm</t>
  </si>
  <si>
    <t>733190106R00</t>
  </si>
  <si>
    <t>Tlakové zkoušky potrubí ocelových závitových, plastových, měděných do DN 32</t>
  </si>
  <si>
    <t xml:space="preserve">904      R02</t>
  </si>
  <si>
    <t>Topná zkouška</t>
  </si>
  <si>
    <t>kompl</t>
  </si>
  <si>
    <t>06 - Silnoproud</t>
  </si>
  <si>
    <t>D1 - Instalace NN - dodávka a montáž</t>
  </si>
  <si>
    <t xml:space="preserve">    D2 -  Úprava rozvaděče RH </t>
  </si>
  <si>
    <t xml:space="preserve">    D3 -  Kabelové rozvody </t>
  </si>
  <si>
    <t xml:space="preserve">    D4 -  Koncové elementy </t>
  </si>
  <si>
    <t xml:space="preserve">    D5 -  Osvětlovací tělesa </t>
  </si>
  <si>
    <t xml:space="preserve">    D6 -  Kabelové trasy </t>
  </si>
  <si>
    <t xml:space="preserve">    D7 -  Uzemnění vnitřní </t>
  </si>
  <si>
    <t xml:space="preserve">    D8 -  Ostatní materiál a montáže </t>
  </si>
  <si>
    <t>D1</t>
  </si>
  <si>
    <t>Instalace NN - dodávka a montáž</t>
  </si>
  <si>
    <t>D2</t>
  </si>
  <si>
    <t xml:space="preserve"> Úprava rozvaděče RH </t>
  </si>
  <si>
    <t>Pol1</t>
  </si>
  <si>
    <t>Proudový chránič 40A/0,03A</t>
  </si>
  <si>
    <t>Pol2</t>
  </si>
  <si>
    <t>Jistič 16A/B</t>
  </si>
  <si>
    <t>Pol3</t>
  </si>
  <si>
    <t>Jistič 10A/B</t>
  </si>
  <si>
    <t>Pol4</t>
  </si>
  <si>
    <t>Jistič 16A/C</t>
  </si>
  <si>
    <t>Pol5</t>
  </si>
  <si>
    <t>Svorky</t>
  </si>
  <si>
    <t>D3</t>
  </si>
  <si>
    <t xml:space="preserve"> Kabelové rozvody </t>
  </si>
  <si>
    <t>Pol6</t>
  </si>
  <si>
    <t>CYKY 3x1,5</t>
  </si>
  <si>
    <t>Pol7</t>
  </si>
  <si>
    <t>CYKY 3x2,5</t>
  </si>
  <si>
    <t>D4</t>
  </si>
  <si>
    <t xml:space="preserve"> Koncové elementy </t>
  </si>
  <si>
    <t>Pol8</t>
  </si>
  <si>
    <t>Vypínač 1-pólový</t>
  </si>
  <si>
    <t>Pol9</t>
  </si>
  <si>
    <t>Vypínač střídavý</t>
  </si>
  <si>
    <t>Pol10</t>
  </si>
  <si>
    <t>Vypínač sériový</t>
  </si>
  <si>
    <t>Pol11</t>
  </si>
  <si>
    <t>Zásuvka jednoduchá komplet 16A/230V</t>
  </si>
  <si>
    <t>Pol12</t>
  </si>
  <si>
    <t>Zásuvka jednoduchá komplet 16A/230V-počítačová, barevně odlišená</t>
  </si>
  <si>
    <t>Pol13</t>
  </si>
  <si>
    <t>Společný rámeček pro silové i datové zásuvky (4x230V+2xdata)</t>
  </si>
  <si>
    <t>Pol14</t>
  </si>
  <si>
    <t>Společný rámeček pro silové zásuvky (3x230V)</t>
  </si>
  <si>
    <t>Pol15</t>
  </si>
  <si>
    <t>Pohybové čidlo se soumrakem</t>
  </si>
  <si>
    <t>D5</t>
  </si>
  <si>
    <t xml:space="preserve"> Osvětlovací tělesa </t>
  </si>
  <si>
    <t>Pol16</t>
  </si>
  <si>
    <t>Svítidlo N1, stropní/nástěnné nouzové svítidlo s piktogramem, LED 5,1W, 5700K, 16lm, Ra80, IP66, autonomní 3 hodinové nouzové svítidlo s integrovanou baterií, včetně čtyř typů piktogramů, rozměr 343x45x231mm</t>
  </si>
  <si>
    <t>Pol17</t>
  </si>
  <si>
    <t>Svítidlo S1, nástěnné, LED světlomet se symetrickou vyzařovací charakteristikou, LED 16W, 2000lm, 4000K, 125 lm/W, CRI 80, IP65, Těleso: tlakově odlévaný hliník v barvě černá. Difuzor: čirý polykarbonát, rozměry min. 164x199x48mm</t>
  </si>
  <si>
    <t>Pol18</t>
  </si>
  <si>
    <t>Svítidlo S2, nástěnné, LED 8,5W, 3000K 600lm, svítidlo v krytí IP54, elektronický předřadník se stálým výstupem. S vyzařovací charakteristikou 19°. Elektrická Třída ochrany I. Tělo z hliníkové slitiny v šedé barvě RAL9006, minimální rozměr 108x108x115mm</t>
  </si>
  <si>
    <t>Pol19</t>
  </si>
  <si>
    <t>Svítidlo S3, závěsné lineární LED svítidlo pro přímé osvětlení s UGR&lt;19, LED 32W, 4000K, 4004lm, 125lm/W, Ra80, opálový difuzor vyrobený z PS pro plně homogenní osvětlení, rozměr 1200x306x47mm, IP20</t>
  </si>
  <si>
    <t>Pol20</t>
  </si>
  <si>
    <t>Svítidlo S4, přisazené stropní lineární LED svítidlo, LED 44,4W, 4000K, 6610lm, 149lm/W, IP66, s vyřazovací charakteristikou střední, elektrická třída ochrany I, tělo svítidla světlešedý polykarbonát, difuzor opálový polykarbonát s vysokým přenosem a refrakčními hranoly, rozměr 1600x92x90mm</t>
  </si>
  <si>
    <t>Pol21</t>
  </si>
  <si>
    <t>Svítidlo S4/N, přisazené stropní lineární LED svítidlo, LED 48,4W, 4000K, 6610lm, 137lm/W, IP66, s vyřazovací charakteristikou střední, elektrická třída ochrany I, tělo svítidla světlešedý polykarbonát, difuzor opálový polykarbonát s vysokým přenosem a refrakčními hranoly, rozměr 1600x92x90mm, integrovaný nouzový modul s autonomním 3 hodinovým provozem, nouzový světelný tok 600lm</t>
  </si>
  <si>
    <t>Pol22</t>
  </si>
  <si>
    <t>Svítidlo S5, přisazené stropní lineární LED svítidlo, LED 19,7W, 4000K, 2950lm, 150lm/W, IP66, s vyřazovací charakteristikou střední, elektrická třída ochrany I, tělo svítidla světlešedý polykarbonát, difuzor opálový polykarbonát s vysokým přenosem a refrakčními hranoly, rozměr 1100x92x90mm</t>
  </si>
  <si>
    <t>Pol23</t>
  </si>
  <si>
    <t>Svítidlo S5/N, přisazené stropní lineární LED svítidlo, LED 23,7W, 4000K, 2950lm, 124lm/W, IP66, s vyřazovací charakteristikou střední, elektrická třída ochrany I, tělo svítidla světlešedý polykarbonát, difuzor opálový polykarbonát s vysokým přenosem a refrakčními hranoly, rozměr 1100x92x90mm, integrovaný nouzový modul s</t>
  </si>
  <si>
    <t>Pol24</t>
  </si>
  <si>
    <t>Svítidlo S6, přisazené stropní lineární LED svítidlo, LED 37,8W, 4000K, 5220lm, 138lm/W, IP66, s vyřazovací charakteristikou střední, elektrická třída ochrany I, tělo svítidla světlešedý polykarbonát, difuzor opálový polykarbonát s vysokým přenosem a refrakčními hranoly, rozměr 1100x92x90mm</t>
  </si>
  <si>
    <t>Pol25</t>
  </si>
  <si>
    <t>Svítidlo S6/N, přisazené stropní lineární LED svítidlo, LED 34,3W, 4000K, 4400lm, 128lm/W, IP66, s vyřazovací charakteristikou střední, elektrická třída ochrany I, tělo svítidla světlešedý polykarbonát, difuzor opálový polykarbonát s vysokým přenosem a refrakčními hranoly, rozměr 1100x92x90mm, integrovaný nouzový modul s autonomním 3 hodinovým provozem, nouzový světelný tok 600lm</t>
  </si>
  <si>
    <t>Pol26</t>
  </si>
  <si>
    <t>Svítidlo S7, nástěnné koupelnové svítidlo, LED 12W, 4000K, 1200lm, 100lm/W, Ra90, IP44, opálový difuzor pro plně homogenní osvětlení, rozměr 600x59x81mm</t>
  </si>
  <si>
    <t>Pol27</t>
  </si>
  <si>
    <t>Svítidlo S8, přisazené stropní svítidlo, LED 13,3W, 1530lm, 4000K, 115lm/W, IP43, Ra80, rozměry min. Ø125x126mm</t>
  </si>
  <si>
    <t>Pol28</t>
  </si>
  <si>
    <t>Svítidlo S9, pod horní skříňky přisazený lineární LED profil, osazený 1x LED páskem 24V/14,4W 1680m/m, 4000K Ra90, IP20, rozměry min. 1000x23x18mm, opálový difusor, včetně příslušenství (koncovky, LED driver, příchytek)</t>
  </si>
  <si>
    <t>Pol29</t>
  </si>
  <si>
    <t>Svítidlo S10, stropní kruhové svítidlo, LED 20W, 4000K, 2002lm, 100lm/W, Ra80, IP66, opálový difuzor pro plně homogenní osvětlení, rozměr Ø300x91mm</t>
  </si>
  <si>
    <t>D6</t>
  </si>
  <si>
    <t xml:space="preserve"> Kabelové trasy </t>
  </si>
  <si>
    <t>Pol30</t>
  </si>
  <si>
    <t>Krabice odbočná se svorkovnicí, Ø 68mm</t>
  </si>
  <si>
    <t>Pol31</t>
  </si>
  <si>
    <t>Krabice přístrojová bez víčka, Ø 68mm</t>
  </si>
  <si>
    <t>Pol32</t>
  </si>
  <si>
    <t>Krabice odbočná lištová se svorkovnicí, 80mm</t>
  </si>
  <si>
    <t>Pol33</t>
  </si>
  <si>
    <t>Krabice přístrojová lištová bez víčka, 80/28mm</t>
  </si>
  <si>
    <t>Pol34</t>
  </si>
  <si>
    <t>Ocelový žlab MARS 50/125</t>
  </si>
  <si>
    <t>Pol35</t>
  </si>
  <si>
    <t>Vkládací lišta plast 20/20-40/20</t>
  </si>
  <si>
    <t>D7</t>
  </si>
  <si>
    <t xml:space="preserve"> Uzemnění vnitřní </t>
  </si>
  <si>
    <t>Pol36</t>
  </si>
  <si>
    <t>Celoplastový vodič s Cu jádrem, CY 25mm2</t>
  </si>
  <si>
    <t>D8</t>
  </si>
  <si>
    <t xml:space="preserve"> Ostatní materiál a montáže </t>
  </si>
  <si>
    <t>Pol37</t>
  </si>
  <si>
    <t>Drobný montážní materiál (stahovací pásky, sádra, ...)</t>
  </si>
  <si>
    <t>kpl</t>
  </si>
  <si>
    <t>Pol38</t>
  </si>
  <si>
    <t>Demontáž a úprava stávající elektroinstalace</t>
  </si>
  <si>
    <t>hod</t>
  </si>
  <si>
    <t>Pol39</t>
  </si>
  <si>
    <t>Zednické přípomoce</t>
  </si>
  <si>
    <t>Pol40</t>
  </si>
  <si>
    <t>Ekologická likvidace odpadů</t>
  </si>
  <si>
    <t>Pol41</t>
  </si>
  <si>
    <t>Pomocné nosné konstrukce do 10kg</t>
  </si>
  <si>
    <t>Pol42</t>
  </si>
  <si>
    <t>Revize</t>
  </si>
  <si>
    <t>Pol43</t>
  </si>
  <si>
    <t>Projektová dokumentace skutečného provedení</t>
  </si>
  <si>
    <t>07 - Slaboproud</t>
  </si>
  <si>
    <t xml:space="preserve">D1 - Zařízení </t>
  </si>
  <si>
    <t>D2 - Kabelová část</t>
  </si>
  <si>
    <t>D3 - Ostatní</t>
  </si>
  <si>
    <t xml:space="preserve">Zařízení </t>
  </si>
  <si>
    <t>Pol44</t>
  </si>
  <si>
    <t>dvojzásuvka 2xRJ45 STP CAT6A na omítku</t>
  </si>
  <si>
    <t>Pol45</t>
  </si>
  <si>
    <t>access point AP bod WIFI, PoE (48 V), 802.11 a/b/g/n/ac, 2,4 GHz/ 5 GHz, 450/1300 Mbps</t>
  </si>
  <si>
    <t>Pol46</t>
  </si>
  <si>
    <t>spojový materiál, RJ konektory</t>
  </si>
  <si>
    <t>Pol47</t>
  </si>
  <si>
    <t>bezdrátový zvonek, tlačítko + zvonek, dosah 100m</t>
  </si>
  <si>
    <t>Kabelová část</t>
  </si>
  <si>
    <t>Pol48</t>
  </si>
  <si>
    <t>kabel STP CAT6A LSOH B2ca - s1a, d1, a1, PoE přenosy typ 1-4</t>
  </si>
  <si>
    <t>Pol49</t>
  </si>
  <si>
    <t>Krabice odbočná lištová, 80mm</t>
  </si>
  <si>
    <t>Pol50</t>
  </si>
  <si>
    <t>Pol51</t>
  </si>
  <si>
    <t>hmoždinky, stahovací pásky, silikonový tmel,</t>
  </si>
  <si>
    <t>Ostatní</t>
  </si>
  <si>
    <t>Pol52</t>
  </si>
  <si>
    <t>Oživení, programování, zaškolení uživatele</t>
  </si>
  <si>
    <t>Pol53</t>
  </si>
  <si>
    <t>Montáž zařízení</t>
  </si>
  <si>
    <t>Pol54</t>
  </si>
  <si>
    <t>Montáž kabeláže</t>
  </si>
  <si>
    <t>Pol55</t>
  </si>
  <si>
    <t>Stavební přípomoci, průrazy, drážky</t>
  </si>
  <si>
    <t>Pol56</t>
  </si>
  <si>
    <t>Pol57</t>
  </si>
  <si>
    <t>Náklady na dopravu, přesun materiálu, rezerva</t>
  </si>
  <si>
    <t>VRN - Vedlejší rozpočtové náklady</t>
  </si>
  <si>
    <t xml:space="preserve">    VRN1 - Průzkumné, geodetické a projektové práce</t>
  </si>
  <si>
    <t>VRN1</t>
  </si>
  <si>
    <t>Průzkumné, geodetické a projektové práce</t>
  </si>
  <si>
    <t>010001000</t>
  </si>
  <si>
    <t>…</t>
  </si>
  <si>
    <t>1024</t>
  </si>
  <si>
    <t>-1256880153</t>
  </si>
  <si>
    <t>https://podminky.urs.cz/item/CS_URS_2023_02/010001000</t>
  </si>
  <si>
    <t>020001000</t>
  </si>
  <si>
    <t>Příprava staveniště</t>
  </si>
  <si>
    <t>-968819640</t>
  </si>
  <si>
    <t>https://podminky.urs.cz/item/CS_URS_2023_02/020001000</t>
  </si>
  <si>
    <t>030001000</t>
  </si>
  <si>
    <t>Zařízení staveniště</t>
  </si>
  <si>
    <t>908746037</t>
  </si>
  <si>
    <t>https://podminky.urs.cz/item/CS_URS_2023_02/030001000</t>
  </si>
  <si>
    <t>040001000</t>
  </si>
  <si>
    <t>Inženýrská činnost</t>
  </si>
  <si>
    <t>-346352192</t>
  </si>
  <si>
    <t>https://podminky.urs.cz/item/CS_URS_2023_02/040001000</t>
  </si>
  <si>
    <t>070001000</t>
  </si>
  <si>
    <t>Provozní vlivy</t>
  </si>
  <si>
    <t>320013327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</si>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</sst>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62211311" TargetMode="External" /><Relationship Id="rId3" Type="http://schemas.openxmlformats.org/officeDocument/2006/relationships/hyperlink" Target="https://podminky.urs.cz/item/CS_URS_2023_02/162211319" TargetMode="External" /><Relationship Id="rId4" Type="http://schemas.openxmlformats.org/officeDocument/2006/relationships/hyperlink" Target="https://podminky.urs.cz/item/CS_URS_2023_02/167111101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62751119" TargetMode="External" /><Relationship Id="rId7" Type="http://schemas.openxmlformats.org/officeDocument/2006/relationships/hyperlink" Target="https://podminky.urs.cz/item/CS_URS_2023_02/171251201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317944321" TargetMode="External" /><Relationship Id="rId10" Type="http://schemas.openxmlformats.org/officeDocument/2006/relationships/hyperlink" Target="https://podminky.urs.cz/item/CS_URS_2023_02/317944323" TargetMode="External" /><Relationship Id="rId11" Type="http://schemas.openxmlformats.org/officeDocument/2006/relationships/hyperlink" Target="https://podminky.urs.cz/item/CS_URS_2023_02/346244381" TargetMode="External" /><Relationship Id="rId12" Type="http://schemas.openxmlformats.org/officeDocument/2006/relationships/hyperlink" Target="https://podminky.urs.cz/item/CS_URS_2023_02/949101112" TargetMode="External" /><Relationship Id="rId13" Type="http://schemas.openxmlformats.org/officeDocument/2006/relationships/hyperlink" Target="https://podminky.urs.cz/item/CS_URS_2023_02/968062374" TargetMode="External" /><Relationship Id="rId14" Type="http://schemas.openxmlformats.org/officeDocument/2006/relationships/hyperlink" Target="https://podminky.urs.cz/item/CS_URS_2023_02/968062375" TargetMode="External" /><Relationship Id="rId15" Type="http://schemas.openxmlformats.org/officeDocument/2006/relationships/hyperlink" Target="https://podminky.urs.cz/item/CS_URS_2023_02/968072455" TargetMode="External" /><Relationship Id="rId16" Type="http://schemas.openxmlformats.org/officeDocument/2006/relationships/hyperlink" Target="https://podminky.urs.cz/item/CS_URS_2023_02/968072456" TargetMode="External" /><Relationship Id="rId17" Type="http://schemas.openxmlformats.org/officeDocument/2006/relationships/hyperlink" Target="https://podminky.urs.cz/item/CS_URS_2023_02/962031132" TargetMode="External" /><Relationship Id="rId18" Type="http://schemas.openxmlformats.org/officeDocument/2006/relationships/hyperlink" Target="https://podminky.urs.cz/item/CS_URS_2023_02/962031133" TargetMode="External" /><Relationship Id="rId19" Type="http://schemas.openxmlformats.org/officeDocument/2006/relationships/hyperlink" Target="https://podminky.urs.cz/item/CS_URS_2023_02/962032432" TargetMode="External" /><Relationship Id="rId20" Type="http://schemas.openxmlformats.org/officeDocument/2006/relationships/hyperlink" Target="https://podminky.urs.cz/item/CS_URS_2023_02/963051110" TargetMode="External" /><Relationship Id="rId21" Type="http://schemas.openxmlformats.org/officeDocument/2006/relationships/hyperlink" Target="https://podminky.urs.cz/item/CS_URS_2023_02/965042131" TargetMode="External" /><Relationship Id="rId22" Type="http://schemas.openxmlformats.org/officeDocument/2006/relationships/hyperlink" Target="https://podminky.urs.cz/item/CS_URS_2023_02/961055111" TargetMode="External" /><Relationship Id="rId23" Type="http://schemas.openxmlformats.org/officeDocument/2006/relationships/hyperlink" Target="https://podminky.urs.cz/item/CS_URS_2023_02/974032164" TargetMode="External" /><Relationship Id="rId24" Type="http://schemas.openxmlformats.org/officeDocument/2006/relationships/hyperlink" Target="https://podminky.urs.cz/item/CS_URS_2023_02/974031664" TargetMode="External" /><Relationship Id="rId25" Type="http://schemas.openxmlformats.org/officeDocument/2006/relationships/hyperlink" Target="https://podminky.urs.cz/item/CS_URS_2023_02/971038631" TargetMode="External" /><Relationship Id="rId26" Type="http://schemas.openxmlformats.org/officeDocument/2006/relationships/hyperlink" Target="https://podminky.urs.cz/item/CS_URS_2023_02/971033651" TargetMode="External" /><Relationship Id="rId27" Type="http://schemas.openxmlformats.org/officeDocument/2006/relationships/hyperlink" Target="https://podminky.urs.cz/item/CS_URS_2023_02/997221151" TargetMode="External" /><Relationship Id="rId28" Type="http://schemas.openxmlformats.org/officeDocument/2006/relationships/hyperlink" Target="https://podminky.urs.cz/item/CS_URS_2023_02/997006002" TargetMode="External" /><Relationship Id="rId29" Type="http://schemas.openxmlformats.org/officeDocument/2006/relationships/hyperlink" Target="https://podminky.urs.cz/item/CS_URS_2023_02/997006512" TargetMode="External" /><Relationship Id="rId30" Type="http://schemas.openxmlformats.org/officeDocument/2006/relationships/hyperlink" Target="https://podminky.urs.cz/item/CS_URS_2023_02/997006519" TargetMode="External" /><Relationship Id="rId31" Type="http://schemas.openxmlformats.org/officeDocument/2006/relationships/hyperlink" Target="https://podminky.urs.cz/item/CS_URS_2023_02/997013871" TargetMode="External" /><Relationship Id="rId32" Type="http://schemas.openxmlformats.org/officeDocument/2006/relationships/hyperlink" Target="https://podminky.urs.cz/item/CS_URS_2023_02/998018001" TargetMode="External" /><Relationship Id="rId33" Type="http://schemas.openxmlformats.org/officeDocument/2006/relationships/hyperlink" Target="https://podminky.urs.cz/item/CS_URS_2023_02/711131811" TargetMode="External" /><Relationship Id="rId34" Type="http://schemas.openxmlformats.org/officeDocument/2006/relationships/hyperlink" Target="https://podminky.urs.cz/item/CS_URS_2023_02/713120821" TargetMode="External" /><Relationship Id="rId35" Type="http://schemas.openxmlformats.org/officeDocument/2006/relationships/hyperlink" Target="https://podminky.urs.cz/item/CS_URS_2023_02/725110814" TargetMode="External" /><Relationship Id="rId36" Type="http://schemas.openxmlformats.org/officeDocument/2006/relationships/hyperlink" Target="https://podminky.urs.cz/item/CS_URS_2023_02/725210821" TargetMode="External" /><Relationship Id="rId37" Type="http://schemas.openxmlformats.org/officeDocument/2006/relationships/hyperlink" Target="https://podminky.urs.cz/item/CS_URS_2023_02/725820801" TargetMode="External" /><Relationship Id="rId38" Type="http://schemas.openxmlformats.org/officeDocument/2006/relationships/hyperlink" Target="https://podminky.urs.cz/item/CS_URS_2023_02/766691914" TargetMode="External" /><Relationship Id="rId39" Type="http://schemas.openxmlformats.org/officeDocument/2006/relationships/hyperlink" Target="https://podminky.urs.cz/item/CS_URS_2023_02/766691915" TargetMode="External" /><Relationship Id="rId40" Type="http://schemas.openxmlformats.org/officeDocument/2006/relationships/hyperlink" Target="https://podminky.urs.cz/item/CS_URS_2023_02/766825821" TargetMode="External" /><Relationship Id="rId41" Type="http://schemas.openxmlformats.org/officeDocument/2006/relationships/hyperlink" Target="https://podminky.urs.cz/item/CS_URS_2023_02/767161823" TargetMode="External" /><Relationship Id="rId42" Type="http://schemas.openxmlformats.org/officeDocument/2006/relationships/hyperlink" Target="https://podminky.urs.cz/item/CS_URS_2023_02/767893816" TargetMode="External" /><Relationship Id="rId43" Type="http://schemas.openxmlformats.org/officeDocument/2006/relationships/hyperlink" Target="https://podminky.urs.cz/item/CS_URS_2023_02/771573810" TargetMode="External" /><Relationship Id="rId44" Type="http://schemas.openxmlformats.org/officeDocument/2006/relationships/hyperlink" Target="https://podminky.urs.cz/item/CS_URS_2023_02/776201812" TargetMode="External" /><Relationship Id="rId45" Type="http://schemas.openxmlformats.org/officeDocument/2006/relationships/hyperlink" Target="https://podminky.urs.cz/item/CS_URS_2023_02/776410811" TargetMode="External" /><Relationship Id="rId46" Type="http://schemas.openxmlformats.org/officeDocument/2006/relationships/hyperlink" Target="https://podminky.urs.cz/item/CS_URS_2023_02/781473810" TargetMode="External" /><Relationship Id="rId47" Type="http://schemas.openxmlformats.org/officeDocument/2006/relationships/hyperlink" Target="https://podminky.urs.cz/item/CS_URS_2023_02/783301303" TargetMode="External" /><Relationship Id="rId48" Type="http://schemas.openxmlformats.org/officeDocument/2006/relationships/hyperlink" Target="https://podminky.urs.cz/item/CS_URS_2023_02/783301313" TargetMode="External" /><Relationship Id="rId49" Type="http://schemas.openxmlformats.org/officeDocument/2006/relationships/hyperlink" Target="https://podminky.urs.cz/item/CS_URS_2023_02/783301401" TargetMode="External" /><Relationship Id="rId50" Type="http://schemas.openxmlformats.org/officeDocument/2006/relationships/hyperlink" Target="https://podminky.urs.cz/item/CS_URS_2023_02/783314203" TargetMode="External" /><Relationship Id="rId51" Type="http://schemas.openxmlformats.org/officeDocument/2006/relationships/hyperlink" Target="https://podminky.urs.cz/item/CS_URS_2023_02/783317105" TargetMode="External" /><Relationship Id="rId52" Type="http://schemas.openxmlformats.org/officeDocument/2006/relationships/hyperlink" Target="https://podminky.urs.cz/item/CS_URS_2023_02/784121001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11101" TargetMode="External" /><Relationship Id="rId2" Type="http://schemas.openxmlformats.org/officeDocument/2006/relationships/hyperlink" Target="https://podminky.urs.cz/item/CS_URS_2023_02/162211311" TargetMode="External" /><Relationship Id="rId3" Type="http://schemas.openxmlformats.org/officeDocument/2006/relationships/hyperlink" Target="https://podminky.urs.cz/item/CS_URS_2023_02/167111101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7125120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81912112" TargetMode="External" /><Relationship Id="rId9" Type="http://schemas.openxmlformats.org/officeDocument/2006/relationships/hyperlink" Target="https://podminky.urs.cz/item/CS_URS_2023_02/274313711" TargetMode="External" /><Relationship Id="rId10" Type="http://schemas.openxmlformats.org/officeDocument/2006/relationships/hyperlink" Target="https://podminky.urs.cz/item/CS_URS_2023_02/271532212" TargetMode="External" /><Relationship Id="rId11" Type="http://schemas.openxmlformats.org/officeDocument/2006/relationships/hyperlink" Target="https://podminky.urs.cz/item/CS_URS_2023_02/273321411" TargetMode="External" /><Relationship Id="rId12" Type="http://schemas.openxmlformats.org/officeDocument/2006/relationships/hyperlink" Target="https://podminky.urs.cz/item/CS_URS_2023_02/273362021" TargetMode="External" /><Relationship Id="rId13" Type="http://schemas.openxmlformats.org/officeDocument/2006/relationships/hyperlink" Target="https://podminky.urs.cz/item/CS_URS_2023_02/274321411" TargetMode="External" /><Relationship Id="rId14" Type="http://schemas.openxmlformats.org/officeDocument/2006/relationships/hyperlink" Target="https://podminky.urs.cz/item/CS_URS_2023_02/274362021" TargetMode="External" /><Relationship Id="rId15" Type="http://schemas.openxmlformats.org/officeDocument/2006/relationships/hyperlink" Target="https://podminky.urs.cz/item/CS_URS_2023_02/274351121" TargetMode="External" /><Relationship Id="rId16" Type="http://schemas.openxmlformats.org/officeDocument/2006/relationships/hyperlink" Target="https://podminky.urs.cz/item/CS_URS_2023_02/274351122" TargetMode="External" /><Relationship Id="rId17" Type="http://schemas.openxmlformats.org/officeDocument/2006/relationships/hyperlink" Target="https://podminky.urs.cz/item/CS_URS_2023_02/310271015" TargetMode="External" /><Relationship Id="rId18" Type="http://schemas.openxmlformats.org/officeDocument/2006/relationships/hyperlink" Target="https://podminky.urs.cz/item/CS_URS_2023_02/310271025" TargetMode="External" /><Relationship Id="rId19" Type="http://schemas.openxmlformats.org/officeDocument/2006/relationships/hyperlink" Target="https://podminky.urs.cz/item/CS_URS_2023_02/340271045" TargetMode="External" /><Relationship Id="rId20" Type="http://schemas.openxmlformats.org/officeDocument/2006/relationships/hyperlink" Target="https://podminky.urs.cz/item/CS_URS_2023_02/342272245" TargetMode="External" /><Relationship Id="rId21" Type="http://schemas.openxmlformats.org/officeDocument/2006/relationships/hyperlink" Target="https://podminky.urs.cz/item/CS_URS_2023_02/317142442" TargetMode="External" /><Relationship Id="rId22" Type="http://schemas.openxmlformats.org/officeDocument/2006/relationships/hyperlink" Target="https://podminky.urs.cz/item/CS_URS_2023_02/317142444" TargetMode="External" /><Relationship Id="rId23" Type="http://schemas.openxmlformats.org/officeDocument/2006/relationships/hyperlink" Target="https://podminky.urs.cz/item/CS_URS_2023_02/612325411" TargetMode="External" /><Relationship Id="rId24" Type="http://schemas.openxmlformats.org/officeDocument/2006/relationships/hyperlink" Target="https://podminky.urs.cz/item/CS_URS_2023_02/612325421" TargetMode="External" /><Relationship Id="rId25" Type="http://schemas.openxmlformats.org/officeDocument/2006/relationships/hyperlink" Target="https://podminky.urs.cz/item/CS_URS_2023_02/611325421" TargetMode="External" /><Relationship Id="rId26" Type="http://schemas.openxmlformats.org/officeDocument/2006/relationships/hyperlink" Target="https://podminky.urs.cz/item/CS_URS_2023_02/612131121" TargetMode="External" /><Relationship Id="rId27" Type="http://schemas.openxmlformats.org/officeDocument/2006/relationships/hyperlink" Target="https://podminky.urs.cz/item/CS_URS_2023_02/612142001" TargetMode="External" /><Relationship Id="rId28" Type="http://schemas.openxmlformats.org/officeDocument/2006/relationships/hyperlink" Target="https://podminky.urs.cz/item/CS_URS_2023_02/612131101" TargetMode="External" /><Relationship Id="rId29" Type="http://schemas.openxmlformats.org/officeDocument/2006/relationships/hyperlink" Target="https://podminky.urs.cz/item/CS_URS_2023_02/612321141" TargetMode="External" /><Relationship Id="rId30" Type="http://schemas.openxmlformats.org/officeDocument/2006/relationships/hyperlink" Target="https://podminky.urs.cz/item/CS_URS_2023_02/622335203" TargetMode="External" /><Relationship Id="rId31" Type="http://schemas.openxmlformats.org/officeDocument/2006/relationships/hyperlink" Target="https://podminky.urs.cz/item/CS_URS_2023_02/622131121" TargetMode="External" /><Relationship Id="rId32" Type="http://schemas.openxmlformats.org/officeDocument/2006/relationships/hyperlink" Target="https://podminky.urs.cz/item/CS_URS_2023_02/622131101" TargetMode="External" /><Relationship Id="rId33" Type="http://schemas.openxmlformats.org/officeDocument/2006/relationships/hyperlink" Target="https://podminky.urs.cz/item/CS_URS_2023_02/622324111" TargetMode="External" /><Relationship Id="rId34" Type="http://schemas.openxmlformats.org/officeDocument/2006/relationships/hyperlink" Target="https://podminky.urs.cz/item/CS_URS_2023_02/631311125" TargetMode="External" /><Relationship Id="rId35" Type="http://schemas.openxmlformats.org/officeDocument/2006/relationships/hyperlink" Target="https://podminky.urs.cz/item/CS_URS_2023_02/631319012" TargetMode="External" /><Relationship Id="rId36" Type="http://schemas.openxmlformats.org/officeDocument/2006/relationships/hyperlink" Target="https://podminky.urs.cz/item/CS_URS_2023_02/631319173" TargetMode="External" /><Relationship Id="rId37" Type="http://schemas.openxmlformats.org/officeDocument/2006/relationships/hyperlink" Target="https://podminky.urs.cz/item/CS_URS_2023_02/631319196" TargetMode="External" /><Relationship Id="rId38" Type="http://schemas.openxmlformats.org/officeDocument/2006/relationships/hyperlink" Target="https://podminky.urs.cz/item/CS_URS_2023_02/631362021" TargetMode="External" /><Relationship Id="rId39" Type="http://schemas.openxmlformats.org/officeDocument/2006/relationships/hyperlink" Target="https://podminky.urs.cz/item/CS_URS_2022_01/949101112" TargetMode="External" /><Relationship Id="rId40" Type="http://schemas.openxmlformats.org/officeDocument/2006/relationships/hyperlink" Target="https://podminky.urs.cz/item/CS_URS_2021_02/952901111" TargetMode="External" /><Relationship Id="rId41" Type="http://schemas.openxmlformats.org/officeDocument/2006/relationships/hyperlink" Target="https://podminky.urs.cz/item/CS_URS_2023_02/953961214" TargetMode="External" /><Relationship Id="rId42" Type="http://schemas.openxmlformats.org/officeDocument/2006/relationships/hyperlink" Target="https://podminky.urs.cz/item/CS_URS_2023_02/953965132" TargetMode="External" /><Relationship Id="rId43" Type="http://schemas.openxmlformats.org/officeDocument/2006/relationships/hyperlink" Target="https://podminky.urs.cz/item/CS_URS_2023_02/998018001" TargetMode="External" /><Relationship Id="rId44" Type="http://schemas.openxmlformats.org/officeDocument/2006/relationships/hyperlink" Target="https://podminky.urs.cz/item/CS_URS_2023_02/711111001" TargetMode="External" /><Relationship Id="rId45" Type="http://schemas.openxmlformats.org/officeDocument/2006/relationships/hyperlink" Target="https://podminky.urs.cz/item/CS_URS_2023_02/711131101" TargetMode="External" /><Relationship Id="rId46" Type="http://schemas.openxmlformats.org/officeDocument/2006/relationships/hyperlink" Target="https://podminky.urs.cz/item/CS_URS_2023_02/711141559" TargetMode="External" /><Relationship Id="rId47" Type="http://schemas.openxmlformats.org/officeDocument/2006/relationships/hyperlink" Target="https://podminky.urs.cz/item/CS_URS_2023_02/711491172" TargetMode="External" /><Relationship Id="rId48" Type="http://schemas.openxmlformats.org/officeDocument/2006/relationships/hyperlink" Target="https://podminky.urs.cz/item/CS_URS_2023_02/998711101" TargetMode="External" /><Relationship Id="rId49" Type="http://schemas.openxmlformats.org/officeDocument/2006/relationships/hyperlink" Target="https://podminky.urs.cz/item/CS_URS_2023_02/998711181" TargetMode="External" /><Relationship Id="rId50" Type="http://schemas.openxmlformats.org/officeDocument/2006/relationships/hyperlink" Target="https://podminky.urs.cz/item/CS_URS_2023_02/998751101" TargetMode="External" /><Relationship Id="rId51" Type="http://schemas.openxmlformats.org/officeDocument/2006/relationships/hyperlink" Target="https://podminky.urs.cz/item/CS_URS_2023_02/998751181" TargetMode="External" /><Relationship Id="rId52" Type="http://schemas.openxmlformats.org/officeDocument/2006/relationships/hyperlink" Target="https://podminky.urs.cz/item/CS_URS_2023_02/762341148" TargetMode="External" /><Relationship Id="rId53" Type="http://schemas.openxmlformats.org/officeDocument/2006/relationships/hyperlink" Target="https://podminky.urs.cz/item/CS_URS_2023_02/998762101" TargetMode="External" /><Relationship Id="rId54" Type="http://schemas.openxmlformats.org/officeDocument/2006/relationships/hyperlink" Target="https://podminky.urs.cz/item/CS_URS_2023_02/998762181" TargetMode="External" /><Relationship Id="rId55" Type="http://schemas.openxmlformats.org/officeDocument/2006/relationships/hyperlink" Target="https://podminky.urs.cz/item/CS_URS_2023_02/763131411" TargetMode="External" /><Relationship Id="rId56" Type="http://schemas.openxmlformats.org/officeDocument/2006/relationships/hyperlink" Target="https://podminky.urs.cz/item/CS_URS_2023_02/763131451" TargetMode="External" /><Relationship Id="rId57" Type="http://schemas.openxmlformats.org/officeDocument/2006/relationships/hyperlink" Target="https://podminky.urs.cz/item/CS_URS_2023_02/763131714" TargetMode="External" /><Relationship Id="rId58" Type="http://schemas.openxmlformats.org/officeDocument/2006/relationships/hyperlink" Target="https://podminky.urs.cz/item/CS_URS_2023_02/763131761" TargetMode="External" /><Relationship Id="rId59" Type="http://schemas.openxmlformats.org/officeDocument/2006/relationships/hyperlink" Target="https://podminky.urs.cz/item/CS_URS_2023_02/998763301" TargetMode="External" /><Relationship Id="rId60" Type="http://schemas.openxmlformats.org/officeDocument/2006/relationships/hyperlink" Target="https://podminky.urs.cz/item/CS_URS_2023_02/998763381" TargetMode="External" /><Relationship Id="rId61" Type="http://schemas.openxmlformats.org/officeDocument/2006/relationships/hyperlink" Target="https://podminky.urs.cz/item/CS_URS_2023_02/764002414" TargetMode="External" /><Relationship Id="rId62" Type="http://schemas.openxmlformats.org/officeDocument/2006/relationships/hyperlink" Target="https://podminky.urs.cz/item/CS_URS_2023_02/998764101" TargetMode="External" /><Relationship Id="rId63" Type="http://schemas.openxmlformats.org/officeDocument/2006/relationships/hyperlink" Target="https://podminky.urs.cz/item/CS_URS_2023_02/998764181" TargetMode="External" /><Relationship Id="rId64" Type="http://schemas.openxmlformats.org/officeDocument/2006/relationships/hyperlink" Target="https://podminky.urs.cz/item/CS_URS_2023_02/998766101" TargetMode="External" /><Relationship Id="rId65" Type="http://schemas.openxmlformats.org/officeDocument/2006/relationships/hyperlink" Target="https://podminky.urs.cz/item/CS_URS_2023_02/998766181" TargetMode="External" /><Relationship Id="rId66" Type="http://schemas.openxmlformats.org/officeDocument/2006/relationships/hyperlink" Target="https://podminky.urs.cz/item/CS_URS_2023_02/767590120" TargetMode="External" /><Relationship Id="rId67" Type="http://schemas.openxmlformats.org/officeDocument/2006/relationships/hyperlink" Target="https://podminky.urs.cz/item/CS_URS_2023_02/767995113" TargetMode="External" /><Relationship Id="rId68" Type="http://schemas.openxmlformats.org/officeDocument/2006/relationships/hyperlink" Target="https://podminky.urs.cz/item/CS_URS_2023_02/767995116" TargetMode="External" /><Relationship Id="rId69" Type="http://schemas.openxmlformats.org/officeDocument/2006/relationships/hyperlink" Target="https://podminky.urs.cz/item/CS_URS_2023_02/998767101" TargetMode="External" /><Relationship Id="rId70" Type="http://schemas.openxmlformats.org/officeDocument/2006/relationships/hyperlink" Target="https://podminky.urs.cz/item/CS_URS_2023_02/998767181" TargetMode="External" /><Relationship Id="rId71" Type="http://schemas.openxmlformats.org/officeDocument/2006/relationships/hyperlink" Target="https://podminky.urs.cz/item/CS_URS_2023_02/771111011" TargetMode="External" /><Relationship Id="rId72" Type="http://schemas.openxmlformats.org/officeDocument/2006/relationships/hyperlink" Target="https://podminky.urs.cz/item/CS_URS_2023_02/771121011" TargetMode="External" /><Relationship Id="rId73" Type="http://schemas.openxmlformats.org/officeDocument/2006/relationships/hyperlink" Target="https://podminky.urs.cz/item/CS_URS_2023_02/771591112" TargetMode="External" /><Relationship Id="rId74" Type="http://schemas.openxmlformats.org/officeDocument/2006/relationships/hyperlink" Target="https://podminky.urs.cz/item/CS_URS_2023_02/771591264" TargetMode="External" /><Relationship Id="rId75" Type="http://schemas.openxmlformats.org/officeDocument/2006/relationships/hyperlink" Target="https://podminky.urs.cz/item/CS_URS_2023_02/771591241" TargetMode="External" /><Relationship Id="rId76" Type="http://schemas.openxmlformats.org/officeDocument/2006/relationships/hyperlink" Target="https://podminky.urs.cz/item/CS_URS_2023_02/771591242" TargetMode="External" /><Relationship Id="rId77" Type="http://schemas.openxmlformats.org/officeDocument/2006/relationships/hyperlink" Target="https://podminky.urs.cz/item/CS_URS_2023_02/771574476" TargetMode="External" /><Relationship Id="rId78" Type="http://schemas.openxmlformats.org/officeDocument/2006/relationships/hyperlink" Target="https://podminky.urs.cz/item/CS_URS_2023_02/771574479" TargetMode="External" /><Relationship Id="rId79" Type="http://schemas.openxmlformats.org/officeDocument/2006/relationships/hyperlink" Target="https://podminky.urs.cz/item/CS_URS_2023_02/771577111" TargetMode="External" /><Relationship Id="rId80" Type="http://schemas.openxmlformats.org/officeDocument/2006/relationships/hyperlink" Target="https://podminky.urs.cz/item/CS_URS_2023_02/771474112" TargetMode="External" /><Relationship Id="rId81" Type="http://schemas.openxmlformats.org/officeDocument/2006/relationships/hyperlink" Target="https://podminky.urs.cz/item/CS_URS_2023_02/771591115" TargetMode="External" /><Relationship Id="rId82" Type="http://schemas.openxmlformats.org/officeDocument/2006/relationships/hyperlink" Target="https://podminky.urs.cz/item/CS_URS_2023_02/771592011" TargetMode="External" /><Relationship Id="rId83" Type="http://schemas.openxmlformats.org/officeDocument/2006/relationships/hyperlink" Target="https://podminky.urs.cz/item/CS_URS_2023_02/998771101" TargetMode="External" /><Relationship Id="rId84" Type="http://schemas.openxmlformats.org/officeDocument/2006/relationships/hyperlink" Target="https://podminky.urs.cz/item/CS_URS_2023_02/998771181" TargetMode="External" /><Relationship Id="rId85" Type="http://schemas.openxmlformats.org/officeDocument/2006/relationships/hyperlink" Target="https://podminky.urs.cz/item/CS_URS_2023_02/776111115" TargetMode="External" /><Relationship Id="rId86" Type="http://schemas.openxmlformats.org/officeDocument/2006/relationships/hyperlink" Target="https://podminky.urs.cz/item/CS_URS_2023_02/776111311" TargetMode="External" /><Relationship Id="rId87" Type="http://schemas.openxmlformats.org/officeDocument/2006/relationships/hyperlink" Target="https://podminky.urs.cz/item/CS_URS_2023_02/776121321" TargetMode="External" /><Relationship Id="rId88" Type="http://schemas.openxmlformats.org/officeDocument/2006/relationships/hyperlink" Target="https://podminky.urs.cz/item/CS_URS_2023_02/776141121" TargetMode="External" /><Relationship Id="rId89" Type="http://schemas.openxmlformats.org/officeDocument/2006/relationships/hyperlink" Target="https://podminky.urs.cz/item/CS_URS_2023_02/776221111" TargetMode="External" /><Relationship Id="rId90" Type="http://schemas.openxmlformats.org/officeDocument/2006/relationships/hyperlink" Target="https://podminky.urs.cz/item/CS_URS_2023_02/776421111" TargetMode="External" /><Relationship Id="rId91" Type="http://schemas.openxmlformats.org/officeDocument/2006/relationships/hyperlink" Target="https://podminky.urs.cz/item/CS_URS_2023_02/776421312" TargetMode="External" /><Relationship Id="rId92" Type="http://schemas.openxmlformats.org/officeDocument/2006/relationships/hyperlink" Target="https://podminky.urs.cz/item/CS_URS_2023_02/776991121" TargetMode="External" /><Relationship Id="rId93" Type="http://schemas.openxmlformats.org/officeDocument/2006/relationships/hyperlink" Target="https://podminky.urs.cz/item/CS_URS_2023_02/998776101" TargetMode="External" /><Relationship Id="rId94" Type="http://schemas.openxmlformats.org/officeDocument/2006/relationships/hyperlink" Target="https://podminky.urs.cz/item/CS_URS_2023_02/998776181" TargetMode="External" /><Relationship Id="rId95" Type="http://schemas.openxmlformats.org/officeDocument/2006/relationships/hyperlink" Target="https://podminky.urs.cz/item/CS_URS_2023_02/781111011" TargetMode="External" /><Relationship Id="rId96" Type="http://schemas.openxmlformats.org/officeDocument/2006/relationships/hyperlink" Target="https://podminky.urs.cz/item/CS_URS_2023_02/781121011" TargetMode="External" /><Relationship Id="rId97" Type="http://schemas.openxmlformats.org/officeDocument/2006/relationships/hyperlink" Target="https://podminky.urs.cz/item/CS_URS_2023_02/781131112" TargetMode="External" /><Relationship Id="rId98" Type="http://schemas.openxmlformats.org/officeDocument/2006/relationships/hyperlink" Target="https://podminky.urs.cz/item/CS_URS_2023_02/781131232" TargetMode="External" /><Relationship Id="rId99" Type="http://schemas.openxmlformats.org/officeDocument/2006/relationships/hyperlink" Target="https://podminky.urs.cz/item/CS_URS_2023_02/781474115" TargetMode="External" /><Relationship Id="rId100" Type="http://schemas.openxmlformats.org/officeDocument/2006/relationships/hyperlink" Target="https://podminky.urs.cz/item/CS_URS_2023_02/781474117" TargetMode="External" /><Relationship Id="rId101" Type="http://schemas.openxmlformats.org/officeDocument/2006/relationships/hyperlink" Target="https://podminky.urs.cz/item/CS_URS_2023_02/781477111" TargetMode="External" /><Relationship Id="rId102" Type="http://schemas.openxmlformats.org/officeDocument/2006/relationships/hyperlink" Target="https://podminky.urs.cz/item/CS_URS_2023_02/781495223" TargetMode="External" /><Relationship Id="rId103" Type="http://schemas.openxmlformats.org/officeDocument/2006/relationships/hyperlink" Target="https://podminky.urs.cz/item/CS_URS_2023_02/781495115" TargetMode="External" /><Relationship Id="rId104" Type="http://schemas.openxmlformats.org/officeDocument/2006/relationships/hyperlink" Target="https://podminky.urs.cz/item/CS_URS_2023_02/781495211" TargetMode="External" /><Relationship Id="rId105" Type="http://schemas.openxmlformats.org/officeDocument/2006/relationships/hyperlink" Target="https://podminky.urs.cz/item/CS_URS_2023_02/998781101" TargetMode="External" /><Relationship Id="rId106" Type="http://schemas.openxmlformats.org/officeDocument/2006/relationships/hyperlink" Target="https://podminky.urs.cz/item/CS_URS_2023_02/998781181" TargetMode="External" /><Relationship Id="rId107" Type="http://schemas.openxmlformats.org/officeDocument/2006/relationships/hyperlink" Target="https://podminky.urs.cz/item/CS_URS_2023_02/783301313" TargetMode="External" /><Relationship Id="rId108" Type="http://schemas.openxmlformats.org/officeDocument/2006/relationships/hyperlink" Target="https://podminky.urs.cz/item/CS_URS_2023_02/783301401" TargetMode="External" /><Relationship Id="rId109" Type="http://schemas.openxmlformats.org/officeDocument/2006/relationships/hyperlink" Target="https://podminky.urs.cz/item/CS_URS_2023_02/783314203" TargetMode="External" /><Relationship Id="rId110" Type="http://schemas.openxmlformats.org/officeDocument/2006/relationships/hyperlink" Target="https://podminky.urs.cz/item/CS_URS_2023_02/783317105" TargetMode="External" /><Relationship Id="rId111" Type="http://schemas.openxmlformats.org/officeDocument/2006/relationships/hyperlink" Target="https://podminky.urs.cz/item/CS_URS_2023_02/783801403" TargetMode="External" /><Relationship Id="rId112" Type="http://schemas.openxmlformats.org/officeDocument/2006/relationships/hyperlink" Target="https://podminky.urs.cz/item/CS_URS_2023_02/783823133" TargetMode="External" /><Relationship Id="rId113" Type="http://schemas.openxmlformats.org/officeDocument/2006/relationships/hyperlink" Target="https://podminky.urs.cz/item/CS_URS_2023_02/783827423" TargetMode="External" /><Relationship Id="rId114" Type="http://schemas.openxmlformats.org/officeDocument/2006/relationships/hyperlink" Target="https://podminky.urs.cz/item/CS_URS_2023_02/784111001" TargetMode="External" /><Relationship Id="rId115" Type="http://schemas.openxmlformats.org/officeDocument/2006/relationships/hyperlink" Target="https://podminky.urs.cz/item/CS_URS_2023_02/784181101" TargetMode="External" /><Relationship Id="rId116" Type="http://schemas.openxmlformats.org/officeDocument/2006/relationships/hyperlink" Target="https://podminky.urs.cz/item/CS_URS_2023_02/784211101" TargetMode="External" /><Relationship Id="rId11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20001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40001000" TargetMode="External" /><Relationship Id="rId5" Type="http://schemas.openxmlformats.org/officeDocument/2006/relationships/hyperlink" Target="https://podminky.urs.cz/item/CS_URS_2023_02/070001000" TargetMode="External" /><Relationship Id="rId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JS23-114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Sklad prádla v Nemocnici Děčín, o.z.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č.parc. 1021, obec Děčín, k.ú. Děčín (624926)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12. 9. 2023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zdravotní,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Ing.arch. Tomáš Adámek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Ing. Jaroslav Stolička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ROUND(SUM(AG55:AG62),2)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ROUND(SUM(AS55:AS62),2)</f>
        <v>0</v>
      </c>
      <c r="AT54" s="108">
        <f>ROUND(SUM(AV54:AW54),2)</f>
        <v>0</v>
      </c>
      <c r="AU54" s="109">
        <f>ROUND(SUM(AU55:AU62),5)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ROUND(SUM(AZ55:AZ62),2)</f>
        <v>0</v>
      </c>
      <c r="BA54" s="108">
        <f>ROUND(SUM(BA55:BA62),2)</f>
        <v>0</v>
      </c>
      <c r="BB54" s="108">
        <f>ROUND(SUM(BB55:BB62),2)</f>
        <v>0</v>
      </c>
      <c r="BC54" s="108">
        <f>ROUND(SUM(BC55:BC62),2)</f>
        <v>0</v>
      </c>
      <c r="BD54" s="110">
        <f>ROUND(SUM(BD55:BD62),2)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Bourací práce'!J30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'01 - Bourací práce'!P102</f>
        <v>0</v>
      </c>
      <c r="AV55" s="122">
        <f>'01 - Bourací práce'!J33</f>
        <v>0</v>
      </c>
      <c r="AW55" s="122">
        <f>'01 - Bourací práce'!J34</f>
        <v>0</v>
      </c>
      <c r="AX55" s="122">
        <f>'01 - Bourací práce'!J35</f>
        <v>0</v>
      </c>
      <c r="AY55" s="122">
        <f>'01 - Bourací práce'!J36</f>
        <v>0</v>
      </c>
      <c r="AZ55" s="122">
        <f>'01 - Bourací práce'!F33</f>
        <v>0</v>
      </c>
      <c r="BA55" s="122">
        <f>'01 - Bourací práce'!F34</f>
        <v>0</v>
      </c>
      <c r="BB55" s="122">
        <f>'01 - Bourací práce'!F35</f>
        <v>0</v>
      </c>
      <c r="BC55" s="122">
        <f>'01 - Bourací práce'!F36</f>
        <v>0</v>
      </c>
      <c r="BD55" s="124">
        <f>'01 - Bourací práce'!F37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6.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část'!J30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'02 - Stavební část'!P104</f>
        <v>0</v>
      </c>
      <c r="AV56" s="122">
        <f>'02 - Stavební část'!J33</f>
        <v>0</v>
      </c>
      <c r="AW56" s="122">
        <f>'02 - Stavební část'!J34</f>
        <v>0</v>
      </c>
      <c r="AX56" s="122">
        <f>'02 - Stavební část'!J35</f>
        <v>0</v>
      </c>
      <c r="AY56" s="122">
        <f>'02 - Stavební část'!J36</f>
        <v>0</v>
      </c>
      <c r="AZ56" s="122">
        <f>'02 - Stavební část'!F33</f>
        <v>0</v>
      </c>
      <c r="BA56" s="122">
        <f>'02 - Stavební část'!F34</f>
        <v>0</v>
      </c>
      <c r="BB56" s="122">
        <f>'02 - Stavební část'!F35</f>
        <v>0</v>
      </c>
      <c r="BC56" s="122">
        <f>'02 - Stavební část'!F36</f>
        <v>0</v>
      </c>
      <c r="BD56" s="124">
        <f>'02 - Stavební část'!F37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6.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Vnitřní kanalizace'!J30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'03 - Vnitřní kanalizace'!P82</f>
        <v>0</v>
      </c>
      <c r="AV57" s="122">
        <f>'03 - Vnitřní kanalizace'!J33</f>
        <v>0</v>
      </c>
      <c r="AW57" s="122">
        <f>'03 - Vnitřní kanalizace'!J34</f>
        <v>0</v>
      </c>
      <c r="AX57" s="122">
        <f>'03 - Vnitřní kanalizace'!J35</f>
        <v>0</v>
      </c>
      <c r="AY57" s="122">
        <f>'03 - Vnitřní kanalizace'!J36</f>
        <v>0</v>
      </c>
      <c r="AZ57" s="122">
        <f>'03 - Vnitřní kanalizace'!F33</f>
        <v>0</v>
      </c>
      <c r="BA57" s="122">
        <f>'03 - Vnitřní kanalizace'!F34</f>
        <v>0</v>
      </c>
      <c r="BB57" s="122">
        <f>'03 - Vnitřní kanalizace'!F35</f>
        <v>0</v>
      </c>
      <c r="BC57" s="122">
        <f>'03 - Vnitřní kanalizace'!F36</f>
        <v>0</v>
      </c>
      <c r="BD57" s="124">
        <f>'03 - Vnitřní kanalizace'!F37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6.5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Vnitřní vodovod'!J30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1">
        <v>0</v>
      </c>
      <c r="AT58" s="122">
        <f>ROUND(SUM(AV58:AW58),2)</f>
        <v>0</v>
      </c>
      <c r="AU58" s="123">
        <f>'04 - Vnitřní vodovod'!P83</f>
        <v>0</v>
      </c>
      <c r="AV58" s="122">
        <f>'04 - Vnitřní vodovod'!J33</f>
        <v>0</v>
      </c>
      <c r="AW58" s="122">
        <f>'04 - Vnitřní vodovod'!J34</f>
        <v>0</v>
      </c>
      <c r="AX58" s="122">
        <f>'04 - Vnitřní vodovod'!J35</f>
        <v>0</v>
      </c>
      <c r="AY58" s="122">
        <f>'04 - Vnitřní vodovod'!J36</f>
        <v>0</v>
      </c>
      <c r="AZ58" s="122">
        <f>'04 - Vnitřní vodovod'!F33</f>
        <v>0</v>
      </c>
      <c r="BA58" s="122">
        <f>'04 - Vnitřní vodovod'!F34</f>
        <v>0</v>
      </c>
      <c r="BB58" s="122">
        <f>'04 - Vnitřní vodovod'!F35</f>
        <v>0</v>
      </c>
      <c r="BC58" s="122">
        <f>'04 - Vnitřní vodovod'!F36</f>
        <v>0</v>
      </c>
      <c r="BD58" s="124">
        <f>'04 - Vnitřní vodovod'!F37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7" customFormat="1" ht="16.5" customHeight="1">
      <c r="A59" s="113" t="s">
        <v>80</v>
      </c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Vytápění'!J30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83</v>
      </c>
      <c r="AR59" s="120"/>
      <c r="AS59" s="121">
        <v>0</v>
      </c>
      <c r="AT59" s="122">
        <f>ROUND(SUM(AV59:AW59),2)</f>
        <v>0</v>
      </c>
      <c r="AU59" s="123">
        <f>'05 - Vytápění'!P82</f>
        <v>0</v>
      </c>
      <c r="AV59" s="122">
        <f>'05 - Vytápění'!J33</f>
        <v>0</v>
      </c>
      <c r="AW59" s="122">
        <f>'05 - Vytápění'!J34</f>
        <v>0</v>
      </c>
      <c r="AX59" s="122">
        <f>'05 - Vytápění'!J35</f>
        <v>0</v>
      </c>
      <c r="AY59" s="122">
        <f>'05 - Vytápění'!J36</f>
        <v>0</v>
      </c>
      <c r="AZ59" s="122">
        <f>'05 - Vytápění'!F33</f>
        <v>0</v>
      </c>
      <c r="BA59" s="122">
        <f>'05 - Vytápění'!F34</f>
        <v>0</v>
      </c>
      <c r="BB59" s="122">
        <f>'05 - Vytápění'!F35</f>
        <v>0</v>
      </c>
      <c r="BC59" s="122">
        <f>'05 - Vytápění'!F36</f>
        <v>0</v>
      </c>
      <c r="BD59" s="124">
        <f>'05 - Vytápění'!F37</f>
        <v>0</v>
      </c>
      <c r="BE59" s="7"/>
      <c r="BT59" s="125" t="s">
        <v>84</v>
      </c>
      <c r="BV59" s="125" t="s">
        <v>78</v>
      </c>
      <c r="BW59" s="125" t="s">
        <v>98</v>
      </c>
      <c r="BX59" s="125" t="s">
        <v>5</v>
      </c>
      <c r="CL59" s="125" t="s">
        <v>19</v>
      </c>
      <c r="CM59" s="125" t="s">
        <v>86</v>
      </c>
    </row>
    <row r="60" s="7" customFormat="1" ht="16.5" customHeight="1">
      <c r="A60" s="113" t="s">
        <v>80</v>
      </c>
      <c r="B60" s="114"/>
      <c r="C60" s="115"/>
      <c r="D60" s="116" t="s">
        <v>99</v>
      </c>
      <c r="E60" s="116"/>
      <c r="F60" s="116"/>
      <c r="G60" s="116"/>
      <c r="H60" s="116"/>
      <c r="I60" s="117"/>
      <c r="J60" s="116" t="s">
        <v>100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Silnoproud'!J30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83</v>
      </c>
      <c r="AR60" s="120"/>
      <c r="AS60" s="121">
        <v>0</v>
      </c>
      <c r="AT60" s="122">
        <f>ROUND(SUM(AV60:AW60),2)</f>
        <v>0</v>
      </c>
      <c r="AU60" s="123">
        <f>'06 - Silnoproud'!P87</f>
        <v>0</v>
      </c>
      <c r="AV60" s="122">
        <f>'06 - Silnoproud'!J33</f>
        <v>0</v>
      </c>
      <c r="AW60" s="122">
        <f>'06 - Silnoproud'!J34</f>
        <v>0</v>
      </c>
      <c r="AX60" s="122">
        <f>'06 - Silnoproud'!J35</f>
        <v>0</v>
      </c>
      <c r="AY60" s="122">
        <f>'06 - Silnoproud'!J36</f>
        <v>0</v>
      </c>
      <c r="AZ60" s="122">
        <f>'06 - Silnoproud'!F33</f>
        <v>0</v>
      </c>
      <c r="BA60" s="122">
        <f>'06 - Silnoproud'!F34</f>
        <v>0</v>
      </c>
      <c r="BB60" s="122">
        <f>'06 - Silnoproud'!F35</f>
        <v>0</v>
      </c>
      <c r="BC60" s="122">
        <f>'06 - Silnoproud'!F36</f>
        <v>0</v>
      </c>
      <c r="BD60" s="124">
        <f>'06 - Silnoproud'!F37</f>
        <v>0</v>
      </c>
      <c r="BE60" s="7"/>
      <c r="BT60" s="125" t="s">
        <v>84</v>
      </c>
      <c r="BV60" s="125" t="s">
        <v>78</v>
      </c>
      <c r="BW60" s="125" t="s">
        <v>101</v>
      </c>
      <c r="BX60" s="125" t="s">
        <v>5</v>
      </c>
      <c r="CL60" s="125" t="s">
        <v>19</v>
      </c>
      <c r="CM60" s="125" t="s">
        <v>86</v>
      </c>
    </row>
    <row r="61" s="7" customFormat="1" ht="16.5" customHeight="1">
      <c r="A61" s="113" t="s">
        <v>80</v>
      </c>
      <c r="B61" s="114"/>
      <c r="C61" s="115"/>
      <c r="D61" s="116" t="s">
        <v>102</v>
      </c>
      <c r="E61" s="116"/>
      <c r="F61" s="116"/>
      <c r="G61" s="116"/>
      <c r="H61" s="116"/>
      <c r="I61" s="117"/>
      <c r="J61" s="116" t="s">
        <v>103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Slaboproud'!J30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83</v>
      </c>
      <c r="AR61" s="120"/>
      <c r="AS61" s="121">
        <v>0</v>
      </c>
      <c r="AT61" s="122">
        <f>ROUND(SUM(AV61:AW61),2)</f>
        <v>0</v>
      </c>
      <c r="AU61" s="123">
        <f>'07 - Slaboproud'!P82</f>
        <v>0</v>
      </c>
      <c r="AV61" s="122">
        <f>'07 - Slaboproud'!J33</f>
        <v>0</v>
      </c>
      <c r="AW61" s="122">
        <f>'07 - Slaboproud'!J34</f>
        <v>0</v>
      </c>
      <c r="AX61" s="122">
        <f>'07 - Slaboproud'!J35</f>
        <v>0</v>
      </c>
      <c r="AY61" s="122">
        <f>'07 - Slaboproud'!J36</f>
        <v>0</v>
      </c>
      <c r="AZ61" s="122">
        <f>'07 - Slaboproud'!F33</f>
        <v>0</v>
      </c>
      <c r="BA61" s="122">
        <f>'07 - Slaboproud'!F34</f>
        <v>0</v>
      </c>
      <c r="BB61" s="122">
        <f>'07 - Slaboproud'!F35</f>
        <v>0</v>
      </c>
      <c r="BC61" s="122">
        <f>'07 - Slaboproud'!F36</f>
        <v>0</v>
      </c>
      <c r="BD61" s="124">
        <f>'07 - Slaboproud'!F37</f>
        <v>0</v>
      </c>
      <c r="BE61" s="7"/>
      <c r="BT61" s="125" t="s">
        <v>84</v>
      </c>
      <c r="BV61" s="125" t="s">
        <v>78</v>
      </c>
      <c r="BW61" s="125" t="s">
        <v>104</v>
      </c>
      <c r="BX61" s="125" t="s">
        <v>5</v>
      </c>
      <c r="CL61" s="125" t="s">
        <v>19</v>
      </c>
      <c r="CM61" s="125" t="s">
        <v>86</v>
      </c>
    </row>
    <row r="62" s="7" customFormat="1" ht="16.5" customHeight="1">
      <c r="A62" s="113" t="s">
        <v>80</v>
      </c>
      <c r="B62" s="114"/>
      <c r="C62" s="115"/>
      <c r="D62" s="116" t="s">
        <v>105</v>
      </c>
      <c r="E62" s="116"/>
      <c r="F62" s="116"/>
      <c r="G62" s="116"/>
      <c r="H62" s="116"/>
      <c r="I62" s="117"/>
      <c r="J62" s="116" t="s">
        <v>106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'VRN - Vedlejší rozpočtové...'!J30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83</v>
      </c>
      <c r="AR62" s="120"/>
      <c r="AS62" s="126">
        <v>0</v>
      </c>
      <c r="AT62" s="127">
        <f>ROUND(SUM(AV62:AW62),2)</f>
        <v>0</v>
      </c>
      <c r="AU62" s="128">
        <f>'VRN - Vedlejší rozpočtové...'!P81</f>
        <v>0</v>
      </c>
      <c r="AV62" s="127">
        <f>'VRN - Vedlejší rozpočtové...'!J33</f>
        <v>0</v>
      </c>
      <c r="AW62" s="127">
        <f>'VRN - Vedlejší rozpočtové...'!J34</f>
        <v>0</v>
      </c>
      <c r="AX62" s="127">
        <f>'VRN - Vedlejší rozpočtové...'!J35</f>
        <v>0</v>
      </c>
      <c r="AY62" s="127">
        <f>'VRN - Vedlejší rozpočtové...'!J36</f>
        <v>0</v>
      </c>
      <c r="AZ62" s="127">
        <f>'VRN - Vedlejší rozpočtové...'!F33</f>
        <v>0</v>
      </c>
      <c r="BA62" s="127">
        <f>'VRN - Vedlejší rozpočtové...'!F34</f>
        <v>0</v>
      </c>
      <c r="BB62" s="127">
        <f>'VRN - Vedlejší rozpočtové...'!F35</f>
        <v>0</v>
      </c>
      <c r="BC62" s="127">
        <f>'VRN - Vedlejší rozpočtové...'!F36</f>
        <v>0</v>
      </c>
      <c r="BD62" s="129">
        <f>'VRN - Vedlejší rozpočtové...'!F37</f>
        <v>0</v>
      </c>
      <c r="BE62" s="7"/>
      <c r="BT62" s="125" t="s">
        <v>84</v>
      </c>
      <c r="BV62" s="125" t="s">
        <v>78</v>
      </c>
      <c r="BW62" s="125" t="s">
        <v>107</v>
      </c>
      <c r="BX62" s="125" t="s">
        <v>5</v>
      </c>
      <c r="CL62" s="125" t="s">
        <v>19</v>
      </c>
      <c r="CM62" s="125" t="s">
        <v>86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CtWEpGlFXkYu70Mf81S1AbMGuri7GULOzHwfSBmpk1Aj/AF8wM5uxqsq7dDCb5qWRPh5T7r3tmbxKp3lRrZIlg==" hashValue="TBW9pkT0fFDcZnuh+aoKJPYrhiwR37UUE7YFYvm0bb+iu8zm00KZlpvClknfsor58jDlJhMRf7JV9AkB0GWVIw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ací práce'!C2" display="/"/>
    <hyperlink ref="A56" location="'02 - Stavební část'!C2" display="/"/>
    <hyperlink ref="A57" location="'03 - Vnitřní kanalizace'!C2" display="/"/>
    <hyperlink ref="A58" location="'04 - Vnitřní vodovod'!C2" display="/"/>
    <hyperlink ref="A59" location="'05 - Vytápění'!C2" display="/"/>
    <hyperlink ref="A60" location="'06 - Silnoproud'!C2" display="/"/>
    <hyperlink ref="A61" location="'07 - Slaboproud'!C2" display="/"/>
    <hyperlink ref="A62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Sklad prádla v Nemocnici Děčín, o.z.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ROUND(J102,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ROUND((SUM(BE102:BE434)),  2)</f>
        <v>0</v>
      </c>
      <c r="G33" s="40"/>
      <c r="H33" s="40"/>
      <c r="I33" s="150">
        <v>0.20999999999999999</v>
      </c>
      <c r="J33" s="149">
        <f>ROUND(((SUM(BE102:BE434))*I33),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ROUND((SUM(BF102:BF434)),  2)</f>
        <v>0</v>
      </c>
      <c r="G34" s="40"/>
      <c r="H34" s="40"/>
      <c r="I34" s="150">
        <v>0.14999999999999999</v>
      </c>
      <c r="J34" s="149">
        <f>ROUND(((SUM(BF102:BF434))*I34),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ROUND((SUM(BG102:BG434)),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ROUND((SUM(BH102:BH434)),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ROUND((SUM(BI102:BI434)),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Sklad prádla v Nemocnici Děčín, o.z.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Bourací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č.parc. 1021, obec Děčín, k.ú. Děčín (624926)</v>
      </c>
      <c r="G52" s="42"/>
      <c r="H52" s="42"/>
      <c r="I52" s="34" t="s">
        <v>23</v>
      </c>
      <c r="J52" s="74" t="str">
        <f>IF(J12="","",J12)</f>
        <v>12. 9. 2023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zdravotní, a.s.</v>
      </c>
      <c r="G54" s="42"/>
      <c r="H54" s="42"/>
      <c r="I54" s="34" t="s">
        <v>33</v>
      </c>
      <c r="J54" s="38" t="str">
        <f>E21</f>
        <v>Ing.arch. Tomáš Adámek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112</v>
      </c>
      <c r="D57" s="164"/>
      <c r="E57" s="164"/>
      <c r="F57" s="164"/>
      <c r="G57" s="164"/>
      <c r="H57" s="164"/>
      <c r="I57" s="164"/>
      <c r="J57" s="165" t="s">
        <v>113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7"/>
      <c r="C60" s="168"/>
      <c r="D60" s="169" t="s">
        <v>115</v>
      </c>
      <c r="E60" s="170"/>
      <c r="F60" s="170"/>
      <c r="G60" s="170"/>
      <c r="H60" s="170"/>
      <c r="I60" s="170"/>
      <c r="J60" s="171">
        <f>J103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116</v>
      </c>
      <c r="E61" s="176"/>
      <c r="F61" s="176"/>
      <c r="G61" s="176"/>
      <c r="H61" s="176"/>
      <c r="I61" s="176"/>
      <c r="J61" s="177">
        <f>J104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117</v>
      </c>
      <c r="E62" s="176"/>
      <c r="F62" s="176"/>
      <c r="G62" s="176"/>
      <c r="H62" s="176"/>
      <c r="I62" s="176"/>
      <c r="J62" s="177">
        <f>J139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118</v>
      </c>
      <c r="E63" s="176"/>
      <c r="F63" s="176"/>
      <c r="G63" s="176"/>
      <c r="H63" s="176"/>
      <c r="I63" s="176"/>
      <c r="J63" s="177">
        <f>J153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119</v>
      </c>
      <c r="E64" s="176"/>
      <c r="F64" s="176"/>
      <c r="G64" s="176"/>
      <c r="H64" s="176"/>
      <c r="I64" s="176"/>
      <c r="J64" s="177">
        <f>J154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120</v>
      </c>
      <c r="E65" s="176"/>
      <c r="F65" s="176"/>
      <c r="G65" s="176"/>
      <c r="H65" s="176"/>
      <c r="I65" s="176"/>
      <c r="J65" s="177">
        <f>J176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121</v>
      </c>
      <c r="E66" s="176"/>
      <c r="F66" s="176"/>
      <c r="G66" s="176"/>
      <c r="H66" s="176"/>
      <c r="I66" s="176"/>
      <c r="J66" s="177">
        <f>J242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122</v>
      </c>
      <c r="E67" s="176"/>
      <c r="F67" s="176"/>
      <c r="G67" s="176"/>
      <c r="H67" s="176"/>
      <c r="I67" s="176"/>
      <c r="J67" s="177">
        <f>J261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123</v>
      </c>
      <c r="E68" s="176"/>
      <c r="F68" s="176"/>
      <c r="G68" s="176"/>
      <c r="H68" s="176"/>
      <c r="I68" s="176"/>
      <c r="J68" s="177">
        <f>J273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124</v>
      </c>
      <c r="E69" s="170"/>
      <c r="F69" s="170"/>
      <c r="G69" s="170"/>
      <c r="H69" s="170"/>
      <c r="I69" s="170"/>
      <c r="J69" s="171">
        <f>J276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125</v>
      </c>
      <c r="E70" s="176"/>
      <c r="F70" s="176"/>
      <c r="G70" s="176"/>
      <c r="H70" s="176"/>
      <c r="I70" s="176"/>
      <c r="J70" s="177">
        <f>J277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126</v>
      </c>
      <c r="E71" s="176"/>
      <c r="F71" s="176"/>
      <c r="G71" s="176"/>
      <c r="H71" s="176"/>
      <c r="I71" s="176"/>
      <c r="J71" s="177">
        <f>J283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127</v>
      </c>
      <c r="E72" s="176"/>
      <c r="F72" s="176"/>
      <c r="G72" s="176"/>
      <c r="H72" s="176"/>
      <c r="I72" s="176"/>
      <c r="J72" s="177">
        <f>J289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128</v>
      </c>
      <c r="E73" s="176"/>
      <c r="F73" s="176"/>
      <c r="G73" s="176"/>
      <c r="H73" s="176"/>
      <c r="I73" s="176"/>
      <c r="J73" s="177">
        <f>J293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129</v>
      </c>
      <c r="E74" s="176"/>
      <c r="F74" s="176"/>
      <c r="G74" s="176"/>
      <c r="H74" s="176"/>
      <c r="I74" s="176"/>
      <c r="J74" s="177">
        <f>J297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130</v>
      </c>
      <c r="E75" s="176"/>
      <c r="F75" s="176"/>
      <c r="G75" s="176"/>
      <c r="H75" s="176"/>
      <c r="I75" s="176"/>
      <c r="J75" s="177">
        <f>J310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131</v>
      </c>
      <c r="E76" s="176"/>
      <c r="F76" s="176"/>
      <c r="G76" s="176"/>
      <c r="H76" s="176"/>
      <c r="I76" s="176"/>
      <c r="J76" s="177">
        <f>J314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132</v>
      </c>
      <c r="E77" s="176"/>
      <c r="F77" s="176"/>
      <c r="G77" s="176"/>
      <c r="H77" s="176"/>
      <c r="I77" s="176"/>
      <c r="J77" s="177">
        <f>J334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133</v>
      </c>
      <c r="E78" s="176"/>
      <c r="F78" s="176"/>
      <c r="G78" s="176"/>
      <c r="H78" s="176"/>
      <c r="I78" s="176"/>
      <c r="J78" s="177">
        <f>J343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134</v>
      </c>
      <c r="E79" s="176"/>
      <c r="F79" s="176"/>
      <c r="G79" s="176"/>
      <c r="H79" s="176"/>
      <c r="I79" s="176"/>
      <c r="J79" s="177">
        <f>J357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135</v>
      </c>
      <c r="E80" s="176"/>
      <c r="F80" s="176"/>
      <c r="G80" s="176"/>
      <c r="H80" s="176"/>
      <c r="I80" s="176"/>
      <c r="J80" s="177">
        <f>J368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136</v>
      </c>
      <c r="E81" s="176"/>
      <c r="F81" s="176"/>
      <c r="G81" s="176"/>
      <c r="H81" s="176"/>
      <c r="I81" s="176"/>
      <c r="J81" s="177">
        <f>J383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137</v>
      </c>
      <c r="E82" s="176"/>
      <c r="F82" s="176"/>
      <c r="G82" s="176"/>
      <c r="H82" s="176"/>
      <c r="I82" s="176"/>
      <c r="J82" s="177">
        <f>J414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138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62" t="str">
        <f>E7</f>
        <v>Sklad prádla v Nemocnici Děčín, o.z.</v>
      </c>
      <c r="F92" s="34"/>
      <c r="G92" s="34"/>
      <c r="H92" s="34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109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01 - Bourací práce</v>
      </c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>č.parc. 1021, obec Děčín, k.ú. Děčín (624926)</v>
      </c>
      <c r="G96" s="42"/>
      <c r="H96" s="42"/>
      <c r="I96" s="34" t="s">
        <v>23</v>
      </c>
      <c r="J96" s="74" t="str">
        <f>IF(J12="","",J12)</f>
        <v>12. 9. 2023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25</v>
      </c>
      <c r="D98" s="42"/>
      <c r="E98" s="42"/>
      <c r="F98" s="29" t="str">
        <f>E15</f>
        <v>Krajská zdravotní, a.s.</v>
      </c>
      <c r="G98" s="42"/>
      <c r="H98" s="42"/>
      <c r="I98" s="34" t="s">
        <v>33</v>
      </c>
      <c r="J98" s="38" t="str">
        <f>E21</f>
        <v>Ing.arch. Tomáš Adámek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31</v>
      </c>
      <c r="D99" s="42"/>
      <c r="E99" s="42"/>
      <c r="F99" s="29" t="str">
        <f>IF(E18="","",E18)</f>
        <v>Vyplň údaj</v>
      </c>
      <c r="G99" s="42"/>
      <c r="H99" s="42"/>
      <c r="I99" s="34" t="s">
        <v>37</v>
      </c>
      <c r="J99" s="38" t="str">
        <f>E24</f>
        <v>Ing. Jaroslav Stolička</v>
      </c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79"/>
      <c r="B101" s="180"/>
      <c r="C101" s="181" t="s">
        <v>139</v>
      </c>
      <c r="D101" s="182" t="s">
        <v>61</v>
      </c>
      <c r="E101" s="182" t="s">
        <v>57</v>
      </c>
      <c r="F101" s="182" t="s">
        <v>58</v>
      </c>
      <c r="G101" s="182" t="s">
        <v>140</v>
      </c>
      <c r="H101" s="182" t="s">
        <v>141</v>
      </c>
      <c r="I101" s="182" t="s">
        <v>142</v>
      </c>
      <c r="J101" s="182" t="s">
        <v>113</v>
      </c>
      <c r="K101" s="183" t="s">
        <v>143</v>
      </c>
      <c r="L101" s="184"/>
      <c r="M101" s="94" t="s">
        <v>19</v>
      </c>
      <c r="N101" s="95" t="s">
        <v>46</v>
      </c>
      <c r="O101" s="95" t="s">
        <v>144</v>
      </c>
      <c r="P101" s="95" t="s">
        <v>145</v>
      </c>
      <c r="Q101" s="95" t="s">
        <v>146</v>
      </c>
      <c r="R101" s="95" t="s">
        <v>147</v>
      </c>
      <c r="S101" s="95" t="s">
        <v>148</v>
      </c>
      <c r="T101" s="96" t="s">
        <v>149</v>
      </c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</row>
    <row r="102" s="2" customFormat="1" ht="22.8" customHeight="1">
      <c r="A102" s="40"/>
      <c r="B102" s="41"/>
      <c r="C102" s="101" t="s">
        <v>150</v>
      </c>
      <c r="D102" s="42"/>
      <c r="E102" s="42"/>
      <c r="F102" s="42"/>
      <c r="G102" s="42"/>
      <c r="H102" s="42"/>
      <c r="I102" s="42"/>
      <c r="J102" s="185">
        <f>BK102</f>
        <v>0</v>
      </c>
      <c r="K102" s="42"/>
      <c r="L102" s="46"/>
      <c r="M102" s="97"/>
      <c r="N102" s="186"/>
      <c r="O102" s="98"/>
      <c r="P102" s="187">
        <f>P103+P276</f>
        <v>0</v>
      </c>
      <c r="Q102" s="98"/>
      <c r="R102" s="187">
        <f>R103+R276</f>
        <v>0.6477058</v>
      </c>
      <c r="S102" s="98"/>
      <c r="T102" s="188">
        <f>T103+T276</f>
        <v>38.036621359999998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114</v>
      </c>
      <c r="BK102" s="189">
        <f>BK103+BK276</f>
        <v>0</v>
      </c>
    </row>
    <row r="103" s="12" customFormat="1" ht="25.92" customHeight="1">
      <c r="A103" s="12"/>
      <c r="B103" s="190"/>
      <c r="C103" s="191"/>
      <c r="D103" s="192" t="s">
        <v>75</v>
      </c>
      <c r="E103" s="193" t="s">
        <v>151</v>
      </c>
      <c r="F103" s="193" t="s">
        <v>152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P104+P139+P153+P261+P273</f>
        <v>0</v>
      </c>
      <c r="Q103" s="198"/>
      <c r="R103" s="199">
        <f>R104+R139+R153+R261+R273</f>
        <v>0.18989288000000001</v>
      </c>
      <c r="S103" s="198"/>
      <c r="T103" s="200">
        <f>T104+T139+T153+T261+T273</f>
        <v>28.773448000000002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84</v>
      </c>
      <c r="AT103" s="202" t="s">
        <v>75</v>
      </c>
      <c r="AU103" s="202" t="s">
        <v>76</v>
      </c>
      <c r="AY103" s="201" t="s">
        <v>153</v>
      </c>
      <c r="BK103" s="203">
        <f>BK104+BK139+BK153+BK261+BK273</f>
        <v>0</v>
      </c>
    </row>
    <row r="104" s="12" customFormat="1" ht="22.8" customHeight="1">
      <c r="A104" s="12"/>
      <c r="B104" s="190"/>
      <c r="C104" s="191"/>
      <c r="D104" s="192" t="s">
        <v>75</v>
      </c>
      <c r="E104" s="204" t="s">
        <v>84</v>
      </c>
      <c r="F104" s="204" t="s">
        <v>154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SUM(P105:P138)</f>
        <v>0</v>
      </c>
      <c r="Q104" s="198"/>
      <c r="R104" s="199">
        <f>SUM(R105:R138)</f>
        <v>0</v>
      </c>
      <c r="S104" s="198"/>
      <c r="T104" s="200">
        <f>SUM(T105:T138)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84</v>
      </c>
      <c r="AT104" s="202" t="s">
        <v>75</v>
      </c>
      <c r="AU104" s="202" t="s">
        <v>84</v>
      </c>
      <c r="AY104" s="201" t="s">
        <v>153</v>
      </c>
      <c r="BK104" s="203">
        <f>SUM(BK105:BK138)</f>
        <v>0</v>
      </c>
    </row>
    <row r="105" s="2" customFormat="1" ht="24.15" customHeight="1">
      <c r="A105" s="40"/>
      <c r="B105" s="41"/>
      <c r="C105" s="206" t="s">
        <v>84</v>
      </c>
      <c r="D105" s="206" t="s">
        <v>155</v>
      </c>
      <c r="E105" s="207" t="s">
        <v>156</v>
      </c>
      <c r="F105" s="208" t="s">
        <v>157</v>
      </c>
      <c r="G105" s="209" t="s">
        <v>158</v>
      </c>
      <c r="H105" s="210">
        <v>1.3160000000000001</v>
      </c>
      <c r="I105" s="211"/>
      <c r="J105" s="212">
        <f>ROUND(I105*H105,2)</f>
        <v>0</v>
      </c>
      <c r="K105" s="208" t="s">
        <v>159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160</v>
      </c>
      <c r="AT105" s="217" t="s">
        <v>155</v>
      </c>
      <c r="AU105" s="217" t="s">
        <v>86</v>
      </c>
      <c r="AY105" s="19" t="s">
        <v>153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160</v>
      </c>
      <c r="BM105" s="217" t="s">
        <v>161</v>
      </c>
    </row>
    <row r="106" s="2" customFormat="1">
      <c r="A106" s="40"/>
      <c r="B106" s="41"/>
      <c r="C106" s="42"/>
      <c r="D106" s="219" t="s">
        <v>162</v>
      </c>
      <c r="E106" s="42"/>
      <c r="F106" s="220" t="s">
        <v>163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162</v>
      </c>
      <c r="AU106" s="19" t="s">
        <v>86</v>
      </c>
    </row>
    <row r="107" s="13" customFormat="1">
      <c r="A107" s="13"/>
      <c r="B107" s="224"/>
      <c r="C107" s="225"/>
      <c r="D107" s="226" t="s">
        <v>164</v>
      </c>
      <c r="E107" s="227" t="s">
        <v>19</v>
      </c>
      <c r="F107" s="228" t="s">
        <v>165</v>
      </c>
      <c r="G107" s="225"/>
      <c r="H107" s="229">
        <v>0.44600000000000001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164</v>
      </c>
      <c r="AU107" s="235" t="s">
        <v>86</v>
      </c>
      <c r="AV107" s="13" t="s">
        <v>86</v>
      </c>
      <c r="AW107" s="13" t="s">
        <v>36</v>
      </c>
      <c r="AX107" s="13" t="s">
        <v>76</v>
      </c>
      <c r="AY107" s="235" t="s">
        <v>153</v>
      </c>
    </row>
    <row r="108" s="13" customFormat="1">
      <c r="A108" s="13"/>
      <c r="B108" s="224"/>
      <c r="C108" s="225"/>
      <c r="D108" s="226" t="s">
        <v>164</v>
      </c>
      <c r="E108" s="227" t="s">
        <v>19</v>
      </c>
      <c r="F108" s="228" t="s">
        <v>166</v>
      </c>
      <c r="G108" s="225"/>
      <c r="H108" s="229">
        <v>0.87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164</v>
      </c>
      <c r="AU108" s="235" t="s">
        <v>86</v>
      </c>
      <c r="AV108" s="13" t="s">
        <v>86</v>
      </c>
      <c r="AW108" s="13" t="s">
        <v>36</v>
      </c>
      <c r="AX108" s="13" t="s">
        <v>76</v>
      </c>
      <c r="AY108" s="235" t="s">
        <v>153</v>
      </c>
    </row>
    <row r="109" s="14" customFormat="1">
      <c r="A109" s="14"/>
      <c r="B109" s="236"/>
      <c r="C109" s="237"/>
      <c r="D109" s="226" t="s">
        <v>164</v>
      </c>
      <c r="E109" s="238" t="s">
        <v>19</v>
      </c>
      <c r="F109" s="239" t="s">
        <v>167</v>
      </c>
      <c r="G109" s="237"/>
      <c r="H109" s="240">
        <v>1.3160000000000001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164</v>
      </c>
      <c r="AU109" s="246" t="s">
        <v>86</v>
      </c>
      <c r="AV109" s="14" t="s">
        <v>160</v>
      </c>
      <c r="AW109" s="14" t="s">
        <v>36</v>
      </c>
      <c r="AX109" s="14" t="s">
        <v>84</v>
      </c>
      <c r="AY109" s="246" t="s">
        <v>153</v>
      </c>
    </row>
    <row r="110" s="2" customFormat="1" ht="33" customHeight="1">
      <c r="A110" s="40"/>
      <c r="B110" s="41"/>
      <c r="C110" s="206" t="s">
        <v>86</v>
      </c>
      <c r="D110" s="206" t="s">
        <v>155</v>
      </c>
      <c r="E110" s="207" t="s">
        <v>168</v>
      </c>
      <c r="F110" s="208" t="s">
        <v>169</v>
      </c>
      <c r="G110" s="209" t="s">
        <v>158</v>
      </c>
      <c r="H110" s="210">
        <v>1.3160000000000001</v>
      </c>
      <c r="I110" s="211"/>
      <c r="J110" s="212">
        <f>ROUND(I110*H110,2)</f>
        <v>0</v>
      </c>
      <c r="K110" s="208" t="s">
        <v>159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160</v>
      </c>
      <c r="AT110" s="217" t="s">
        <v>155</v>
      </c>
      <c r="AU110" s="217" t="s">
        <v>86</v>
      </c>
      <c r="AY110" s="19" t="s">
        <v>153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160</v>
      </c>
      <c r="BM110" s="217" t="s">
        <v>170</v>
      </c>
    </row>
    <row r="111" s="2" customFormat="1">
      <c r="A111" s="40"/>
      <c r="B111" s="41"/>
      <c r="C111" s="42"/>
      <c r="D111" s="219" t="s">
        <v>162</v>
      </c>
      <c r="E111" s="42"/>
      <c r="F111" s="220" t="s">
        <v>171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162</v>
      </c>
      <c r="AU111" s="19" t="s">
        <v>86</v>
      </c>
    </row>
    <row r="112" s="13" customFormat="1">
      <c r="A112" s="13"/>
      <c r="B112" s="224"/>
      <c r="C112" s="225"/>
      <c r="D112" s="226" t="s">
        <v>164</v>
      </c>
      <c r="E112" s="227" t="s">
        <v>19</v>
      </c>
      <c r="F112" s="228" t="s">
        <v>172</v>
      </c>
      <c r="G112" s="225"/>
      <c r="H112" s="229">
        <v>1.3160000000000001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164</v>
      </c>
      <c r="AU112" s="235" t="s">
        <v>86</v>
      </c>
      <c r="AV112" s="13" t="s">
        <v>86</v>
      </c>
      <c r="AW112" s="13" t="s">
        <v>36</v>
      </c>
      <c r="AX112" s="13" t="s">
        <v>76</v>
      </c>
      <c r="AY112" s="235" t="s">
        <v>153</v>
      </c>
    </row>
    <row r="113" s="14" customFormat="1">
      <c r="A113" s="14"/>
      <c r="B113" s="236"/>
      <c r="C113" s="237"/>
      <c r="D113" s="226" t="s">
        <v>164</v>
      </c>
      <c r="E113" s="238" t="s">
        <v>19</v>
      </c>
      <c r="F113" s="239" t="s">
        <v>167</v>
      </c>
      <c r="G113" s="237"/>
      <c r="H113" s="240">
        <v>1.3160000000000001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164</v>
      </c>
      <c r="AU113" s="246" t="s">
        <v>86</v>
      </c>
      <c r="AV113" s="14" t="s">
        <v>160</v>
      </c>
      <c r="AW113" s="14" t="s">
        <v>36</v>
      </c>
      <c r="AX113" s="14" t="s">
        <v>84</v>
      </c>
      <c r="AY113" s="246" t="s">
        <v>153</v>
      </c>
    </row>
    <row r="114" s="2" customFormat="1" ht="33" customHeight="1">
      <c r="A114" s="40"/>
      <c r="B114" s="41"/>
      <c r="C114" s="206" t="s">
        <v>173</v>
      </c>
      <c r="D114" s="206" t="s">
        <v>155</v>
      </c>
      <c r="E114" s="207" t="s">
        <v>174</v>
      </c>
      <c r="F114" s="208" t="s">
        <v>175</v>
      </c>
      <c r="G114" s="209" t="s">
        <v>158</v>
      </c>
      <c r="H114" s="210">
        <v>2.6320000000000001</v>
      </c>
      <c r="I114" s="211"/>
      <c r="J114" s="212">
        <f>ROUND(I114*H114,2)</f>
        <v>0</v>
      </c>
      <c r="K114" s="208" t="s">
        <v>159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160</v>
      </c>
      <c r="AT114" s="217" t="s">
        <v>155</v>
      </c>
      <c r="AU114" s="217" t="s">
        <v>86</v>
      </c>
      <c r="AY114" s="19" t="s">
        <v>153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160</v>
      </c>
      <c r="BM114" s="217" t="s">
        <v>176</v>
      </c>
    </row>
    <row r="115" s="2" customFormat="1">
      <c r="A115" s="40"/>
      <c r="B115" s="41"/>
      <c r="C115" s="42"/>
      <c r="D115" s="219" t="s">
        <v>162</v>
      </c>
      <c r="E115" s="42"/>
      <c r="F115" s="220" t="s">
        <v>177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162</v>
      </c>
      <c r="AU115" s="19" t="s">
        <v>86</v>
      </c>
    </row>
    <row r="116" s="13" customFormat="1">
      <c r="A116" s="13"/>
      <c r="B116" s="224"/>
      <c r="C116" s="225"/>
      <c r="D116" s="226" t="s">
        <v>164</v>
      </c>
      <c r="E116" s="227" t="s">
        <v>19</v>
      </c>
      <c r="F116" s="228" t="s">
        <v>172</v>
      </c>
      <c r="G116" s="225"/>
      <c r="H116" s="229">
        <v>1.3160000000000001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164</v>
      </c>
      <c r="AU116" s="235" t="s">
        <v>86</v>
      </c>
      <c r="AV116" s="13" t="s">
        <v>86</v>
      </c>
      <c r="AW116" s="13" t="s">
        <v>36</v>
      </c>
      <c r="AX116" s="13" t="s">
        <v>84</v>
      </c>
      <c r="AY116" s="235" t="s">
        <v>153</v>
      </c>
    </row>
    <row r="117" s="13" customFormat="1">
      <c r="A117" s="13"/>
      <c r="B117" s="224"/>
      <c r="C117" s="225"/>
      <c r="D117" s="226" t="s">
        <v>164</v>
      </c>
      <c r="E117" s="225"/>
      <c r="F117" s="228" t="s">
        <v>178</v>
      </c>
      <c r="G117" s="225"/>
      <c r="H117" s="229">
        <v>2.6320000000000001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164</v>
      </c>
      <c r="AU117" s="235" t="s">
        <v>86</v>
      </c>
      <c r="AV117" s="13" t="s">
        <v>86</v>
      </c>
      <c r="AW117" s="13" t="s">
        <v>4</v>
      </c>
      <c r="AX117" s="13" t="s">
        <v>84</v>
      </c>
      <c r="AY117" s="235" t="s">
        <v>153</v>
      </c>
    </row>
    <row r="118" s="2" customFormat="1" ht="24.15" customHeight="1">
      <c r="A118" s="40"/>
      <c r="B118" s="41"/>
      <c r="C118" s="206" t="s">
        <v>160</v>
      </c>
      <c r="D118" s="206" t="s">
        <v>155</v>
      </c>
      <c r="E118" s="207" t="s">
        <v>179</v>
      </c>
      <c r="F118" s="208" t="s">
        <v>180</v>
      </c>
      <c r="G118" s="209" t="s">
        <v>158</v>
      </c>
      <c r="H118" s="210">
        <v>1.3160000000000001</v>
      </c>
      <c r="I118" s="211"/>
      <c r="J118" s="212">
        <f>ROUND(I118*H118,2)</f>
        <v>0</v>
      </c>
      <c r="K118" s="208" t="s">
        <v>159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160</v>
      </c>
      <c r="AT118" s="217" t="s">
        <v>155</v>
      </c>
      <c r="AU118" s="217" t="s">
        <v>86</v>
      </c>
      <c r="AY118" s="19" t="s">
        <v>153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160</v>
      </c>
      <c r="BM118" s="217" t="s">
        <v>181</v>
      </c>
    </row>
    <row r="119" s="2" customFormat="1">
      <c r="A119" s="40"/>
      <c r="B119" s="41"/>
      <c r="C119" s="42"/>
      <c r="D119" s="219" t="s">
        <v>162</v>
      </c>
      <c r="E119" s="42"/>
      <c r="F119" s="220" t="s">
        <v>182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162</v>
      </c>
      <c r="AU119" s="19" t="s">
        <v>86</v>
      </c>
    </row>
    <row r="120" s="13" customFormat="1">
      <c r="A120" s="13"/>
      <c r="B120" s="224"/>
      <c r="C120" s="225"/>
      <c r="D120" s="226" t="s">
        <v>164</v>
      </c>
      <c r="E120" s="227" t="s">
        <v>19</v>
      </c>
      <c r="F120" s="228" t="s">
        <v>172</v>
      </c>
      <c r="G120" s="225"/>
      <c r="H120" s="229">
        <v>1.3160000000000001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164</v>
      </c>
      <c r="AU120" s="235" t="s">
        <v>86</v>
      </c>
      <c r="AV120" s="13" t="s">
        <v>86</v>
      </c>
      <c r="AW120" s="13" t="s">
        <v>36</v>
      </c>
      <c r="AX120" s="13" t="s">
        <v>76</v>
      </c>
      <c r="AY120" s="235" t="s">
        <v>153</v>
      </c>
    </row>
    <row r="121" s="14" customFormat="1">
      <c r="A121" s="14"/>
      <c r="B121" s="236"/>
      <c r="C121" s="237"/>
      <c r="D121" s="226" t="s">
        <v>164</v>
      </c>
      <c r="E121" s="238" t="s">
        <v>19</v>
      </c>
      <c r="F121" s="239" t="s">
        <v>167</v>
      </c>
      <c r="G121" s="237"/>
      <c r="H121" s="240">
        <v>1.3160000000000001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164</v>
      </c>
      <c r="AU121" s="246" t="s">
        <v>86</v>
      </c>
      <c r="AV121" s="14" t="s">
        <v>160</v>
      </c>
      <c r="AW121" s="14" t="s">
        <v>36</v>
      </c>
      <c r="AX121" s="14" t="s">
        <v>84</v>
      </c>
      <c r="AY121" s="246" t="s">
        <v>153</v>
      </c>
    </row>
    <row r="122" s="2" customFormat="1" ht="37.8" customHeight="1">
      <c r="A122" s="40"/>
      <c r="B122" s="41"/>
      <c r="C122" s="206" t="s">
        <v>183</v>
      </c>
      <c r="D122" s="206" t="s">
        <v>155</v>
      </c>
      <c r="E122" s="207" t="s">
        <v>184</v>
      </c>
      <c r="F122" s="208" t="s">
        <v>185</v>
      </c>
      <c r="G122" s="209" t="s">
        <v>158</v>
      </c>
      <c r="H122" s="210">
        <v>1.3160000000000001</v>
      </c>
      <c r="I122" s="211"/>
      <c r="J122" s="212">
        <f>ROUND(I122*H122,2)</f>
        <v>0</v>
      </c>
      <c r="K122" s="208" t="s">
        <v>159</v>
      </c>
      <c r="L122" s="46"/>
      <c r="M122" s="213" t="s">
        <v>19</v>
      </c>
      <c r="N122" s="214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160</v>
      </c>
      <c r="AT122" s="217" t="s">
        <v>155</v>
      </c>
      <c r="AU122" s="217" t="s">
        <v>86</v>
      </c>
      <c r="AY122" s="19" t="s">
        <v>153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84</v>
      </c>
      <c r="BK122" s="218">
        <f>ROUND(I122*H122,2)</f>
        <v>0</v>
      </c>
      <c r="BL122" s="19" t="s">
        <v>160</v>
      </c>
      <c r="BM122" s="217" t="s">
        <v>186</v>
      </c>
    </row>
    <row r="123" s="2" customFormat="1">
      <c r="A123" s="40"/>
      <c r="B123" s="41"/>
      <c r="C123" s="42"/>
      <c r="D123" s="219" t="s">
        <v>162</v>
      </c>
      <c r="E123" s="42"/>
      <c r="F123" s="220" t="s">
        <v>187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162</v>
      </c>
      <c r="AU123" s="19" t="s">
        <v>86</v>
      </c>
    </row>
    <row r="124" s="13" customFormat="1">
      <c r="A124" s="13"/>
      <c r="B124" s="224"/>
      <c r="C124" s="225"/>
      <c r="D124" s="226" t="s">
        <v>164</v>
      </c>
      <c r="E124" s="227" t="s">
        <v>19</v>
      </c>
      <c r="F124" s="228" t="s">
        <v>172</v>
      </c>
      <c r="G124" s="225"/>
      <c r="H124" s="229">
        <v>1.3160000000000001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164</v>
      </c>
      <c r="AU124" s="235" t="s">
        <v>86</v>
      </c>
      <c r="AV124" s="13" t="s">
        <v>86</v>
      </c>
      <c r="AW124" s="13" t="s">
        <v>36</v>
      </c>
      <c r="AX124" s="13" t="s">
        <v>76</v>
      </c>
      <c r="AY124" s="235" t="s">
        <v>153</v>
      </c>
    </row>
    <row r="125" s="14" customFormat="1">
      <c r="A125" s="14"/>
      <c r="B125" s="236"/>
      <c r="C125" s="237"/>
      <c r="D125" s="226" t="s">
        <v>164</v>
      </c>
      <c r="E125" s="238" t="s">
        <v>19</v>
      </c>
      <c r="F125" s="239" t="s">
        <v>167</v>
      </c>
      <c r="G125" s="237"/>
      <c r="H125" s="240">
        <v>1.3160000000000001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164</v>
      </c>
      <c r="AU125" s="246" t="s">
        <v>86</v>
      </c>
      <c r="AV125" s="14" t="s">
        <v>160</v>
      </c>
      <c r="AW125" s="14" t="s">
        <v>36</v>
      </c>
      <c r="AX125" s="14" t="s">
        <v>84</v>
      </c>
      <c r="AY125" s="246" t="s">
        <v>153</v>
      </c>
    </row>
    <row r="126" s="2" customFormat="1" ht="37.8" customHeight="1">
      <c r="A126" s="40"/>
      <c r="B126" s="41"/>
      <c r="C126" s="206" t="s">
        <v>188</v>
      </c>
      <c r="D126" s="206" t="s">
        <v>155</v>
      </c>
      <c r="E126" s="207" t="s">
        <v>189</v>
      </c>
      <c r="F126" s="208" t="s">
        <v>190</v>
      </c>
      <c r="G126" s="209" t="s">
        <v>158</v>
      </c>
      <c r="H126" s="210">
        <v>31.584</v>
      </c>
      <c r="I126" s="211"/>
      <c r="J126" s="212">
        <f>ROUND(I126*H126,2)</f>
        <v>0</v>
      </c>
      <c r="K126" s="208" t="s">
        <v>159</v>
      </c>
      <c r="L126" s="46"/>
      <c r="M126" s="213" t="s">
        <v>19</v>
      </c>
      <c r="N126" s="214" t="s">
        <v>47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160</v>
      </c>
      <c r="AT126" s="217" t="s">
        <v>155</v>
      </c>
      <c r="AU126" s="217" t="s">
        <v>86</v>
      </c>
      <c r="AY126" s="19" t="s">
        <v>153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84</v>
      </c>
      <c r="BK126" s="218">
        <f>ROUND(I126*H126,2)</f>
        <v>0</v>
      </c>
      <c r="BL126" s="19" t="s">
        <v>160</v>
      </c>
      <c r="BM126" s="217" t="s">
        <v>191</v>
      </c>
    </row>
    <row r="127" s="2" customFormat="1">
      <c r="A127" s="40"/>
      <c r="B127" s="41"/>
      <c r="C127" s="42"/>
      <c r="D127" s="219" t="s">
        <v>162</v>
      </c>
      <c r="E127" s="42"/>
      <c r="F127" s="220" t="s">
        <v>192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162</v>
      </c>
      <c r="AU127" s="19" t="s">
        <v>86</v>
      </c>
    </row>
    <row r="128" s="13" customFormat="1">
      <c r="A128" s="13"/>
      <c r="B128" s="224"/>
      <c r="C128" s="225"/>
      <c r="D128" s="226" t="s">
        <v>164</v>
      </c>
      <c r="E128" s="227" t="s">
        <v>19</v>
      </c>
      <c r="F128" s="228" t="s">
        <v>172</v>
      </c>
      <c r="G128" s="225"/>
      <c r="H128" s="229">
        <v>1.3160000000000001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164</v>
      </c>
      <c r="AU128" s="235" t="s">
        <v>86</v>
      </c>
      <c r="AV128" s="13" t="s">
        <v>86</v>
      </c>
      <c r="AW128" s="13" t="s">
        <v>36</v>
      </c>
      <c r="AX128" s="13" t="s">
        <v>84</v>
      </c>
      <c r="AY128" s="235" t="s">
        <v>153</v>
      </c>
    </row>
    <row r="129" s="13" customFormat="1">
      <c r="A129" s="13"/>
      <c r="B129" s="224"/>
      <c r="C129" s="225"/>
      <c r="D129" s="226" t="s">
        <v>164</v>
      </c>
      <c r="E129" s="225"/>
      <c r="F129" s="228" t="s">
        <v>193</v>
      </c>
      <c r="G129" s="225"/>
      <c r="H129" s="229">
        <v>31.584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164</v>
      </c>
      <c r="AU129" s="235" t="s">
        <v>86</v>
      </c>
      <c r="AV129" s="13" t="s">
        <v>86</v>
      </c>
      <c r="AW129" s="13" t="s">
        <v>4</v>
      </c>
      <c r="AX129" s="13" t="s">
        <v>84</v>
      </c>
      <c r="AY129" s="235" t="s">
        <v>153</v>
      </c>
    </row>
    <row r="130" s="2" customFormat="1" ht="24.15" customHeight="1">
      <c r="A130" s="40"/>
      <c r="B130" s="41"/>
      <c r="C130" s="206" t="s">
        <v>194</v>
      </c>
      <c r="D130" s="206" t="s">
        <v>155</v>
      </c>
      <c r="E130" s="207" t="s">
        <v>195</v>
      </c>
      <c r="F130" s="208" t="s">
        <v>196</v>
      </c>
      <c r="G130" s="209" t="s">
        <v>158</v>
      </c>
      <c r="H130" s="210">
        <v>2.6320000000000001</v>
      </c>
      <c r="I130" s="211"/>
      <c r="J130" s="212">
        <f>ROUND(I130*H130,2)</f>
        <v>0</v>
      </c>
      <c r="K130" s="208" t="s">
        <v>159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160</v>
      </c>
      <c r="AT130" s="217" t="s">
        <v>155</v>
      </c>
      <c r="AU130" s="217" t="s">
        <v>86</v>
      </c>
      <c r="AY130" s="19" t="s">
        <v>153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160</v>
      </c>
      <c r="BM130" s="217" t="s">
        <v>197</v>
      </c>
    </row>
    <row r="131" s="2" customFormat="1">
      <c r="A131" s="40"/>
      <c r="B131" s="41"/>
      <c r="C131" s="42"/>
      <c r="D131" s="219" t="s">
        <v>162</v>
      </c>
      <c r="E131" s="42"/>
      <c r="F131" s="220" t="s">
        <v>198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162</v>
      </c>
      <c r="AU131" s="19" t="s">
        <v>86</v>
      </c>
    </row>
    <row r="132" s="13" customFormat="1">
      <c r="A132" s="13"/>
      <c r="B132" s="224"/>
      <c r="C132" s="225"/>
      <c r="D132" s="226" t="s">
        <v>164</v>
      </c>
      <c r="E132" s="227" t="s">
        <v>19</v>
      </c>
      <c r="F132" s="228" t="s">
        <v>199</v>
      </c>
      <c r="G132" s="225"/>
      <c r="H132" s="229">
        <v>1.3160000000000001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164</v>
      </c>
      <c r="AU132" s="235" t="s">
        <v>86</v>
      </c>
      <c r="AV132" s="13" t="s">
        <v>86</v>
      </c>
      <c r="AW132" s="13" t="s">
        <v>36</v>
      </c>
      <c r="AX132" s="13" t="s">
        <v>76</v>
      </c>
      <c r="AY132" s="235" t="s">
        <v>153</v>
      </c>
    </row>
    <row r="133" s="13" customFormat="1">
      <c r="A133" s="13"/>
      <c r="B133" s="224"/>
      <c r="C133" s="225"/>
      <c r="D133" s="226" t="s">
        <v>164</v>
      </c>
      <c r="E133" s="227" t="s">
        <v>19</v>
      </c>
      <c r="F133" s="228" t="s">
        <v>200</v>
      </c>
      <c r="G133" s="225"/>
      <c r="H133" s="229">
        <v>1.3160000000000001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164</v>
      </c>
      <c r="AU133" s="235" t="s">
        <v>86</v>
      </c>
      <c r="AV133" s="13" t="s">
        <v>86</v>
      </c>
      <c r="AW133" s="13" t="s">
        <v>36</v>
      </c>
      <c r="AX133" s="13" t="s">
        <v>76</v>
      </c>
      <c r="AY133" s="235" t="s">
        <v>153</v>
      </c>
    </row>
    <row r="134" s="14" customFormat="1">
      <c r="A134" s="14"/>
      <c r="B134" s="236"/>
      <c r="C134" s="237"/>
      <c r="D134" s="226" t="s">
        <v>164</v>
      </c>
      <c r="E134" s="238" t="s">
        <v>19</v>
      </c>
      <c r="F134" s="239" t="s">
        <v>167</v>
      </c>
      <c r="G134" s="237"/>
      <c r="H134" s="240">
        <v>2.6320000000000001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164</v>
      </c>
      <c r="AU134" s="246" t="s">
        <v>86</v>
      </c>
      <c r="AV134" s="14" t="s">
        <v>160</v>
      </c>
      <c r="AW134" s="14" t="s">
        <v>36</v>
      </c>
      <c r="AX134" s="14" t="s">
        <v>84</v>
      </c>
      <c r="AY134" s="246" t="s">
        <v>153</v>
      </c>
    </row>
    <row r="135" s="2" customFormat="1" ht="24.15" customHeight="1">
      <c r="A135" s="40"/>
      <c r="B135" s="41"/>
      <c r="C135" s="206" t="s">
        <v>201</v>
      </c>
      <c r="D135" s="206" t="s">
        <v>155</v>
      </c>
      <c r="E135" s="207" t="s">
        <v>202</v>
      </c>
      <c r="F135" s="208" t="s">
        <v>203</v>
      </c>
      <c r="G135" s="209" t="s">
        <v>204</v>
      </c>
      <c r="H135" s="210">
        <v>2.3690000000000002</v>
      </c>
      <c r="I135" s="211"/>
      <c r="J135" s="212">
        <f>ROUND(I135*H135,2)</f>
        <v>0</v>
      </c>
      <c r="K135" s="208" t="s">
        <v>159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160</v>
      </c>
      <c r="AT135" s="217" t="s">
        <v>155</v>
      </c>
      <c r="AU135" s="217" t="s">
        <v>86</v>
      </c>
      <c r="AY135" s="19" t="s">
        <v>153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160</v>
      </c>
      <c r="BM135" s="217" t="s">
        <v>205</v>
      </c>
    </row>
    <row r="136" s="2" customFormat="1">
      <c r="A136" s="40"/>
      <c r="B136" s="41"/>
      <c r="C136" s="42"/>
      <c r="D136" s="219" t="s">
        <v>162</v>
      </c>
      <c r="E136" s="42"/>
      <c r="F136" s="220" t="s">
        <v>206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162</v>
      </c>
      <c r="AU136" s="19" t="s">
        <v>86</v>
      </c>
    </row>
    <row r="137" s="13" customFormat="1">
      <c r="A137" s="13"/>
      <c r="B137" s="224"/>
      <c r="C137" s="225"/>
      <c r="D137" s="226" t="s">
        <v>164</v>
      </c>
      <c r="E137" s="227" t="s">
        <v>19</v>
      </c>
      <c r="F137" s="228" t="s">
        <v>172</v>
      </c>
      <c r="G137" s="225"/>
      <c r="H137" s="229">
        <v>1.3160000000000001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164</v>
      </c>
      <c r="AU137" s="235" t="s">
        <v>86</v>
      </c>
      <c r="AV137" s="13" t="s">
        <v>86</v>
      </c>
      <c r="AW137" s="13" t="s">
        <v>36</v>
      </c>
      <c r="AX137" s="13" t="s">
        <v>84</v>
      </c>
      <c r="AY137" s="235" t="s">
        <v>153</v>
      </c>
    </row>
    <row r="138" s="13" customFormat="1">
      <c r="A138" s="13"/>
      <c r="B138" s="224"/>
      <c r="C138" s="225"/>
      <c r="D138" s="226" t="s">
        <v>164</v>
      </c>
      <c r="E138" s="225"/>
      <c r="F138" s="228" t="s">
        <v>207</v>
      </c>
      <c r="G138" s="225"/>
      <c r="H138" s="229">
        <v>2.3690000000000002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164</v>
      </c>
      <c r="AU138" s="235" t="s">
        <v>86</v>
      </c>
      <c r="AV138" s="13" t="s">
        <v>86</v>
      </c>
      <c r="AW138" s="13" t="s">
        <v>4</v>
      </c>
      <c r="AX138" s="13" t="s">
        <v>84</v>
      </c>
      <c r="AY138" s="235" t="s">
        <v>153</v>
      </c>
    </row>
    <row r="139" s="12" customFormat="1" ht="22.8" customHeight="1">
      <c r="A139" s="12"/>
      <c r="B139" s="190"/>
      <c r="C139" s="191"/>
      <c r="D139" s="192" t="s">
        <v>75</v>
      </c>
      <c r="E139" s="204" t="s">
        <v>173</v>
      </c>
      <c r="F139" s="204" t="s">
        <v>208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SUM(P140:P152)</f>
        <v>0</v>
      </c>
      <c r="Q139" s="198"/>
      <c r="R139" s="199">
        <f>SUM(R140:R152)</f>
        <v>0.15222560000000002</v>
      </c>
      <c r="S139" s="198"/>
      <c r="T139" s="200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84</v>
      </c>
      <c r="AT139" s="202" t="s">
        <v>75</v>
      </c>
      <c r="AU139" s="202" t="s">
        <v>84</v>
      </c>
      <c r="AY139" s="201" t="s">
        <v>153</v>
      </c>
      <c r="BK139" s="203">
        <f>SUM(BK140:BK152)</f>
        <v>0</v>
      </c>
    </row>
    <row r="140" s="2" customFormat="1" ht="16.5" customHeight="1">
      <c r="A140" s="40"/>
      <c r="B140" s="41"/>
      <c r="C140" s="206" t="s">
        <v>209</v>
      </c>
      <c r="D140" s="206" t="s">
        <v>155</v>
      </c>
      <c r="E140" s="207" t="s">
        <v>210</v>
      </c>
      <c r="F140" s="208" t="s">
        <v>211</v>
      </c>
      <c r="G140" s="209" t="s">
        <v>204</v>
      </c>
      <c r="H140" s="210">
        <v>0.032000000000000001</v>
      </c>
      <c r="I140" s="211"/>
      <c r="J140" s="212">
        <f>ROUND(I140*H140,2)</f>
        <v>0</v>
      </c>
      <c r="K140" s="208" t="s">
        <v>159</v>
      </c>
      <c r="L140" s="46"/>
      <c r="M140" s="213" t="s">
        <v>19</v>
      </c>
      <c r="N140" s="214" t="s">
        <v>47</v>
      </c>
      <c r="O140" s="86"/>
      <c r="P140" s="215">
        <f>O140*H140</f>
        <v>0</v>
      </c>
      <c r="Q140" s="215">
        <v>1.0900000000000001</v>
      </c>
      <c r="R140" s="215">
        <f>Q140*H140</f>
        <v>0.034880000000000001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160</v>
      </c>
      <c r="AT140" s="217" t="s">
        <v>155</v>
      </c>
      <c r="AU140" s="217" t="s">
        <v>86</v>
      </c>
      <c r="AY140" s="19" t="s">
        <v>153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84</v>
      </c>
      <c r="BK140" s="218">
        <f>ROUND(I140*H140,2)</f>
        <v>0</v>
      </c>
      <c r="BL140" s="19" t="s">
        <v>160</v>
      </c>
      <c r="BM140" s="217" t="s">
        <v>212</v>
      </c>
    </row>
    <row r="141" s="2" customFormat="1">
      <c r="A141" s="40"/>
      <c r="B141" s="41"/>
      <c r="C141" s="42"/>
      <c r="D141" s="219" t="s">
        <v>162</v>
      </c>
      <c r="E141" s="42"/>
      <c r="F141" s="220" t="s">
        <v>213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162</v>
      </c>
      <c r="AU141" s="19" t="s">
        <v>86</v>
      </c>
    </row>
    <row r="142" s="13" customFormat="1">
      <c r="A142" s="13"/>
      <c r="B142" s="224"/>
      <c r="C142" s="225"/>
      <c r="D142" s="226" t="s">
        <v>164</v>
      </c>
      <c r="E142" s="227" t="s">
        <v>19</v>
      </c>
      <c r="F142" s="228" t="s">
        <v>214</v>
      </c>
      <c r="G142" s="225"/>
      <c r="H142" s="229">
        <v>0.016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164</v>
      </c>
      <c r="AU142" s="235" t="s">
        <v>86</v>
      </c>
      <c r="AV142" s="13" t="s">
        <v>86</v>
      </c>
      <c r="AW142" s="13" t="s">
        <v>36</v>
      </c>
      <c r="AX142" s="13" t="s">
        <v>76</v>
      </c>
      <c r="AY142" s="235" t="s">
        <v>153</v>
      </c>
    </row>
    <row r="143" s="13" customFormat="1">
      <c r="A143" s="13"/>
      <c r="B143" s="224"/>
      <c r="C143" s="225"/>
      <c r="D143" s="226" t="s">
        <v>164</v>
      </c>
      <c r="E143" s="227" t="s">
        <v>19</v>
      </c>
      <c r="F143" s="228" t="s">
        <v>214</v>
      </c>
      <c r="G143" s="225"/>
      <c r="H143" s="229">
        <v>0.016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164</v>
      </c>
      <c r="AU143" s="235" t="s">
        <v>86</v>
      </c>
      <c r="AV143" s="13" t="s">
        <v>86</v>
      </c>
      <c r="AW143" s="13" t="s">
        <v>36</v>
      </c>
      <c r="AX143" s="13" t="s">
        <v>76</v>
      </c>
      <c r="AY143" s="235" t="s">
        <v>153</v>
      </c>
    </row>
    <row r="144" s="14" customFormat="1">
      <c r="A144" s="14"/>
      <c r="B144" s="236"/>
      <c r="C144" s="237"/>
      <c r="D144" s="226" t="s">
        <v>164</v>
      </c>
      <c r="E144" s="238" t="s">
        <v>19</v>
      </c>
      <c r="F144" s="239" t="s">
        <v>167</v>
      </c>
      <c r="G144" s="237"/>
      <c r="H144" s="240">
        <v>0.032000000000000001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164</v>
      </c>
      <c r="AU144" s="246" t="s">
        <v>86</v>
      </c>
      <c r="AV144" s="14" t="s">
        <v>160</v>
      </c>
      <c r="AW144" s="14" t="s">
        <v>36</v>
      </c>
      <c r="AX144" s="14" t="s">
        <v>84</v>
      </c>
      <c r="AY144" s="246" t="s">
        <v>153</v>
      </c>
    </row>
    <row r="145" s="2" customFormat="1" ht="16.5" customHeight="1">
      <c r="A145" s="40"/>
      <c r="B145" s="41"/>
      <c r="C145" s="206" t="s">
        <v>215</v>
      </c>
      <c r="D145" s="206" t="s">
        <v>155</v>
      </c>
      <c r="E145" s="207" t="s">
        <v>216</v>
      </c>
      <c r="F145" s="208" t="s">
        <v>217</v>
      </c>
      <c r="G145" s="209" t="s">
        <v>204</v>
      </c>
      <c r="H145" s="210">
        <v>0.039</v>
      </c>
      <c r="I145" s="211"/>
      <c r="J145" s="212">
        <f>ROUND(I145*H145,2)</f>
        <v>0</v>
      </c>
      <c r="K145" s="208" t="s">
        <v>159</v>
      </c>
      <c r="L145" s="46"/>
      <c r="M145" s="213" t="s">
        <v>19</v>
      </c>
      <c r="N145" s="214" t="s">
        <v>47</v>
      </c>
      <c r="O145" s="86"/>
      <c r="P145" s="215">
        <f>O145*H145</f>
        <v>0</v>
      </c>
      <c r="Q145" s="215">
        <v>1.0900000000000001</v>
      </c>
      <c r="R145" s="215">
        <f>Q145*H145</f>
        <v>0.042510000000000006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160</v>
      </c>
      <c r="AT145" s="217" t="s">
        <v>155</v>
      </c>
      <c r="AU145" s="217" t="s">
        <v>86</v>
      </c>
      <c r="AY145" s="19" t="s">
        <v>153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84</v>
      </c>
      <c r="BK145" s="218">
        <f>ROUND(I145*H145,2)</f>
        <v>0</v>
      </c>
      <c r="BL145" s="19" t="s">
        <v>160</v>
      </c>
      <c r="BM145" s="217" t="s">
        <v>218</v>
      </c>
    </row>
    <row r="146" s="2" customFormat="1">
      <c r="A146" s="40"/>
      <c r="B146" s="41"/>
      <c r="C146" s="42"/>
      <c r="D146" s="219" t="s">
        <v>162</v>
      </c>
      <c r="E146" s="42"/>
      <c r="F146" s="220" t="s">
        <v>219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162</v>
      </c>
      <c r="AU146" s="19" t="s">
        <v>86</v>
      </c>
    </row>
    <row r="147" s="13" customFormat="1">
      <c r="A147" s="13"/>
      <c r="B147" s="224"/>
      <c r="C147" s="225"/>
      <c r="D147" s="226" t="s">
        <v>164</v>
      </c>
      <c r="E147" s="227" t="s">
        <v>19</v>
      </c>
      <c r="F147" s="228" t="s">
        <v>220</v>
      </c>
      <c r="G147" s="225"/>
      <c r="H147" s="229">
        <v>0.039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164</v>
      </c>
      <c r="AU147" s="235" t="s">
        <v>86</v>
      </c>
      <c r="AV147" s="13" t="s">
        <v>86</v>
      </c>
      <c r="AW147" s="13" t="s">
        <v>36</v>
      </c>
      <c r="AX147" s="13" t="s">
        <v>76</v>
      </c>
      <c r="AY147" s="235" t="s">
        <v>153</v>
      </c>
    </row>
    <row r="148" s="14" customFormat="1">
      <c r="A148" s="14"/>
      <c r="B148" s="236"/>
      <c r="C148" s="237"/>
      <c r="D148" s="226" t="s">
        <v>164</v>
      </c>
      <c r="E148" s="238" t="s">
        <v>19</v>
      </c>
      <c r="F148" s="239" t="s">
        <v>167</v>
      </c>
      <c r="G148" s="237"/>
      <c r="H148" s="240">
        <v>0.039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164</v>
      </c>
      <c r="AU148" s="246" t="s">
        <v>86</v>
      </c>
      <c r="AV148" s="14" t="s">
        <v>160</v>
      </c>
      <c r="AW148" s="14" t="s">
        <v>36</v>
      </c>
      <c r="AX148" s="14" t="s">
        <v>84</v>
      </c>
      <c r="AY148" s="246" t="s">
        <v>153</v>
      </c>
    </row>
    <row r="149" s="2" customFormat="1" ht="21.75" customHeight="1">
      <c r="A149" s="40"/>
      <c r="B149" s="41"/>
      <c r="C149" s="206" t="s">
        <v>221</v>
      </c>
      <c r="D149" s="206" t="s">
        <v>155</v>
      </c>
      <c r="E149" s="207" t="s">
        <v>222</v>
      </c>
      <c r="F149" s="208" t="s">
        <v>223</v>
      </c>
      <c r="G149" s="209" t="s">
        <v>224</v>
      </c>
      <c r="H149" s="210">
        <v>0.41999999999999998</v>
      </c>
      <c r="I149" s="211"/>
      <c r="J149" s="212">
        <f>ROUND(I149*H149,2)</f>
        <v>0</v>
      </c>
      <c r="K149" s="208" t="s">
        <v>159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0.17818000000000001</v>
      </c>
      <c r="R149" s="215">
        <f>Q149*H149</f>
        <v>0.074835600000000002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160</v>
      </c>
      <c r="AT149" s="217" t="s">
        <v>155</v>
      </c>
      <c r="AU149" s="217" t="s">
        <v>86</v>
      </c>
      <c r="AY149" s="19" t="s">
        <v>153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160</v>
      </c>
      <c r="BM149" s="217" t="s">
        <v>225</v>
      </c>
    </row>
    <row r="150" s="2" customFormat="1">
      <c r="A150" s="40"/>
      <c r="B150" s="41"/>
      <c r="C150" s="42"/>
      <c r="D150" s="219" t="s">
        <v>162</v>
      </c>
      <c r="E150" s="42"/>
      <c r="F150" s="220" t="s">
        <v>226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162</v>
      </c>
      <c r="AU150" s="19" t="s">
        <v>86</v>
      </c>
    </row>
    <row r="151" s="13" customFormat="1">
      <c r="A151" s="13"/>
      <c r="B151" s="224"/>
      <c r="C151" s="225"/>
      <c r="D151" s="226" t="s">
        <v>164</v>
      </c>
      <c r="E151" s="227" t="s">
        <v>19</v>
      </c>
      <c r="F151" s="228" t="s">
        <v>227</v>
      </c>
      <c r="G151" s="225"/>
      <c r="H151" s="229">
        <v>0.41999999999999998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164</v>
      </c>
      <c r="AU151" s="235" t="s">
        <v>86</v>
      </c>
      <c r="AV151" s="13" t="s">
        <v>86</v>
      </c>
      <c r="AW151" s="13" t="s">
        <v>36</v>
      </c>
      <c r="AX151" s="13" t="s">
        <v>76</v>
      </c>
      <c r="AY151" s="235" t="s">
        <v>153</v>
      </c>
    </row>
    <row r="152" s="14" customFormat="1">
      <c r="A152" s="14"/>
      <c r="B152" s="236"/>
      <c r="C152" s="237"/>
      <c r="D152" s="226" t="s">
        <v>164</v>
      </c>
      <c r="E152" s="238" t="s">
        <v>19</v>
      </c>
      <c r="F152" s="239" t="s">
        <v>167</v>
      </c>
      <c r="G152" s="237"/>
      <c r="H152" s="240">
        <v>0.41999999999999998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164</v>
      </c>
      <c r="AU152" s="246" t="s">
        <v>86</v>
      </c>
      <c r="AV152" s="14" t="s">
        <v>160</v>
      </c>
      <c r="AW152" s="14" t="s">
        <v>36</v>
      </c>
      <c r="AX152" s="14" t="s">
        <v>84</v>
      </c>
      <c r="AY152" s="246" t="s">
        <v>153</v>
      </c>
    </row>
    <row r="153" s="12" customFormat="1" ht="22.8" customHeight="1">
      <c r="A153" s="12"/>
      <c r="B153" s="190"/>
      <c r="C153" s="191"/>
      <c r="D153" s="192" t="s">
        <v>75</v>
      </c>
      <c r="E153" s="204" t="s">
        <v>209</v>
      </c>
      <c r="F153" s="204" t="s">
        <v>228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P154+P176+P242</f>
        <v>0</v>
      </c>
      <c r="Q153" s="198"/>
      <c r="R153" s="199">
        <f>R154+R176+R242</f>
        <v>0.037667279999999997</v>
      </c>
      <c r="S153" s="198"/>
      <c r="T153" s="200">
        <f>T154+T176+T242</f>
        <v>28.773448000000002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84</v>
      </c>
      <c r="AT153" s="202" t="s">
        <v>75</v>
      </c>
      <c r="AU153" s="202" t="s">
        <v>84</v>
      </c>
      <c r="AY153" s="201" t="s">
        <v>153</v>
      </c>
      <c r="BK153" s="203">
        <f>BK154+BK176+BK242</f>
        <v>0</v>
      </c>
    </row>
    <row r="154" s="12" customFormat="1" ht="20.88" customHeight="1">
      <c r="A154" s="12"/>
      <c r="B154" s="190"/>
      <c r="C154" s="191"/>
      <c r="D154" s="192" t="s">
        <v>75</v>
      </c>
      <c r="E154" s="204" t="s">
        <v>229</v>
      </c>
      <c r="F154" s="204" t="s">
        <v>230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SUM(P155:P175)</f>
        <v>0</v>
      </c>
      <c r="Q154" s="198"/>
      <c r="R154" s="199">
        <f>SUM(R155:R175)</f>
        <v>0.037667279999999997</v>
      </c>
      <c r="S154" s="198"/>
      <c r="T154" s="200">
        <f>SUM(T155:T175)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84</v>
      </c>
      <c r="AT154" s="202" t="s">
        <v>75</v>
      </c>
      <c r="AU154" s="202" t="s">
        <v>86</v>
      </c>
      <c r="AY154" s="201" t="s">
        <v>153</v>
      </c>
      <c r="BK154" s="203">
        <f>SUM(BK155:BK175)</f>
        <v>0</v>
      </c>
    </row>
    <row r="155" s="2" customFormat="1" ht="24.15" customHeight="1">
      <c r="A155" s="40"/>
      <c r="B155" s="41"/>
      <c r="C155" s="206" t="s">
        <v>231</v>
      </c>
      <c r="D155" s="206" t="s">
        <v>155</v>
      </c>
      <c r="E155" s="207" t="s">
        <v>232</v>
      </c>
      <c r="F155" s="208" t="s">
        <v>233</v>
      </c>
      <c r="G155" s="209" t="s">
        <v>224</v>
      </c>
      <c r="H155" s="210">
        <v>179.368</v>
      </c>
      <c r="I155" s="211"/>
      <c r="J155" s="212">
        <f>ROUND(I155*H155,2)</f>
        <v>0</v>
      </c>
      <c r="K155" s="208" t="s">
        <v>159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0.00021000000000000001</v>
      </c>
      <c r="R155" s="215">
        <f>Q155*H155</f>
        <v>0.037667279999999997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160</v>
      </c>
      <c r="AT155" s="217" t="s">
        <v>155</v>
      </c>
      <c r="AU155" s="217" t="s">
        <v>173</v>
      </c>
      <c r="AY155" s="19" t="s">
        <v>153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160</v>
      </c>
      <c r="BM155" s="217" t="s">
        <v>234</v>
      </c>
    </row>
    <row r="156" s="2" customFormat="1">
      <c r="A156" s="40"/>
      <c r="B156" s="41"/>
      <c r="C156" s="42"/>
      <c r="D156" s="219" t="s">
        <v>162</v>
      </c>
      <c r="E156" s="42"/>
      <c r="F156" s="220" t="s">
        <v>235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162</v>
      </c>
      <c r="AU156" s="19" t="s">
        <v>173</v>
      </c>
    </row>
    <row r="157" s="13" customFormat="1">
      <c r="A157" s="13"/>
      <c r="B157" s="224"/>
      <c r="C157" s="225"/>
      <c r="D157" s="226" t="s">
        <v>164</v>
      </c>
      <c r="E157" s="227" t="s">
        <v>19</v>
      </c>
      <c r="F157" s="228" t="s">
        <v>236</v>
      </c>
      <c r="G157" s="225"/>
      <c r="H157" s="229">
        <v>8.3200000000000003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164</v>
      </c>
      <c r="AU157" s="235" t="s">
        <v>173</v>
      </c>
      <c r="AV157" s="13" t="s">
        <v>86</v>
      </c>
      <c r="AW157" s="13" t="s">
        <v>36</v>
      </c>
      <c r="AX157" s="13" t="s">
        <v>76</v>
      </c>
      <c r="AY157" s="235" t="s">
        <v>153</v>
      </c>
    </row>
    <row r="158" s="13" customFormat="1">
      <c r="A158" s="13"/>
      <c r="B158" s="224"/>
      <c r="C158" s="225"/>
      <c r="D158" s="226" t="s">
        <v>164</v>
      </c>
      <c r="E158" s="227" t="s">
        <v>19</v>
      </c>
      <c r="F158" s="228" t="s">
        <v>237</v>
      </c>
      <c r="G158" s="225"/>
      <c r="H158" s="229">
        <v>2.3900000000000001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164</v>
      </c>
      <c r="AU158" s="235" t="s">
        <v>173</v>
      </c>
      <c r="AV158" s="13" t="s">
        <v>86</v>
      </c>
      <c r="AW158" s="13" t="s">
        <v>36</v>
      </c>
      <c r="AX158" s="13" t="s">
        <v>76</v>
      </c>
      <c r="AY158" s="235" t="s">
        <v>153</v>
      </c>
    </row>
    <row r="159" s="13" customFormat="1">
      <c r="A159" s="13"/>
      <c r="B159" s="224"/>
      <c r="C159" s="225"/>
      <c r="D159" s="226" t="s">
        <v>164</v>
      </c>
      <c r="E159" s="227" t="s">
        <v>19</v>
      </c>
      <c r="F159" s="228" t="s">
        <v>238</v>
      </c>
      <c r="G159" s="225"/>
      <c r="H159" s="229">
        <v>14.15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164</v>
      </c>
      <c r="AU159" s="235" t="s">
        <v>173</v>
      </c>
      <c r="AV159" s="13" t="s">
        <v>86</v>
      </c>
      <c r="AW159" s="13" t="s">
        <v>36</v>
      </c>
      <c r="AX159" s="13" t="s">
        <v>76</v>
      </c>
      <c r="AY159" s="235" t="s">
        <v>153</v>
      </c>
    </row>
    <row r="160" s="13" customFormat="1">
      <c r="A160" s="13"/>
      <c r="B160" s="224"/>
      <c r="C160" s="225"/>
      <c r="D160" s="226" t="s">
        <v>164</v>
      </c>
      <c r="E160" s="227" t="s">
        <v>19</v>
      </c>
      <c r="F160" s="228" t="s">
        <v>239</v>
      </c>
      <c r="G160" s="225"/>
      <c r="H160" s="229">
        <v>3.3500000000000001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164</v>
      </c>
      <c r="AU160" s="235" t="s">
        <v>173</v>
      </c>
      <c r="AV160" s="13" t="s">
        <v>86</v>
      </c>
      <c r="AW160" s="13" t="s">
        <v>36</v>
      </c>
      <c r="AX160" s="13" t="s">
        <v>76</v>
      </c>
      <c r="AY160" s="235" t="s">
        <v>153</v>
      </c>
    </row>
    <row r="161" s="13" customFormat="1">
      <c r="A161" s="13"/>
      <c r="B161" s="224"/>
      <c r="C161" s="225"/>
      <c r="D161" s="226" t="s">
        <v>164</v>
      </c>
      <c r="E161" s="227" t="s">
        <v>19</v>
      </c>
      <c r="F161" s="228" t="s">
        <v>240</v>
      </c>
      <c r="G161" s="225"/>
      <c r="H161" s="229">
        <v>1.26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164</v>
      </c>
      <c r="AU161" s="235" t="s">
        <v>173</v>
      </c>
      <c r="AV161" s="13" t="s">
        <v>86</v>
      </c>
      <c r="AW161" s="13" t="s">
        <v>36</v>
      </c>
      <c r="AX161" s="13" t="s">
        <v>76</v>
      </c>
      <c r="AY161" s="235" t="s">
        <v>153</v>
      </c>
    </row>
    <row r="162" s="13" customFormat="1">
      <c r="A162" s="13"/>
      <c r="B162" s="224"/>
      <c r="C162" s="225"/>
      <c r="D162" s="226" t="s">
        <v>164</v>
      </c>
      <c r="E162" s="227" t="s">
        <v>19</v>
      </c>
      <c r="F162" s="228" t="s">
        <v>241</v>
      </c>
      <c r="G162" s="225"/>
      <c r="H162" s="229">
        <v>1.488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164</v>
      </c>
      <c r="AU162" s="235" t="s">
        <v>173</v>
      </c>
      <c r="AV162" s="13" t="s">
        <v>86</v>
      </c>
      <c r="AW162" s="13" t="s">
        <v>36</v>
      </c>
      <c r="AX162" s="13" t="s">
        <v>76</v>
      </c>
      <c r="AY162" s="235" t="s">
        <v>153</v>
      </c>
    </row>
    <row r="163" s="13" customFormat="1">
      <c r="A163" s="13"/>
      <c r="B163" s="224"/>
      <c r="C163" s="225"/>
      <c r="D163" s="226" t="s">
        <v>164</v>
      </c>
      <c r="E163" s="227" t="s">
        <v>19</v>
      </c>
      <c r="F163" s="228" t="s">
        <v>242</v>
      </c>
      <c r="G163" s="225"/>
      <c r="H163" s="229">
        <v>5.2699999999999996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164</v>
      </c>
      <c r="AU163" s="235" t="s">
        <v>173</v>
      </c>
      <c r="AV163" s="13" t="s">
        <v>86</v>
      </c>
      <c r="AW163" s="13" t="s">
        <v>36</v>
      </c>
      <c r="AX163" s="13" t="s">
        <v>76</v>
      </c>
      <c r="AY163" s="235" t="s">
        <v>153</v>
      </c>
    </row>
    <row r="164" s="13" customFormat="1">
      <c r="A164" s="13"/>
      <c r="B164" s="224"/>
      <c r="C164" s="225"/>
      <c r="D164" s="226" t="s">
        <v>164</v>
      </c>
      <c r="E164" s="227" t="s">
        <v>19</v>
      </c>
      <c r="F164" s="228" t="s">
        <v>243</v>
      </c>
      <c r="G164" s="225"/>
      <c r="H164" s="229">
        <v>11.630000000000001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164</v>
      </c>
      <c r="AU164" s="235" t="s">
        <v>173</v>
      </c>
      <c r="AV164" s="13" t="s">
        <v>86</v>
      </c>
      <c r="AW164" s="13" t="s">
        <v>36</v>
      </c>
      <c r="AX164" s="13" t="s">
        <v>76</v>
      </c>
      <c r="AY164" s="235" t="s">
        <v>153</v>
      </c>
    </row>
    <row r="165" s="13" customFormat="1">
      <c r="A165" s="13"/>
      <c r="B165" s="224"/>
      <c r="C165" s="225"/>
      <c r="D165" s="226" t="s">
        <v>164</v>
      </c>
      <c r="E165" s="227" t="s">
        <v>19</v>
      </c>
      <c r="F165" s="228" t="s">
        <v>244</v>
      </c>
      <c r="G165" s="225"/>
      <c r="H165" s="229">
        <v>10.109999999999999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164</v>
      </c>
      <c r="AU165" s="235" t="s">
        <v>173</v>
      </c>
      <c r="AV165" s="13" t="s">
        <v>86</v>
      </c>
      <c r="AW165" s="13" t="s">
        <v>36</v>
      </c>
      <c r="AX165" s="13" t="s">
        <v>76</v>
      </c>
      <c r="AY165" s="235" t="s">
        <v>153</v>
      </c>
    </row>
    <row r="166" s="13" customFormat="1">
      <c r="A166" s="13"/>
      <c r="B166" s="224"/>
      <c r="C166" s="225"/>
      <c r="D166" s="226" t="s">
        <v>164</v>
      </c>
      <c r="E166" s="227" t="s">
        <v>19</v>
      </c>
      <c r="F166" s="228" t="s">
        <v>245</v>
      </c>
      <c r="G166" s="225"/>
      <c r="H166" s="229">
        <v>1.8700000000000001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164</v>
      </c>
      <c r="AU166" s="235" t="s">
        <v>173</v>
      </c>
      <c r="AV166" s="13" t="s">
        <v>86</v>
      </c>
      <c r="AW166" s="13" t="s">
        <v>36</v>
      </c>
      <c r="AX166" s="13" t="s">
        <v>76</v>
      </c>
      <c r="AY166" s="235" t="s">
        <v>153</v>
      </c>
    </row>
    <row r="167" s="13" customFormat="1">
      <c r="A167" s="13"/>
      <c r="B167" s="224"/>
      <c r="C167" s="225"/>
      <c r="D167" s="226" t="s">
        <v>164</v>
      </c>
      <c r="E167" s="227" t="s">
        <v>19</v>
      </c>
      <c r="F167" s="228" t="s">
        <v>246</v>
      </c>
      <c r="G167" s="225"/>
      <c r="H167" s="229">
        <v>0.92000000000000004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164</v>
      </c>
      <c r="AU167" s="235" t="s">
        <v>173</v>
      </c>
      <c r="AV167" s="13" t="s">
        <v>86</v>
      </c>
      <c r="AW167" s="13" t="s">
        <v>36</v>
      </c>
      <c r="AX167" s="13" t="s">
        <v>76</v>
      </c>
      <c r="AY167" s="235" t="s">
        <v>153</v>
      </c>
    </row>
    <row r="168" s="13" customFormat="1">
      <c r="A168" s="13"/>
      <c r="B168" s="224"/>
      <c r="C168" s="225"/>
      <c r="D168" s="226" t="s">
        <v>164</v>
      </c>
      <c r="E168" s="227" t="s">
        <v>19</v>
      </c>
      <c r="F168" s="228" t="s">
        <v>247</v>
      </c>
      <c r="G168" s="225"/>
      <c r="H168" s="229">
        <v>9.8599999999999994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164</v>
      </c>
      <c r="AU168" s="235" t="s">
        <v>173</v>
      </c>
      <c r="AV168" s="13" t="s">
        <v>86</v>
      </c>
      <c r="AW168" s="13" t="s">
        <v>36</v>
      </c>
      <c r="AX168" s="13" t="s">
        <v>76</v>
      </c>
      <c r="AY168" s="235" t="s">
        <v>153</v>
      </c>
    </row>
    <row r="169" s="13" customFormat="1">
      <c r="A169" s="13"/>
      <c r="B169" s="224"/>
      <c r="C169" s="225"/>
      <c r="D169" s="226" t="s">
        <v>164</v>
      </c>
      <c r="E169" s="227" t="s">
        <v>19</v>
      </c>
      <c r="F169" s="228" t="s">
        <v>248</v>
      </c>
      <c r="G169" s="225"/>
      <c r="H169" s="229">
        <v>0.92000000000000004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164</v>
      </c>
      <c r="AU169" s="235" t="s">
        <v>173</v>
      </c>
      <c r="AV169" s="13" t="s">
        <v>86</v>
      </c>
      <c r="AW169" s="13" t="s">
        <v>36</v>
      </c>
      <c r="AX169" s="13" t="s">
        <v>76</v>
      </c>
      <c r="AY169" s="235" t="s">
        <v>153</v>
      </c>
    </row>
    <row r="170" s="13" customFormat="1">
      <c r="A170" s="13"/>
      <c r="B170" s="224"/>
      <c r="C170" s="225"/>
      <c r="D170" s="226" t="s">
        <v>164</v>
      </c>
      <c r="E170" s="227" t="s">
        <v>19</v>
      </c>
      <c r="F170" s="228" t="s">
        <v>249</v>
      </c>
      <c r="G170" s="225"/>
      <c r="H170" s="229">
        <v>2.0099999999999998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164</v>
      </c>
      <c r="AU170" s="235" t="s">
        <v>173</v>
      </c>
      <c r="AV170" s="13" t="s">
        <v>86</v>
      </c>
      <c r="AW170" s="13" t="s">
        <v>36</v>
      </c>
      <c r="AX170" s="13" t="s">
        <v>76</v>
      </c>
      <c r="AY170" s="235" t="s">
        <v>153</v>
      </c>
    </row>
    <row r="171" s="13" customFormat="1">
      <c r="A171" s="13"/>
      <c r="B171" s="224"/>
      <c r="C171" s="225"/>
      <c r="D171" s="226" t="s">
        <v>164</v>
      </c>
      <c r="E171" s="227" t="s">
        <v>19</v>
      </c>
      <c r="F171" s="228" t="s">
        <v>250</v>
      </c>
      <c r="G171" s="225"/>
      <c r="H171" s="229">
        <v>53.310000000000002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164</v>
      </c>
      <c r="AU171" s="235" t="s">
        <v>173</v>
      </c>
      <c r="AV171" s="13" t="s">
        <v>86</v>
      </c>
      <c r="AW171" s="13" t="s">
        <v>36</v>
      </c>
      <c r="AX171" s="13" t="s">
        <v>76</v>
      </c>
      <c r="AY171" s="235" t="s">
        <v>153</v>
      </c>
    </row>
    <row r="172" s="13" customFormat="1">
      <c r="A172" s="13"/>
      <c r="B172" s="224"/>
      <c r="C172" s="225"/>
      <c r="D172" s="226" t="s">
        <v>164</v>
      </c>
      <c r="E172" s="227" t="s">
        <v>19</v>
      </c>
      <c r="F172" s="228" t="s">
        <v>251</v>
      </c>
      <c r="G172" s="225"/>
      <c r="H172" s="229">
        <v>16.289999999999999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164</v>
      </c>
      <c r="AU172" s="235" t="s">
        <v>173</v>
      </c>
      <c r="AV172" s="13" t="s">
        <v>86</v>
      </c>
      <c r="AW172" s="13" t="s">
        <v>36</v>
      </c>
      <c r="AX172" s="13" t="s">
        <v>76</v>
      </c>
      <c r="AY172" s="235" t="s">
        <v>153</v>
      </c>
    </row>
    <row r="173" s="13" customFormat="1">
      <c r="A173" s="13"/>
      <c r="B173" s="224"/>
      <c r="C173" s="225"/>
      <c r="D173" s="226" t="s">
        <v>164</v>
      </c>
      <c r="E173" s="227" t="s">
        <v>19</v>
      </c>
      <c r="F173" s="228" t="s">
        <v>252</v>
      </c>
      <c r="G173" s="225"/>
      <c r="H173" s="229">
        <v>32.509999999999998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164</v>
      </c>
      <c r="AU173" s="235" t="s">
        <v>173</v>
      </c>
      <c r="AV173" s="13" t="s">
        <v>86</v>
      </c>
      <c r="AW173" s="13" t="s">
        <v>36</v>
      </c>
      <c r="AX173" s="13" t="s">
        <v>76</v>
      </c>
      <c r="AY173" s="235" t="s">
        <v>153</v>
      </c>
    </row>
    <row r="174" s="13" customFormat="1">
      <c r="A174" s="13"/>
      <c r="B174" s="224"/>
      <c r="C174" s="225"/>
      <c r="D174" s="226" t="s">
        <v>164</v>
      </c>
      <c r="E174" s="227" t="s">
        <v>19</v>
      </c>
      <c r="F174" s="228" t="s">
        <v>253</v>
      </c>
      <c r="G174" s="225"/>
      <c r="H174" s="229">
        <v>3.71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164</v>
      </c>
      <c r="AU174" s="235" t="s">
        <v>173</v>
      </c>
      <c r="AV174" s="13" t="s">
        <v>86</v>
      </c>
      <c r="AW174" s="13" t="s">
        <v>36</v>
      </c>
      <c r="AX174" s="13" t="s">
        <v>76</v>
      </c>
      <c r="AY174" s="235" t="s">
        <v>153</v>
      </c>
    </row>
    <row r="175" s="14" customFormat="1">
      <c r="A175" s="14"/>
      <c r="B175" s="236"/>
      <c r="C175" s="237"/>
      <c r="D175" s="226" t="s">
        <v>164</v>
      </c>
      <c r="E175" s="238" t="s">
        <v>19</v>
      </c>
      <c r="F175" s="239" t="s">
        <v>167</v>
      </c>
      <c r="G175" s="237"/>
      <c r="H175" s="240">
        <v>179.368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164</v>
      </c>
      <c r="AU175" s="246" t="s">
        <v>173</v>
      </c>
      <c r="AV175" s="14" t="s">
        <v>160</v>
      </c>
      <c r="AW175" s="14" t="s">
        <v>36</v>
      </c>
      <c r="AX175" s="14" t="s">
        <v>84</v>
      </c>
      <c r="AY175" s="246" t="s">
        <v>153</v>
      </c>
    </row>
    <row r="176" s="12" customFormat="1" ht="20.88" customHeight="1">
      <c r="A176" s="12"/>
      <c r="B176" s="190"/>
      <c r="C176" s="191"/>
      <c r="D176" s="192" t="s">
        <v>75</v>
      </c>
      <c r="E176" s="204" t="s">
        <v>254</v>
      </c>
      <c r="F176" s="204" t="s">
        <v>255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SUM(P177:P241)</f>
        <v>0</v>
      </c>
      <c r="Q176" s="198"/>
      <c r="R176" s="199">
        <f>SUM(R177:R241)</f>
        <v>0</v>
      </c>
      <c r="S176" s="198"/>
      <c r="T176" s="200">
        <f>SUM(T177:T241)</f>
        <v>24.871528000000001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84</v>
      </c>
      <c r="AT176" s="202" t="s">
        <v>75</v>
      </c>
      <c r="AU176" s="202" t="s">
        <v>86</v>
      </c>
      <c r="AY176" s="201" t="s">
        <v>153</v>
      </c>
      <c r="BK176" s="203">
        <f>SUM(BK177:BK241)</f>
        <v>0</v>
      </c>
    </row>
    <row r="177" s="2" customFormat="1" ht="24.15" customHeight="1">
      <c r="A177" s="40"/>
      <c r="B177" s="41"/>
      <c r="C177" s="206" t="s">
        <v>256</v>
      </c>
      <c r="D177" s="206" t="s">
        <v>155</v>
      </c>
      <c r="E177" s="207" t="s">
        <v>257</v>
      </c>
      <c r="F177" s="208" t="s">
        <v>258</v>
      </c>
      <c r="G177" s="209" t="s">
        <v>224</v>
      </c>
      <c r="H177" s="210">
        <v>1.383</v>
      </c>
      <c r="I177" s="211"/>
      <c r="J177" s="212">
        <f>ROUND(I177*H177,2)</f>
        <v>0</v>
      </c>
      <c r="K177" s="208" t="s">
        <v>159</v>
      </c>
      <c r="L177" s="46"/>
      <c r="M177" s="213" t="s">
        <v>19</v>
      </c>
      <c r="N177" s="214" t="s">
        <v>47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0.048000000000000001</v>
      </c>
      <c r="T177" s="216">
        <f>S177*H177</f>
        <v>0.066383999999999999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160</v>
      </c>
      <c r="AT177" s="217" t="s">
        <v>155</v>
      </c>
      <c r="AU177" s="217" t="s">
        <v>173</v>
      </c>
      <c r="AY177" s="19" t="s">
        <v>153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84</v>
      </c>
      <c r="BK177" s="218">
        <f>ROUND(I177*H177,2)</f>
        <v>0</v>
      </c>
      <c r="BL177" s="19" t="s">
        <v>160</v>
      </c>
      <c r="BM177" s="217" t="s">
        <v>259</v>
      </c>
    </row>
    <row r="178" s="2" customFormat="1">
      <c r="A178" s="40"/>
      <c r="B178" s="41"/>
      <c r="C178" s="42"/>
      <c r="D178" s="219" t="s">
        <v>162</v>
      </c>
      <c r="E178" s="42"/>
      <c r="F178" s="220" t="s">
        <v>260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162</v>
      </c>
      <c r="AU178" s="19" t="s">
        <v>173</v>
      </c>
    </row>
    <row r="179" s="13" customFormat="1">
      <c r="A179" s="13"/>
      <c r="B179" s="224"/>
      <c r="C179" s="225"/>
      <c r="D179" s="226" t="s">
        <v>164</v>
      </c>
      <c r="E179" s="227" t="s">
        <v>19</v>
      </c>
      <c r="F179" s="228" t="s">
        <v>261</v>
      </c>
      <c r="G179" s="225"/>
      <c r="H179" s="229">
        <v>0.29999999999999999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164</v>
      </c>
      <c r="AU179" s="235" t="s">
        <v>173</v>
      </c>
      <c r="AV179" s="13" t="s">
        <v>86</v>
      </c>
      <c r="AW179" s="13" t="s">
        <v>36</v>
      </c>
      <c r="AX179" s="13" t="s">
        <v>76</v>
      </c>
      <c r="AY179" s="235" t="s">
        <v>153</v>
      </c>
    </row>
    <row r="180" s="13" customFormat="1">
      <c r="A180" s="13"/>
      <c r="B180" s="224"/>
      <c r="C180" s="225"/>
      <c r="D180" s="226" t="s">
        <v>164</v>
      </c>
      <c r="E180" s="227" t="s">
        <v>19</v>
      </c>
      <c r="F180" s="228" t="s">
        <v>261</v>
      </c>
      <c r="G180" s="225"/>
      <c r="H180" s="229">
        <v>0.29999999999999999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164</v>
      </c>
      <c r="AU180" s="235" t="s">
        <v>173</v>
      </c>
      <c r="AV180" s="13" t="s">
        <v>86</v>
      </c>
      <c r="AW180" s="13" t="s">
        <v>36</v>
      </c>
      <c r="AX180" s="13" t="s">
        <v>76</v>
      </c>
      <c r="AY180" s="235" t="s">
        <v>153</v>
      </c>
    </row>
    <row r="181" s="13" customFormat="1">
      <c r="A181" s="13"/>
      <c r="B181" s="224"/>
      <c r="C181" s="225"/>
      <c r="D181" s="226" t="s">
        <v>164</v>
      </c>
      <c r="E181" s="227" t="s">
        <v>19</v>
      </c>
      <c r="F181" s="228" t="s">
        <v>262</v>
      </c>
      <c r="G181" s="225"/>
      <c r="H181" s="229">
        <v>0.78300000000000003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164</v>
      </c>
      <c r="AU181" s="235" t="s">
        <v>173</v>
      </c>
      <c r="AV181" s="13" t="s">
        <v>86</v>
      </c>
      <c r="AW181" s="13" t="s">
        <v>36</v>
      </c>
      <c r="AX181" s="13" t="s">
        <v>76</v>
      </c>
      <c r="AY181" s="235" t="s">
        <v>153</v>
      </c>
    </row>
    <row r="182" s="14" customFormat="1">
      <c r="A182" s="14"/>
      <c r="B182" s="236"/>
      <c r="C182" s="237"/>
      <c r="D182" s="226" t="s">
        <v>164</v>
      </c>
      <c r="E182" s="238" t="s">
        <v>19</v>
      </c>
      <c r="F182" s="239" t="s">
        <v>167</v>
      </c>
      <c r="G182" s="237"/>
      <c r="H182" s="240">
        <v>1.383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164</v>
      </c>
      <c r="AU182" s="246" t="s">
        <v>173</v>
      </c>
      <c r="AV182" s="14" t="s">
        <v>160</v>
      </c>
      <c r="AW182" s="14" t="s">
        <v>36</v>
      </c>
      <c r="AX182" s="14" t="s">
        <v>84</v>
      </c>
      <c r="AY182" s="246" t="s">
        <v>153</v>
      </c>
    </row>
    <row r="183" s="2" customFormat="1" ht="24.15" customHeight="1">
      <c r="A183" s="40"/>
      <c r="B183" s="41"/>
      <c r="C183" s="206" t="s">
        <v>263</v>
      </c>
      <c r="D183" s="206" t="s">
        <v>155</v>
      </c>
      <c r="E183" s="207" t="s">
        <v>264</v>
      </c>
      <c r="F183" s="208" t="s">
        <v>265</v>
      </c>
      <c r="G183" s="209" t="s">
        <v>224</v>
      </c>
      <c r="H183" s="210">
        <v>7.8230000000000004</v>
      </c>
      <c r="I183" s="211"/>
      <c r="J183" s="212">
        <f>ROUND(I183*H183,2)</f>
        <v>0</v>
      </c>
      <c r="K183" s="208" t="s">
        <v>159</v>
      </c>
      <c r="L183" s="46"/>
      <c r="M183" s="213" t="s">
        <v>19</v>
      </c>
      <c r="N183" s="214" t="s">
        <v>47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0.037999999999999999</v>
      </c>
      <c r="T183" s="216">
        <f>S183*H183</f>
        <v>0.29727399999999998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160</v>
      </c>
      <c r="AT183" s="217" t="s">
        <v>155</v>
      </c>
      <c r="AU183" s="217" t="s">
        <v>173</v>
      </c>
      <c r="AY183" s="19" t="s">
        <v>153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84</v>
      </c>
      <c r="BK183" s="218">
        <f>ROUND(I183*H183,2)</f>
        <v>0</v>
      </c>
      <c r="BL183" s="19" t="s">
        <v>160</v>
      </c>
      <c r="BM183" s="217" t="s">
        <v>266</v>
      </c>
    </row>
    <row r="184" s="2" customFormat="1">
      <c r="A184" s="40"/>
      <c r="B184" s="41"/>
      <c r="C184" s="42"/>
      <c r="D184" s="219" t="s">
        <v>162</v>
      </c>
      <c r="E184" s="42"/>
      <c r="F184" s="220" t="s">
        <v>267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162</v>
      </c>
      <c r="AU184" s="19" t="s">
        <v>173</v>
      </c>
    </row>
    <row r="185" s="13" customFormat="1">
      <c r="A185" s="13"/>
      <c r="B185" s="224"/>
      <c r="C185" s="225"/>
      <c r="D185" s="226" t="s">
        <v>164</v>
      </c>
      <c r="E185" s="227" t="s">
        <v>19</v>
      </c>
      <c r="F185" s="228" t="s">
        <v>268</v>
      </c>
      <c r="G185" s="225"/>
      <c r="H185" s="229">
        <v>1.575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164</v>
      </c>
      <c r="AU185" s="235" t="s">
        <v>173</v>
      </c>
      <c r="AV185" s="13" t="s">
        <v>86</v>
      </c>
      <c r="AW185" s="13" t="s">
        <v>36</v>
      </c>
      <c r="AX185" s="13" t="s">
        <v>76</v>
      </c>
      <c r="AY185" s="235" t="s">
        <v>153</v>
      </c>
    </row>
    <row r="186" s="13" customFormat="1">
      <c r="A186" s="13"/>
      <c r="B186" s="224"/>
      <c r="C186" s="225"/>
      <c r="D186" s="226" t="s">
        <v>164</v>
      </c>
      <c r="E186" s="227" t="s">
        <v>19</v>
      </c>
      <c r="F186" s="228" t="s">
        <v>269</v>
      </c>
      <c r="G186" s="225"/>
      <c r="H186" s="229">
        <v>1.5580000000000001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164</v>
      </c>
      <c r="AU186" s="235" t="s">
        <v>173</v>
      </c>
      <c r="AV186" s="13" t="s">
        <v>86</v>
      </c>
      <c r="AW186" s="13" t="s">
        <v>36</v>
      </c>
      <c r="AX186" s="13" t="s">
        <v>76</v>
      </c>
      <c r="AY186" s="235" t="s">
        <v>153</v>
      </c>
    </row>
    <row r="187" s="13" customFormat="1">
      <c r="A187" s="13"/>
      <c r="B187" s="224"/>
      <c r="C187" s="225"/>
      <c r="D187" s="226" t="s">
        <v>164</v>
      </c>
      <c r="E187" s="227" t="s">
        <v>19</v>
      </c>
      <c r="F187" s="228" t="s">
        <v>268</v>
      </c>
      <c r="G187" s="225"/>
      <c r="H187" s="229">
        <v>1.575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164</v>
      </c>
      <c r="AU187" s="235" t="s">
        <v>173</v>
      </c>
      <c r="AV187" s="13" t="s">
        <v>86</v>
      </c>
      <c r="AW187" s="13" t="s">
        <v>36</v>
      </c>
      <c r="AX187" s="13" t="s">
        <v>76</v>
      </c>
      <c r="AY187" s="235" t="s">
        <v>153</v>
      </c>
    </row>
    <row r="188" s="13" customFormat="1">
      <c r="A188" s="13"/>
      <c r="B188" s="224"/>
      <c r="C188" s="225"/>
      <c r="D188" s="226" t="s">
        <v>164</v>
      </c>
      <c r="E188" s="227" t="s">
        <v>19</v>
      </c>
      <c r="F188" s="228" t="s">
        <v>270</v>
      </c>
      <c r="G188" s="225"/>
      <c r="H188" s="229">
        <v>1.5660000000000001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164</v>
      </c>
      <c r="AU188" s="235" t="s">
        <v>173</v>
      </c>
      <c r="AV188" s="13" t="s">
        <v>86</v>
      </c>
      <c r="AW188" s="13" t="s">
        <v>36</v>
      </c>
      <c r="AX188" s="13" t="s">
        <v>76</v>
      </c>
      <c r="AY188" s="235" t="s">
        <v>153</v>
      </c>
    </row>
    <row r="189" s="13" customFormat="1">
      <c r="A189" s="13"/>
      <c r="B189" s="224"/>
      <c r="C189" s="225"/>
      <c r="D189" s="226" t="s">
        <v>164</v>
      </c>
      <c r="E189" s="227" t="s">
        <v>19</v>
      </c>
      <c r="F189" s="228" t="s">
        <v>271</v>
      </c>
      <c r="G189" s="225"/>
      <c r="H189" s="229">
        <v>1.5489999999999999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164</v>
      </c>
      <c r="AU189" s="235" t="s">
        <v>173</v>
      </c>
      <c r="AV189" s="13" t="s">
        <v>86</v>
      </c>
      <c r="AW189" s="13" t="s">
        <v>36</v>
      </c>
      <c r="AX189" s="13" t="s">
        <v>76</v>
      </c>
      <c r="AY189" s="235" t="s">
        <v>153</v>
      </c>
    </row>
    <row r="190" s="14" customFormat="1">
      <c r="A190" s="14"/>
      <c r="B190" s="236"/>
      <c r="C190" s="237"/>
      <c r="D190" s="226" t="s">
        <v>164</v>
      </c>
      <c r="E190" s="238" t="s">
        <v>19</v>
      </c>
      <c r="F190" s="239" t="s">
        <v>167</v>
      </c>
      <c r="G190" s="237"/>
      <c r="H190" s="240">
        <v>7.8230000000000004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164</v>
      </c>
      <c r="AU190" s="246" t="s">
        <v>173</v>
      </c>
      <c r="AV190" s="14" t="s">
        <v>160</v>
      </c>
      <c r="AW190" s="14" t="s">
        <v>36</v>
      </c>
      <c r="AX190" s="14" t="s">
        <v>84</v>
      </c>
      <c r="AY190" s="246" t="s">
        <v>153</v>
      </c>
    </row>
    <row r="191" s="2" customFormat="1" ht="24.15" customHeight="1">
      <c r="A191" s="40"/>
      <c r="B191" s="41"/>
      <c r="C191" s="206" t="s">
        <v>8</v>
      </c>
      <c r="D191" s="206" t="s">
        <v>155</v>
      </c>
      <c r="E191" s="207" t="s">
        <v>272</v>
      </c>
      <c r="F191" s="208" t="s">
        <v>273</v>
      </c>
      <c r="G191" s="209" t="s">
        <v>224</v>
      </c>
      <c r="H191" s="210">
        <v>13.534000000000001</v>
      </c>
      <c r="I191" s="211"/>
      <c r="J191" s="212">
        <f>ROUND(I191*H191,2)</f>
        <v>0</v>
      </c>
      <c r="K191" s="208" t="s">
        <v>159</v>
      </c>
      <c r="L191" s="46"/>
      <c r="M191" s="213" t="s">
        <v>19</v>
      </c>
      <c r="N191" s="214" t="s">
        <v>47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0.075999999999999998</v>
      </c>
      <c r="T191" s="216">
        <f>S191*H191</f>
        <v>1.0285839999999999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160</v>
      </c>
      <c r="AT191" s="217" t="s">
        <v>155</v>
      </c>
      <c r="AU191" s="217" t="s">
        <v>173</v>
      </c>
      <c r="AY191" s="19" t="s">
        <v>153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84</v>
      </c>
      <c r="BK191" s="218">
        <f>ROUND(I191*H191,2)</f>
        <v>0</v>
      </c>
      <c r="BL191" s="19" t="s">
        <v>160</v>
      </c>
      <c r="BM191" s="217" t="s">
        <v>274</v>
      </c>
    </row>
    <row r="192" s="2" customFormat="1">
      <c r="A192" s="40"/>
      <c r="B192" s="41"/>
      <c r="C192" s="42"/>
      <c r="D192" s="219" t="s">
        <v>162</v>
      </c>
      <c r="E192" s="42"/>
      <c r="F192" s="220" t="s">
        <v>275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162</v>
      </c>
      <c r="AU192" s="19" t="s">
        <v>173</v>
      </c>
    </row>
    <row r="193" s="13" customFormat="1">
      <c r="A193" s="13"/>
      <c r="B193" s="224"/>
      <c r="C193" s="225"/>
      <c r="D193" s="226" t="s">
        <v>164</v>
      </c>
      <c r="E193" s="227" t="s">
        <v>19</v>
      </c>
      <c r="F193" s="228" t="s">
        <v>276</v>
      </c>
      <c r="G193" s="225"/>
      <c r="H193" s="229">
        <v>1.6160000000000001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164</v>
      </c>
      <c r="AU193" s="235" t="s">
        <v>173</v>
      </c>
      <c r="AV193" s="13" t="s">
        <v>86</v>
      </c>
      <c r="AW193" s="13" t="s">
        <v>36</v>
      </c>
      <c r="AX193" s="13" t="s">
        <v>76</v>
      </c>
      <c r="AY193" s="235" t="s">
        <v>153</v>
      </c>
    </row>
    <row r="194" s="13" customFormat="1">
      <c r="A194" s="13"/>
      <c r="B194" s="224"/>
      <c r="C194" s="225"/>
      <c r="D194" s="226" t="s">
        <v>164</v>
      </c>
      <c r="E194" s="227" t="s">
        <v>19</v>
      </c>
      <c r="F194" s="228" t="s">
        <v>277</v>
      </c>
      <c r="G194" s="225"/>
      <c r="H194" s="229">
        <v>1.8180000000000001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164</v>
      </c>
      <c r="AU194" s="235" t="s">
        <v>173</v>
      </c>
      <c r="AV194" s="13" t="s">
        <v>86</v>
      </c>
      <c r="AW194" s="13" t="s">
        <v>36</v>
      </c>
      <c r="AX194" s="13" t="s">
        <v>76</v>
      </c>
      <c r="AY194" s="235" t="s">
        <v>153</v>
      </c>
    </row>
    <row r="195" s="13" customFormat="1">
      <c r="A195" s="13"/>
      <c r="B195" s="224"/>
      <c r="C195" s="225"/>
      <c r="D195" s="226" t="s">
        <v>164</v>
      </c>
      <c r="E195" s="227" t="s">
        <v>19</v>
      </c>
      <c r="F195" s="228" t="s">
        <v>277</v>
      </c>
      <c r="G195" s="225"/>
      <c r="H195" s="229">
        <v>1.8180000000000001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164</v>
      </c>
      <c r="AU195" s="235" t="s">
        <v>173</v>
      </c>
      <c r="AV195" s="13" t="s">
        <v>86</v>
      </c>
      <c r="AW195" s="13" t="s">
        <v>36</v>
      </c>
      <c r="AX195" s="13" t="s">
        <v>76</v>
      </c>
      <c r="AY195" s="235" t="s">
        <v>153</v>
      </c>
    </row>
    <row r="196" s="13" customFormat="1">
      <c r="A196" s="13"/>
      <c r="B196" s="224"/>
      <c r="C196" s="225"/>
      <c r="D196" s="226" t="s">
        <v>164</v>
      </c>
      <c r="E196" s="227" t="s">
        <v>19</v>
      </c>
      <c r="F196" s="228" t="s">
        <v>277</v>
      </c>
      <c r="G196" s="225"/>
      <c r="H196" s="229">
        <v>1.8180000000000001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164</v>
      </c>
      <c r="AU196" s="235" t="s">
        <v>173</v>
      </c>
      <c r="AV196" s="13" t="s">
        <v>86</v>
      </c>
      <c r="AW196" s="13" t="s">
        <v>36</v>
      </c>
      <c r="AX196" s="13" t="s">
        <v>76</v>
      </c>
      <c r="AY196" s="235" t="s">
        <v>153</v>
      </c>
    </row>
    <row r="197" s="13" customFormat="1">
      <c r="A197" s="13"/>
      <c r="B197" s="224"/>
      <c r="C197" s="225"/>
      <c r="D197" s="226" t="s">
        <v>164</v>
      </c>
      <c r="E197" s="227" t="s">
        <v>19</v>
      </c>
      <c r="F197" s="228" t="s">
        <v>278</v>
      </c>
      <c r="G197" s="225"/>
      <c r="H197" s="229">
        <v>1.4139999999999999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164</v>
      </c>
      <c r="AU197" s="235" t="s">
        <v>173</v>
      </c>
      <c r="AV197" s="13" t="s">
        <v>86</v>
      </c>
      <c r="AW197" s="13" t="s">
        <v>36</v>
      </c>
      <c r="AX197" s="13" t="s">
        <v>76</v>
      </c>
      <c r="AY197" s="235" t="s">
        <v>153</v>
      </c>
    </row>
    <row r="198" s="13" customFormat="1">
      <c r="A198" s="13"/>
      <c r="B198" s="224"/>
      <c r="C198" s="225"/>
      <c r="D198" s="226" t="s">
        <v>164</v>
      </c>
      <c r="E198" s="227" t="s">
        <v>19</v>
      </c>
      <c r="F198" s="228" t="s">
        <v>278</v>
      </c>
      <c r="G198" s="225"/>
      <c r="H198" s="229">
        <v>1.4139999999999999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164</v>
      </c>
      <c r="AU198" s="235" t="s">
        <v>173</v>
      </c>
      <c r="AV198" s="13" t="s">
        <v>86</v>
      </c>
      <c r="AW198" s="13" t="s">
        <v>36</v>
      </c>
      <c r="AX198" s="13" t="s">
        <v>76</v>
      </c>
      <c r="AY198" s="235" t="s">
        <v>153</v>
      </c>
    </row>
    <row r="199" s="13" customFormat="1">
      <c r="A199" s="13"/>
      <c r="B199" s="224"/>
      <c r="C199" s="225"/>
      <c r="D199" s="226" t="s">
        <v>164</v>
      </c>
      <c r="E199" s="227" t="s">
        <v>19</v>
      </c>
      <c r="F199" s="228" t="s">
        <v>277</v>
      </c>
      <c r="G199" s="225"/>
      <c r="H199" s="229">
        <v>1.8180000000000001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164</v>
      </c>
      <c r="AU199" s="235" t="s">
        <v>173</v>
      </c>
      <c r="AV199" s="13" t="s">
        <v>86</v>
      </c>
      <c r="AW199" s="13" t="s">
        <v>36</v>
      </c>
      <c r="AX199" s="13" t="s">
        <v>76</v>
      </c>
      <c r="AY199" s="235" t="s">
        <v>153</v>
      </c>
    </row>
    <row r="200" s="13" customFormat="1">
      <c r="A200" s="13"/>
      <c r="B200" s="224"/>
      <c r="C200" s="225"/>
      <c r="D200" s="226" t="s">
        <v>164</v>
      </c>
      <c r="E200" s="227" t="s">
        <v>19</v>
      </c>
      <c r="F200" s="228" t="s">
        <v>277</v>
      </c>
      <c r="G200" s="225"/>
      <c r="H200" s="229">
        <v>1.8180000000000001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164</v>
      </c>
      <c r="AU200" s="235" t="s">
        <v>173</v>
      </c>
      <c r="AV200" s="13" t="s">
        <v>86</v>
      </c>
      <c r="AW200" s="13" t="s">
        <v>36</v>
      </c>
      <c r="AX200" s="13" t="s">
        <v>76</v>
      </c>
      <c r="AY200" s="235" t="s">
        <v>153</v>
      </c>
    </row>
    <row r="201" s="14" customFormat="1">
      <c r="A201" s="14"/>
      <c r="B201" s="236"/>
      <c r="C201" s="237"/>
      <c r="D201" s="226" t="s">
        <v>164</v>
      </c>
      <c r="E201" s="238" t="s">
        <v>19</v>
      </c>
      <c r="F201" s="239" t="s">
        <v>167</v>
      </c>
      <c r="G201" s="237"/>
      <c r="H201" s="240">
        <v>13.533999999999999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164</v>
      </c>
      <c r="AU201" s="246" t="s">
        <v>173</v>
      </c>
      <c r="AV201" s="14" t="s">
        <v>160</v>
      </c>
      <c r="AW201" s="14" t="s">
        <v>36</v>
      </c>
      <c r="AX201" s="14" t="s">
        <v>84</v>
      </c>
      <c r="AY201" s="246" t="s">
        <v>153</v>
      </c>
    </row>
    <row r="202" s="2" customFormat="1" ht="24.15" customHeight="1">
      <c r="A202" s="40"/>
      <c r="B202" s="41"/>
      <c r="C202" s="206" t="s">
        <v>279</v>
      </c>
      <c r="D202" s="206" t="s">
        <v>155</v>
      </c>
      <c r="E202" s="207" t="s">
        <v>280</v>
      </c>
      <c r="F202" s="208" t="s">
        <v>281</v>
      </c>
      <c r="G202" s="209" t="s">
        <v>224</v>
      </c>
      <c r="H202" s="210">
        <v>2.4239999999999999</v>
      </c>
      <c r="I202" s="211"/>
      <c r="J202" s="212">
        <f>ROUND(I202*H202,2)</f>
        <v>0</v>
      </c>
      <c r="K202" s="208" t="s">
        <v>159</v>
      </c>
      <c r="L202" s="46"/>
      <c r="M202" s="213" t="s">
        <v>19</v>
      </c>
      <c r="N202" s="214" t="s">
        <v>47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0.063</v>
      </c>
      <c r="T202" s="216">
        <f>S202*H202</f>
        <v>0.15271199999999999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160</v>
      </c>
      <c r="AT202" s="217" t="s">
        <v>155</v>
      </c>
      <c r="AU202" s="217" t="s">
        <v>173</v>
      </c>
      <c r="AY202" s="19" t="s">
        <v>153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84</v>
      </c>
      <c r="BK202" s="218">
        <f>ROUND(I202*H202,2)</f>
        <v>0</v>
      </c>
      <c r="BL202" s="19" t="s">
        <v>160</v>
      </c>
      <c r="BM202" s="217" t="s">
        <v>282</v>
      </c>
    </row>
    <row r="203" s="2" customFormat="1">
      <c r="A203" s="40"/>
      <c r="B203" s="41"/>
      <c r="C203" s="42"/>
      <c r="D203" s="219" t="s">
        <v>162</v>
      </c>
      <c r="E203" s="42"/>
      <c r="F203" s="220" t="s">
        <v>283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162</v>
      </c>
      <c r="AU203" s="19" t="s">
        <v>173</v>
      </c>
    </row>
    <row r="204" s="13" customFormat="1">
      <c r="A204" s="13"/>
      <c r="B204" s="224"/>
      <c r="C204" s="225"/>
      <c r="D204" s="226" t="s">
        <v>164</v>
      </c>
      <c r="E204" s="227" t="s">
        <v>19</v>
      </c>
      <c r="F204" s="228" t="s">
        <v>284</v>
      </c>
      <c r="G204" s="225"/>
      <c r="H204" s="229">
        <v>2.4239999999999999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164</v>
      </c>
      <c r="AU204" s="235" t="s">
        <v>173</v>
      </c>
      <c r="AV204" s="13" t="s">
        <v>86</v>
      </c>
      <c r="AW204" s="13" t="s">
        <v>36</v>
      </c>
      <c r="AX204" s="13" t="s">
        <v>76</v>
      </c>
      <c r="AY204" s="235" t="s">
        <v>153</v>
      </c>
    </row>
    <row r="205" s="14" customFormat="1">
      <c r="A205" s="14"/>
      <c r="B205" s="236"/>
      <c r="C205" s="237"/>
      <c r="D205" s="226" t="s">
        <v>164</v>
      </c>
      <c r="E205" s="238" t="s">
        <v>19</v>
      </c>
      <c r="F205" s="239" t="s">
        <v>167</v>
      </c>
      <c r="G205" s="237"/>
      <c r="H205" s="240">
        <v>2.4239999999999999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164</v>
      </c>
      <c r="AU205" s="246" t="s">
        <v>173</v>
      </c>
      <c r="AV205" s="14" t="s">
        <v>160</v>
      </c>
      <c r="AW205" s="14" t="s">
        <v>36</v>
      </c>
      <c r="AX205" s="14" t="s">
        <v>84</v>
      </c>
      <c r="AY205" s="246" t="s">
        <v>153</v>
      </c>
    </row>
    <row r="206" s="2" customFormat="1" ht="24.15" customHeight="1">
      <c r="A206" s="40"/>
      <c r="B206" s="41"/>
      <c r="C206" s="206" t="s">
        <v>285</v>
      </c>
      <c r="D206" s="206" t="s">
        <v>155</v>
      </c>
      <c r="E206" s="207" t="s">
        <v>286</v>
      </c>
      <c r="F206" s="208" t="s">
        <v>287</v>
      </c>
      <c r="G206" s="209" t="s">
        <v>224</v>
      </c>
      <c r="H206" s="210">
        <v>14.754</v>
      </c>
      <c r="I206" s="211"/>
      <c r="J206" s="212">
        <f>ROUND(I206*H206,2)</f>
        <v>0</v>
      </c>
      <c r="K206" s="208" t="s">
        <v>159</v>
      </c>
      <c r="L206" s="46"/>
      <c r="M206" s="213" t="s">
        <v>19</v>
      </c>
      <c r="N206" s="214" t="s">
        <v>47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0.13100000000000001</v>
      </c>
      <c r="T206" s="216">
        <f>S206*H206</f>
        <v>1.932774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160</v>
      </c>
      <c r="AT206" s="217" t="s">
        <v>155</v>
      </c>
      <c r="AU206" s="217" t="s">
        <v>173</v>
      </c>
      <c r="AY206" s="19" t="s">
        <v>153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84</v>
      </c>
      <c r="BK206" s="218">
        <f>ROUND(I206*H206,2)</f>
        <v>0</v>
      </c>
      <c r="BL206" s="19" t="s">
        <v>160</v>
      </c>
      <c r="BM206" s="217" t="s">
        <v>288</v>
      </c>
    </row>
    <row r="207" s="2" customFormat="1">
      <c r="A207" s="40"/>
      <c r="B207" s="41"/>
      <c r="C207" s="42"/>
      <c r="D207" s="219" t="s">
        <v>162</v>
      </c>
      <c r="E207" s="42"/>
      <c r="F207" s="220" t="s">
        <v>289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162</v>
      </c>
      <c r="AU207" s="19" t="s">
        <v>173</v>
      </c>
    </row>
    <row r="208" s="13" customFormat="1">
      <c r="A208" s="13"/>
      <c r="B208" s="224"/>
      <c r="C208" s="225"/>
      <c r="D208" s="226" t="s">
        <v>164</v>
      </c>
      <c r="E208" s="227" t="s">
        <v>19</v>
      </c>
      <c r="F208" s="228" t="s">
        <v>290</v>
      </c>
      <c r="G208" s="225"/>
      <c r="H208" s="229">
        <v>19.981999999999999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164</v>
      </c>
      <c r="AU208" s="235" t="s">
        <v>173</v>
      </c>
      <c r="AV208" s="13" t="s">
        <v>86</v>
      </c>
      <c r="AW208" s="13" t="s">
        <v>36</v>
      </c>
      <c r="AX208" s="13" t="s">
        <v>76</v>
      </c>
      <c r="AY208" s="235" t="s">
        <v>153</v>
      </c>
    </row>
    <row r="209" s="13" customFormat="1">
      <c r="A209" s="13"/>
      <c r="B209" s="224"/>
      <c r="C209" s="225"/>
      <c r="D209" s="226" t="s">
        <v>164</v>
      </c>
      <c r="E209" s="227" t="s">
        <v>19</v>
      </c>
      <c r="F209" s="228" t="s">
        <v>291</v>
      </c>
      <c r="G209" s="225"/>
      <c r="H209" s="229">
        <v>-5.2279999999999998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164</v>
      </c>
      <c r="AU209" s="235" t="s">
        <v>173</v>
      </c>
      <c r="AV209" s="13" t="s">
        <v>86</v>
      </c>
      <c r="AW209" s="13" t="s">
        <v>36</v>
      </c>
      <c r="AX209" s="13" t="s">
        <v>76</v>
      </c>
      <c r="AY209" s="235" t="s">
        <v>153</v>
      </c>
    </row>
    <row r="210" s="14" customFormat="1">
      <c r="A210" s="14"/>
      <c r="B210" s="236"/>
      <c r="C210" s="237"/>
      <c r="D210" s="226" t="s">
        <v>164</v>
      </c>
      <c r="E210" s="238" t="s">
        <v>19</v>
      </c>
      <c r="F210" s="239" t="s">
        <v>167</v>
      </c>
      <c r="G210" s="237"/>
      <c r="H210" s="240">
        <v>14.754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164</v>
      </c>
      <c r="AU210" s="246" t="s">
        <v>173</v>
      </c>
      <c r="AV210" s="14" t="s">
        <v>160</v>
      </c>
      <c r="AW210" s="14" t="s">
        <v>36</v>
      </c>
      <c r="AX210" s="14" t="s">
        <v>84</v>
      </c>
      <c r="AY210" s="246" t="s">
        <v>153</v>
      </c>
    </row>
    <row r="211" s="2" customFormat="1" ht="24.15" customHeight="1">
      <c r="A211" s="40"/>
      <c r="B211" s="41"/>
      <c r="C211" s="206" t="s">
        <v>292</v>
      </c>
      <c r="D211" s="206" t="s">
        <v>155</v>
      </c>
      <c r="E211" s="207" t="s">
        <v>293</v>
      </c>
      <c r="F211" s="208" t="s">
        <v>294</v>
      </c>
      <c r="G211" s="209" t="s">
        <v>224</v>
      </c>
      <c r="H211" s="210">
        <v>40.325000000000003</v>
      </c>
      <c r="I211" s="211"/>
      <c r="J211" s="212">
        <f>ROUND(I211*H211,2)</f>
        <v>0</v>
      </c>
      <c r="K211" s="208" t="s">
        <v>159</v>
      </c>
      <c r="L211" s="46"/>
      <c r="M211" s="213" t="s">
        <v>19</v>
      </c>
      <c r="N211" s="214" t="s">
        <v>47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0.26100000000000001</v>
      </c>
      <c r="T211" s="216">
        <f>S211*H211</f>
        <v>10.524825000000002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160</v>
      </c>
      <c r="AT211" s="217" t="s">
        <v>155</v>
      </c>
      <c r="AU211" s="217" t="s">
        <v>173</v>
      </c>
      <c r="AY211" s="19" t="s">
        <v>153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84</v>
      </c>
      <c r="BK211" s="218">
        <f>ROUND(I211*H211,2)</f>
        <v>0</v>
      </c>
      <c r="BL211" s="19" t="s">
        <v>160</v>
      </c>
      <c r="BM211" s="217" t="s">
        <v>295</v>
      </c>
    </row>
    <row r="212" s="2" customFormat="1">
      <c r="A212" s="40"/>
      <c r="B212" s="41"/>
      <c r="C212" s="42"/>
      <c r="D212" s="219" t="s">
        <v>162</v>
      </c>
      <c r="E212" s="42"/>
      <c r="F212" s="220" t="s">
        <v>296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162</v>
      </c>
      <c r="AU212" s="19" t="s">
        <v>173</v>
      </c>
    </row>
    <row r="213" s="13" customFormat="1">
      <c r="A213" s="13"/>
      <c r="B213" s="224"/>
      <c r="C213" s="225"/>
      <c r="D213" s="226" t="s">
        <v>164</v>
      </c>
      <c r="E213" s="227" t="s">
        <v>19</v>
      </c>
      <c r="F213" s="228" t="s">
        <v>297</v>
      </c>
      <c r="G213" s="225"/>
      <c r="H213" s="229">
        <v>45.779000000000003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164</v>
      </c>
      <c r="AU213" s="235" t="s">
        <v>173</v>
      </c>
      <c r="AV213" s="13" t="s">
        <v>86</v>
      </c>
      <c r="AW213" s="13" t="s">
        <v>36</v>
      </c>
      <c r="AX213" s="13" t="s">
        <v>76</v>
      </c>
      <c r="AY213" s="235" t="s">
        <v>153</v>
      </c>
    </row>
    <row r="214" s="13" customFormat="1">
      <c r="A214" s="13"/>
      <c r="B214" s="224"/>
      <c r="C214" s="225"/>
      <c r="D214" s="226" t="s">
        <v>164</v>
      </c>
      <c r="E214" s="227" t="s">
        <v>19</v>
      </c>
      <c r="F214" s="228" t="s">
        <v>298</v>
      </c>
      <c r="G214" s="225"/>
      <c r="H214" s="229">
        <v>-5.4539999999999997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164</v>
      </c>
      <c r="AU214" s="235" t="s">
        <v>173</v>
      </c>
      <c r="AV214" s="13" t="s">
        <v>86</v>
      </c>
      <c r="AW214" s="13" t="s">
        <v>36</v>
      </c>
      <c r="AX214" s="13" t="s">
        <v>76</v>
      </c>
      <c r="AY214" s="235" t="s">
        <v>153</v>
      </c>
    </row>
    <row r="215" s="14" customFormat="1">
      <c r="A215" s="14"/>
      <c r="B215" s="236"/>
      <c r="C215" s="237"/>
      <c r="D215" s="226" t="s">
        <v>164</v>
      </c>
      <c r="E215" s="238" t="s">
        <v>19</v>
      </c>
      <c r="F215" s="239" t="s">
        <v>167</v>
      </c>
      <c r="G215" s="237"/>
      <c r="H215" s="240">
        <v>40.325000000000003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164</v>
      </c>
      <c r="AU215" s="246" t="s">
        <v>173</v>
      </c>
      <c r="AV215" s="14" t="s">
        <v>160</v>
      </c>
      <c r="AW215" s="14" t="s">
        <v>36</v>
      </c>
      <c r="AX215" s="14" t="s">
        <v>84</v>
      </c>
      <c r="AY215" s="246" t="s">
        <v>153</v>
      </c>
    </row>
    <row r="216" s="2" customFormat="1" ht="24.15" customHeight="1">
      <c r="A216" s="40"/>
      <c r="B216" s="41"/>
      <c r="C216" s="206" t="s">
        <v>299</v>
      </c>
      <c r="D216" s="206" t="s">
        <v>155</v>
      </c>
      <c r="E216" s="207" t="s">
        <v>300</v>
      </c>
      <c r="F216" s="208" t="s">
        <v>301</v>
      </c>
      <c r="G216" s="209" t="s">
        <v>158</v>
      </c>
      <c r="H216" s="210">
        <v>2.4329999999999998</v>
      </c>
      <c r="I216" s="211"/>
      <c r="J216" s="212">
        <f>ROUND(I216*H216,2)</f>
        <v>0</v>
      </c>
      <c r="K216" s="208" t="s">
        <v>159</v>
      </c>
      <c r="L216" s="46"/>
      <c r="M216" s="213" t="s">
        <v>19</v>
      </c>
      <c r="N216" s="214" t="s">
        <v>47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1.175</v>
      </c>
      <c r="T216" s="216">
        <f>S216*H216</f>
        <v>2.8587750000000001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160</v>
      </c>
      <c r="AT216" s="217" t="s">
        <v>155</v>
      </c>
      <c r="AU216" s="217" t="s">
        <v>173</v>
      </c>
      <c r="AY216" s="19" t="s">
        <v>153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84</v>
      </c>
      <c r="BK216" s="218">
        <f>ROUND(I216*H216,2)</f>
        <v>0</v>
      </c>
      <c r="BL216" s="19" t="s">
        <v>160</v>
      </c>
      <c r="BM216" s="217" t="s">
        <v>302</v>
      </c>
    </row>
    <row r="217" s="2" customFormat="1">
      <c r="A217" s="40"/>
      <c r="B217" s="41"/>
      <c r="C217" s="42"/>
      <c r="D217" s="219" t="s">
        <v>162</v>
      </c>
      <c r="E217" s="42"/>
      <c r="F217" s="220" t="s">
        <v>303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162</v>
      </c>
      <c r="AU217" s="19" t="s">
        <v>173</v>
      </c>
    </row>
    <row r="218" s="13" customFormat="1">
      <c r="A218" s="13"/>
      <c r="B218" s="224"/>
      <c r="C218" s="225"/>
      <c r="D218" s="226" t="s">
        <v>164</v>
      </c>
      <c r="E218" s="227" t="s">
        <v>19</v>
      </c>
      <c r="F218" s="228" t="s">
        <v>304</v>
      </c>
      <c r="G218" s="225"/>
      <c r="H218" s="229">
        <v>0.78300000000000003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164</v>
      </c>
      <c r="AU218" s="235" t="s">
        <v>173</v>
      </c>
      <c r="AV218" s="13" t="s">
        <v>86</v>
      </c>
      <c r="AW218" s="13" t="s">
        <v>36</v>
      </c>
      <c r="AX218" s="13" t="s">
        <v>76</v>
      </c>
      <c r="AY218" s="235" t="s">
        <v>153</v>
      </c>
    </row>
    <row r="219" s="13" customFormat="1">
      <c r="A219" s="13"/>
      <c r="B219" s="224"/>
      <c r="C219" s="225"/>
      <c r="D219" s="226" t="s">
        <v>164</v>
      </c>
      <c r="E219" s="227" t="s">
        <v>19</v>
      </c>
      <c r="F219" s="228" t="s">
        <v>305</v>
      </c>
      <c r="G219" s="225"/>
      <c r="H219" s="229">
        <v>1.6499999999999999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164</v>
      </c>
      <c r="AU219" s="235" t="s">
        <v>173</v>
      </c>
      <c r="AV219" s="13" t="s">
        <v>86</v>
      </c>
      <c r="AW219" s="13" t="s">
        <v>36</v>
      </c>
      <c r="AX219" s="13" t="s">
        <v>76</v>
      </c>
      <c r="AY219" s="235" t="s">
        <v>153</v>
      </c>
    </row>
    <row r="220" s="14" customFormat="1">
      <c r="A220" s="14"/>
      <c r="B220" s="236"/>
      <c r="C220" s="237"/>
      <c r="D220" s="226" t="s">
        <v>164</v>
      </c>
      <c r="E220" s="238" t="s">
        <v>19</v>
      </c>
      <c r="F220" s="239" t="s">
        <v>167</v>
      </c>
      <c r="G220" s="237"/>
      <c r="H220" s="240">
        <v>2.4329999999999998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164</v>
      </c>
      <c r="AU220" s="246" t="s">
        <v>173</v>
      </c>
      <c r="AV220" s="14" t="s">
        <v>160</v>
      </c>
      <c r="AW220" s="14" t="s">
        <v>36</v>
      </c>
      <c r="AX220" s="14" t="s">
        <v>84</v>
      </c>
      <c r="AY220" s="246" t="s">
        <v>153</v>
      </c>
    </row>
    <row r="221" s="2" customFormat="1" ht="16.5" customHeight="1">
      <c r="A221" s="40"/>
      <c r="B221" s="41"/>
      <c r="C221" s="206" t="s">
        <v>306</v>
      </c>
      <c r="D221" s="206" t="s">
        <v>155</v>
      </c>
      <c r="E221" s="207" t="s">
        <v>307</v>
      </c>
      <c r="F221" s="208" t="s">
        <v>308</v>
      </c>
      <c r="G221" s="209" t="s">
        <v>158</v>
      </c>
      <c r="H221" s="210">
        <v>2.1629999999999998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47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2.3999999999999999</v>
      </c>
      <c r="T221" s="216">
        <f>S221*H221</f>
        <v>5.1911999999999994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160</v>
      </c>
      <c r="AT221" s="217" t="s">
        <v>155</v>
      </c>
      <c r="AU221" s="217" t="s">
        <v>173</v>
      </c>
      <c r="AY221" s="19" t="s">
        <v>153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84</v>
      </c>
      <c r="BK221" s="218">
        <f>ROUND(I221*H221,2)</f>
        <v>0</v>
      </c>
      <c r="BL221" s="19" t="s">
        <v>160</v>
      </c>
      <c r="BM221" s="217" t="s">
        <v>309</v>
      </c>
    </row>
    <row r="222" s="13" customFormat="1">
      <c r="A222" s="13"/>
      <c r="B222" s="224"/>
      <c r="C222" s="225"/>
      <c r="D222" s="226" t="s">
        <v>164</v>
      </c>
      <c r="E222" s="227" t="s">
        <v>19</v>
      </c>
      <c r="F222" s="228" t="s">
        <v>310</v>
      </c>
      <c r="G222" s="225"/>
      <c r="H222" s="229">
        <v>2.1629999999999998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164</v>
      </c>
      <c r="AU222" s="235" t="s">
        <v>173</v>
      </c>
      <c r="AV222" s="13" t="s">
        <v>86</v>
      </c>
      <c r="AW222" s="13" t="s">
        <v>36</v>
      </c>
      <c r="AX222" s="13" t="s">
        <v>76</v>
      </c>
      <c r="AY222" s="235" t="s">
        <v>153</v>
      </c>
    </row>
    <row r="223" s="14" customFormat="1">
      <c r="A223" s="14"/>
      <c r="B223" s="236"/>
      <c r="C223" s="237"/>
      <c r="D223" s="226" t="s">
        <v>164</v>
      </c>
      <c r="E223" s="238" t="s">
        <v>19</v>
      </c>
      <c r="F223" s="239" t="s">
        <v>167</v>
      </c>
      <c r="G223" s="237"/>
      <c r="H223" s="240">
        <v>2.1629999999999998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164</v>
      </c>
      <c r="AU223" s="246" t="s">
        <v>173</v>
      </c>
      <c r="AV223" s="14" t="s">
        <v>160</v>
      </c>
      <c r="AW223" s="14" t="s">
        <v>36</v>
      </c>
      <c r="AX223" s="14" t="s">
        <v>84</v>
      </c>
      <c r="AY223" s="246" t="s">
        <v>153</v>
      </c>
    </row>
    <row r="224" s="2" customFormat="1" ht="16.5" customHeight="1">
      <c r="A224" s="40"/>
      <c r="B224" s="41"/>
      <c r="C224" s="206" t="s">
        <v>7</v>
      </c>
      <c r="D224" s="206" t="s">
        <v>155</v>
      </c>
      <c r="E224" s="207" t="s">
        <v>311</v>
      </c>
      <c r="F224" s="208" t="s">
        <v>312</v>
      </c>
      <c r="G224" s="209" t="s">
        <v>158</v>
      </c>
      <c r="H224" s="210">
        <v>0.40000000000000002</v>
      </c>
      <c r="I224" s="211"/>
      <c r="J224" s="212">
        <f>ROUND(I224*H224,2)</f>
        <v>0</v>
      </c>
      <c r="K224" s="208" t="s">
        <v>159</v>
      </c>
      <c r="L224" s="46"/>
      <c r="M224" s="213" t="s">
        <v>19</v>
      </c>
      <c r="N224" s="214" t="s">
        <v>47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2.3999999999999999</v>
      </c>
      <c r="T224" s="216">
        <f>S224*H224</f>
        <v>0.95999999999999996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160</v>
      </c>
      <c r="AT224" s="217" t="s">
        <v>155</v>
      </c>
      <c r="AU224" s="217" t="s">
        <v>173</v>
      </c>
      <c r="AY224" s="19" t="s">
        <v>153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84</v>
      </c>
      <c r="BK224" s="218">
        <f>ROUND(I224*H224,2)</f>
        <v>0</v>
      </c>
      <c r="BL224" s="19" t="s">
        <v>160</v>
      </c>
      <c r="BM224" s="217" t="s">
        <v>313</v>
      </c>
    </row>
    <row r="225" s="2" customFormat="1">
      <c r="A225" s="40"/>
      <c r="B225" s="41"/>
      <c r="C225" s="42"/>
      <c r="D225" s="219" t="s">
        <v>162</v>
      </c>
      <c r="E225" s="42"/>
      <c r="F225" s="220" t="s">
        <v>314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162</v>
      </c>
      <c r="AU225" s="19" t="s">
        <v>173</v>
      </c>
    </row>
    <row r="226" s="15" customFormat="1">
      <c r="A226" s="15"/>
      <c r="B226" s="247"/>
      <c r="C226" s="248"/>
      <c r="D226" s="226" t="s">
        <v>164</v>
      </c>
      <c r="E226" s="249" t="s">
        <v>19</v>
      </c>
      <c r="F226" s="250" t="s">
        <v>315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164</v>
      </c>
      <c r="AU226" s="256" t="s">
        <v>173</v>
      </c>
      <c r="AV226" s="15" t="s">
        <v>84</v>
      </c>
      <c r="AW226" s="15" t="s">
        <v>36</v>
      </c>
      <c r="AX226" s="15" t="s">
        <v>76</v>
      </c>
      <c r="AY226" s="256" t="s">
        <v>153</v>
      </c>
    </row>
    <row r="227" s="13" customFormat="1">
      <c r="A227" s="13"/>
      <c r="B227" s="224"/>
      <c r="C227" s="225"/>
      <c r="D227" s="226" t="s">
        <v>164</v>
      </c>
      <c r="E227" s="227" t="s">
        <v>19</v>
      </c>
      <c r="F227" s="228" t="s">
        <v>316</v>
      </c>
      <c r="G227" s="225"/>
      <c r="H227" s="229">
        <v>0.078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164</v>
      </c>
      <c r="AU227" s="235" t="s">
        <v>173</v>
      </c>
      <c r="AV227" s="13" t="s">
        <v>86</v>
      </c>
      <c r="AW227" s="13" t="s">
        <v>36</v>
      </c>
      <c r="AX227" s="13" t="s">
        <v>76</v>
      </c>
      <c r="AY227" s="235" t="s">
        <v>153</v>
      </c>
    </row>
    <row r="228" s="13" customFormat="1">
      <c r="A228" s="13"/>
      <c r="B228" s="224"/>
      <c r="C228" s="225"/>
      <c r="D228" s="226" t="s">
        <v>164</v>
      </c>
      <c r="E228" s="227" t="s">
        <v>19</v>
      </c>
      <c r="F228" s="228" t="s">
        <v>317</v>
      </c>
      <c r="G228" s="225"/>
      <c r="H228" s="229">
        <v>0.059999999999999998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164</v>
      </c>
      <c r="AU228" s="235" t="s">
        <v>173</v>
      </c>
      <c r="AV228" s="13" t="s">
        <v>86</v>
      </c>
      <c r="AW228" s="13" t="s">
        <v>36</v>
      </c>
      <c r="AX228" s="13" t="s">
        <v>76</v>
      </c>
      <c r="AY228" s="235" t="s">
        <v>153</v>
      </c>
    </row>
    <row r="229" s="13" customFormat="1">
      <c r="A229" s="13"/>
      <c r="B229" s="224"/>
      <c r="C229" s="225"/>
      <c r="D229" s="226" t="s">
        <v>164</v>
      </c>
      <c r="E229" s="227" t="s">
        <v>19</v>
      </c>
      <c r="F229" s="228" t="s">
        <v>318</v>
      </c>
      <c r="G229" s="225"/>
      <c r="H229" s="229">
        <v>0.19500000000000001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164</v>
      </c>
      <c r="AU229" s="235" t="s">
        <v>173</v>
      </c>
      <c r="AV229" s="13" t="s">
        <v>86</v>
      </c>
      <c r="AW229" s="13" t="s">
        <v>36</v>
      </c>
      <c r="AX229" s="13" t="s">
        <v>76</v>
      </c>
      <c r="AY229" s="235" t="s">
        <v>153</v>
      </c>
    </row>
    <row r="230" s="13" customFormat="1">
      <c r="A230" s="13"/>
      <c r="B230" s="224"/>
      <c r="C230" s="225"/>
      <c r="D230" s="226" t="s">
        <v>164</v>
      </c>
      <c r="E230" s="227" t="s">
        <v>19</v>
      </c>
      <c r="F230" s="228" t="s">
        <v>319</v>
      </c>
      <c r="G230" s="225"/>
      <c r="H230" s="229">
        <v>0.067000000000000004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164</v>
      </c>
      <c r="AU230" s="235" t="s">
        <v>173</v>
      </c>
      <c r="AV230" s="13" t="s">
        <v>86</v>
      </c>
      <c r="AW230" s="13" t="s">
        <v>36</v>
      </c>
      <c r="AX230" s="13" t="s">
        <v>76</v>
      </c>
      <c r="AY230" s="235" t="s">
        <v>153</v>
      </c>
    </row>
    <row r="231" s="14" customFormat="1">
      <c r="A231" s="14"/>
      <c r="B231" s="236"/>
      <c r="C231" s="237"/>
      <c r="D231" s="226" t="s">
        <v>164</v>
      </c>
      <c r="E231" s="238" t="s">
        <v>19</v>
      </c>
      <c r="F231" s="239" t="s">
        <v>167</v>
      </c>
      <c r="G231" s="237"/>
      <c r="H231" s="240">
        <v>0.40000000000000002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164</v>
      </c>
      <c r="AU231" s="246" t="s">
        <v>173</v>
      </c>
      <c r="AV231" s="14" t="s">
        <v>160</v>
      </c>
      <c r="AW231" s="14" t="s">
        <v>36</v>
      </c>
      <c r="AX231" s="14" t="s">
        <v>84</v>
      </c>
      <c r="AY231" s="246" t="s">
        <v>153</v>
      </c>
    </row>
    <row r="232" s="2" customFormat="1" ht="16.5" customHeight="1">
      <c r="A232" s="40"/>
      <c r="B232" s="41"/>
      <c r="C232" s="206" t="s">
        <v>320</v>
      </c>
      <c r="D232" s="206" t="s">
        <v>155</v>
      </c>
      <c r="E232" s="207" t="s">
        <v>321</v>
      </c>
      <c r="F232" s="208" t="s">
        <v>322</v>
      </c>
      <c r="G232" s="209" t="s">
        <v>158</v>
      </c>
      <c r="H232" s="210">
        <v>0.48499999999999999</v>
      </c>
      <c r="I232" s="211"/>
      <c r="J232" s="212">
        <f>ROUND(I232*H232,2)</f>
        <v>0</v>
      </c>
      <c r="K232" s="208" t="s">
        <v>159</v>
      </c>
      <c r="L232" s="46"/>
      <c r="M232" s="213" t="s">
        <v>19</v>
      </c>
      <c r="N232" s="214" t="s">
        <v>47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2.2000000000000002</v>
      </c>
      <c r="T232" s="216">
        <f>S232*H232</f>
        <v>1.067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160</v>
      </c>
      <c r="AT232" s="217" t="s">
        <v>155</v>
      </c>
      <c r="AU232" s="217" t="s">
        <v>173</v>
      </c>
      <c r="AY232" s="19" t="s">
        <v>153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84</v>
      </c>
      <c r="BK232" s="218">
        <f>ROUND(I232*H232,2)</f>
        <v>0</v>
      </c>
      <c r="BL232" s="19" t="s">
        <v>160</v>
      </c>
      <c r="BM232" s="217" t="s">
        <v>323</v>
      </c>
    </row>
    <row r="233" s="2" customFormat="1">
      <c r="A233" s="40"/>
      <c r="B233" s="41"/>
      <c r="C233" s="42"/>
      <c r="D233" s="219" t="s">
        <v>162</v>
      </c>
      <c r="E233" s="42"/>
      <c r="F233" s="220" t="s">
        <v>324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162</v>
      </c>
      <c r="AU233" s="19" t="s">
        <v>173</v>
      </c>
    </row>
    <row r="234" s="13" customFormat="1">
      <c r="A234" s="13"/>
      <c r="B234" s="224"/>
      <c r="C234" s="225"/>
      <c r="D234" s="226" t="s">
        <v>164</v>
      </c>
      <c r="E234" s="227" t="s">
        <v>19</v>
      </c>
      <c r="F234" s="228" t="s">
        <v>325</v>
      </c>
      <c r="G234" s="225"/>
      <c r="H234" s="229">
        <v>0.126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164</v>
      </c>
      <c r="AU234" s="235" t="s">
        <v>173</v>
      </c>
      <c r="AV234" s="13" t="s">
        <v>86</v>
      </c>
      <c r="AW234" s="13" t="s">
        <v>36</v>
      </c>
      <c r="AX234" s="13" t="s">
        <v>76</v>
      </c>
      <c r="AY234" s="235" t="s">
        <v>153</v>
      </c>
    </row>
    <row r="235" s="13" customFormat="1">
      <c r="A235" s="13"/>
      <c r="B235" s="224"/>
      <c r="C235" s="225"/>
      <c r="D235" s="226" t="s">
        <v>164</v>
      </c>
      <c r="E235" s="227" t="s">
        <v>19</v>
      </c>
      <c r="F235" s="228" t="s">
        <v>326</v>
      </c>
      <c r="G235" s="225"/>
      <c r="H235" s="229">
        <v>0.35899999999999999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164</v>
      </c>
      <c r="AU235" s="235" t="s">
        <v>173</v>
      </c>
      <c r="AV235" s="13" t="s">
        <v>86</v>
      </c>
      <c r="AW235" s="13" t="s">
        <v>36</v>
      </c>
      <c r="AX235" s="13" t="s">
        <v>76</v>
      </c>
      <c r="AY235" s="235" t="s">
        <v>153</v>
      </c>
    </row>
    <row r="236" s="14" customFormat="1">
      <c r="A236" s="14"/>
      <c r="B236" s="236"/>
      <c r="C236" s="237"/>
      <c r="D236" s="226" t="s">
        <v>164</v>
      </c>
      <c r="E236" s="238" t="s">
        <v>19</v>
      </c>
      <c r="F236" s="239" t="s">
        <v>167</v>
      </c>
      <c r="G236" s="237"/>
      <c r="H236" s="240">
        <v>0.48499999999999999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164</v>
      </c>
      <c r="AU236" s="246" t="s">
        <v>173</v>
      </c>
      <c r="AV236" s="14" t="s">
        <v>160</v>
      </c>
      <c r="AW236" s="14" t="s">
        <v>36</v>
      </c>
      <c r="AX236" s="14" t="s">
        <v>84</v>
      </c>
      <c r="AY236" s="246" t="s">
        <v>153</v>
      </c>
    </row>
    <row r="237" s="2" customFormat="1" ht="16.5" customHeight="1">
      <c r="A237" s="40"/>
      <c r="B237" s="41"/>
      <c r="C237" s="206" t="s">
        <v>327</v>
      </c>
      <c r="D237" s="206" t="s">
        <v>155</v>
      </c>
      <c r="E237" s="207" t="s">
        <v>328</v>
      </c>
      <c r="F237" s="208" t="s">
        <v>329</v>
      </c>
      <c r="G237" s="209" t="s">
        <v>158</v>
      </c>
      <c r="H237" s="210">
        <v>0.33000000000000002</v>
      </c>
      <c r="I237" s="211"/>
      <c r="J237" s="212">
        <f>ROUND(I237*H237,2)</f>
        <v>0</v>
      </c>
      <c r="K237" s="208" t="s">
        <v>159</v>
      </c>
      <c r="L237" s="46"/>
      <c r="M237" s="213" t="s">
        <v>19</v>
      </c>
      <c r="N237" s="214" t="s">
        <v>47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2.3999999999999999</v>
      </c>
      <c r="T237" s="216">
        <f>S237*H237</f>
        <v>0.79200000000000004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160</v>
      </c>
      <c r="AT237" s="217" t="s">
        <v>155</v>
      </c>
      <c r="AU237" s="217" t="s">
        <v>173</v>
      </c>
      <c r="AY237" s="19" t="s">
        <v>153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84</v>
      </c>
      <c r="BK237" s="218">
        <f>ROUND(I237*H237,2)</f>
        <v>0</v>
      </c>
      <c r="BL237" s="19" t="s">
        <v>160</v>
      </c>
      <c r="BM237" s="217" t="s">
        <v>330</v>
      </c>
    </row>
    <row r="238" s="2" customFormat="1">
      <c r="A238" s="40"/>
      <c r="B238" s="41"/>
      <c r="C238" s="42"/>
      <c r="D238" s="219" t="s">
        <v>162</v>
      </c>
      <c r="E238" s="42"/>
      <c r="F238" s="220" t="s">
        <v>331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162</v>
      </c>
      <c r="AU238" s="19" t="s">
        <v>173</v>
      </c>
    </row>
    <row r="239" s="13" customFormat="1">
      <c r="A239" s="13"/>
      <c r="B239" s="224"/>
      <c r="C239" s="225"/>
      <c r="D239" s="226" t="s">
        <v>164</v>
      </c>
      <c r="E239" s="227" t="s">
        <v>19</v>
      </c>
      <c r="F239" s="228" t="s">
        <v>332</v>
      </c>
      <c r="G239" s="225"/>
      <c r="H239" s="229">
        <v>0.112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164</v>
      </c>
      <c r="AU239" s="235" t="s">
        <v>173</v>
      </c>
      <c r="AV239" s="13" t="s">
        <v>86</v>
      </c>
      <c r="AW239" s="13" t="s">
        <v>36</v>
      </c>
      <c r="AX239" s="13" t="s">
        <v>76</v>
      </c>
      <c r="AY239" s="235" t="s">
        <v>153</v>
      </c>
    </row>
    <row r="240" s="13" customFormat="1">
      <c r="A240" s="13"/>
      <c r="B240" s="224"/>
      <c r="C240" s="225"/>
      <c r="D240" s="226" t="s">
        <v>164</v>
      </c>
      <c r="E240" s="227" t="s">
        <v>19</v>
      </c>
      <c r="F240" s="228" t="s">
        <v>333</v>
      </c>
      <c r="G240" s="225"/>
      <c r="H240" s="229">
        <v>0.218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164</v>
      </c>
      <c r="AU240" s="235" t="s">
        <v>173</v>
      </c>
      <c r="AV240" s="13" t="s">
        <v>86</v>
      </c>
      <c r="AW240" s="13" t="s">
        <v>36</v>
      </c>
      <c r="AX240" s="13" t="s">
        <v>76</v>
      </c>
      <c r="AY240" s="235" t="s">
        <v>153</v>
      </c>
    </row>
    <row r="241" s="14" customFormat="1">
      <c r="A241" s="14"/>
      <c r="B241" s="236"/>
      <c r="C241" s="237"/>
      <c r="D241" s="226" t="s">
        <v>164</v>
      </c>
      <c r="E241" s="238" t="s">
        <v>19</v>
      </c>
      <c r="F241" s="239" t="s">
        <v>167</v>
      </c>
      <c r="G241" s="237"/>
      <c r="H241" s="240">
        <v>0.33000000000000002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164</v>
      </c>
      <c r="AU241" s="246" t="s">
        <v>173</v>
      </c>
      <c r="AV241" s="14" t="s">
        <v>160</v>
      </c>
      <c r="AW241" s="14" t="s">
        <v>36</v>
      </c>
      <c r="AX241" s="14" t="s">
        <v>84</v>
      </c>
      <c r="AY241" s="246" t="s">
        <v>153</v>
      </c>
    </row>
    <row r="242" s="12" customFormat="1" ht="20.88" customHeight="1">
      <c r="A242" s="12"/>
      <c r="B242" s="190"/>
      <c r="C242" s="191"/>
      <c r="D242" s="192" t="s">
        <v>75</v>
      </c>
      <c r="E242" s="204" t="s">
        <v>334</v>
      </c>
      <c r="F242" s="204" t="s">
        <v>335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SUM(P243:P260)</f>
        <v>0</v>
      </c>
      <c r="Q242" s="198"/>
      <c r="R242" s="199">
        <f>SUM(R243:R260)</f>
        <v>0</v>
      </c>
      <c r="S242" s="198"/>
      <c r="T242" s="200">
        <f>SUM(T243:T260)</f>
        <v>3.9019200000000001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84</v>
      </c>
      <c r="AT242" s="202" t="s">
        <v>75</v>
      </c>
      <c r="AU242" s="202" t="s">
        <v>86</v>
      </c>
      <c r="AY242" s="201" t="s">
        <v>153</v>
      </c>
      <c r="BK242" s="203">
        <f>SUM(BK243:BK260)</f>
        <v>0</v>
      </c>
    </row>
    <row r="243" s="2" customFormat="1" ht="24.15" customHeight="1">
      <c r="A243" s="40"/>
      <c r="B243" s="41"/>
      <c r="C243" s="206" t="s">
        <v>336</v>
      </c>
      <c r="D243" s="206" t="s">
        <v>155</v>
      </c>
      <c r="E243" s="207" t="s">
        <v>337</v>
      </c>
      <c r="F243" s="208" t="s">
        <v>338</v>
      </c>
      <c r="G243" s="209" t="s">
        <v>339</v>
      </c>
      <c r="H243" s="210">
        <v>6</v>
      </c>
      <c r="I243" s="211"/>
      <c r="J243" s="212">
        <f>ROUND(I243*H243,2)</f>
        <v>0</v>
      </c>
      <c r="K243" s="208" t="s">
        <v>159</v>
      </c>
      <c r="L243" s="46"/>
      <c r="M243" s="213" t="s">
        <v>19</v>
      </c>
      <c r="N243" s="214" t="s">
        <v>47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0.034000000000000002</v>
      </c>
      <c r="T243" s="216">
        <f>S243*H243</f>
        <v>0.20400000000000002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160</v>
      </c>
      <c r="AT243" s="217" t="s">
        <v>155</v>
      </c>
      <c r="AU243" s="217" t="s">
        <v>173</v>
      </c>
      <c r="AY243" s="19" t="s">
        <v>153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84</v>
      </c>
      <c r="BK243" s="218">
        <f>ROUND(I243*H243,2)</f>
        <v>0</v>
      </c>
      <c r="BL243" s="19" t="s">
        <v>160</v>
      </c>
      <c r="BM243" s="217" t="s">
        <v>340</v>
      </c>
    </row>
    <row r="244" s="2" customFormat="1">
      <c r="A244" s="40"/>
      <c r="B244" s="41"/>
      <c r="C244" s="42"/>
      <c r="D244" s="219" t="s">
        <v>162</v>
      </c>
      <c r="E244" s="42"/>
      <c r="F244" s="220" t="s">
        <v>341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162</v>
      </c>
      <c r="AU244" s="19" t="s">
        <v>173</v>
      </c>
    </row>
    <row r="245" s="13" customFormat="1">
      <c r="A245" s="13"/>
      <c r="B245" s="224"/>
      <c r="C245" s="225"/>
      <c r="D245" s="226" t="s">
        <v>164</v>
      </c>
      <c r="E245" s="227" t="s">
        <v>19</v>
      </c>
      <c r="F245" s="228" t="s">
        <v>342</v>
      </c>
      <c r="G245" s="225"/>
      <c r="H245" s="229">
        <v>3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164</v>
      </c>
      <c r="AU245" s="235" t="s">
        <v>173</v>
      </c>
      <c r="AV245" s="13" t="s">
        <v>86</v>
      </c>
      <c r="AW245" s="13" t="s">
        <v>36</v>
      </c>
      <c r="AX245" s="13" t="s">
        <v>76</v>
      </c>
      <c r="AY245" s="235" t="s">
        <v>153</v>
      </c>
    </row>
    <row r="246" s="13" customFormat="1">
      <c r="A246" s="13"/>
      <c r="B246" s="224"/>
      <c r="C246" s="225"/>
      <c r="D246" s="226" t="s">
        <v>164</v>
      </c>
      <c r="E246" s="227" t="s">
        <v>19</v>
      </c>
      <c r="F246" s="228" t="s">
        <v>342</v>
      </c>
      <c r="G246" s="225"/>
      <c r="H246" s="229">
        <v>3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164</v>
      </c>
      <c r="AU246" s="235" t="s">
        <v>173</v>
      </c>
      <c r="AV246" s="13" t="s">
        <v>86</v>
      </c>
      <c r="AW246" s="13" t="s">
        <v>36</v>
      </c>
      <c r="AX246" s="13" t="s">
        <v>76</v>
      </c>
      <c r="AY246" s="235" t="s">
        <v>153</v>
      </c>
    </row>
    <row r="247" s="14" customFormat="1">
      <c r="A247" s="14"/>
      <c r="B247" s="236"/>
      <c r="C247" s="237"/>
      <c r="D247" s="226" t="s">
        <v>164</v>
      </c>
      <c r="E247" s="238" t="s">
        <v>19</v>
      </c>
      <c r="F247" s="239" t="s">
        <v>167</v>
      </c>
      <c r="G247" s="237"/>
      <c r="H247" s="240">
        <v>6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164</v>
      </c>
      <c r="AU247" s="246" t="s">
        <v>173</v>
      </c>
      <c r="AV247" s="14" t="s">
        <v>160</v>
      </c>
      <c r="AW247" s="14" t="s">
        <v>36</v>
      </c>
      <c r="AX247" s="14" t="s">
        <v>84</v>
      </c>
      <c r="AY247" s="246" t="s">
        <v>153</v>
      </c>
    </row>
    <row r="248" s="2" customFormat="1" ht="24.15" customHeight="1">
      <c r="A248" s="40"/>
      <c r="B248" s="41"/>
      <c r="C248" s="206" t="s">
        <v>343</v>
      </c>
      <c r="D248" s="206" t="s">
        <v>155</v>
      </c>
      <c r="E248" s="207" t="s">
        <v>344</v>
      </c>
      <c r="F248" s="208" t="s">
        <v>345</v>
      </c>
      <c r="G248" s="209" t="s">
        <v>339</v>
      </c>
      <c r="H248" s="210">
        <v>3</v>
      </c>
      <c r="I248" s="211"/>
      <c r="J248" s="212">
        <f>ROUND(I248*H248,2)</f>
        <v>0</v>
      </c>
      <c r="K248" s="208" t="s">
        <v>159</v>
      </c>
      <c r="L248" s="46"/>
      <c r="M248" s="213" t="s">
        <v>19</v>
      </c>
      <c r="N248" s="214" t="s">
        <v>47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0.042000000000000003</v>
      </c>
      <c r="T248" s="216">
        <f>S248*H248</f>
        <v>0.126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160</v>
      </c>
      <c r="AT248" s="217" t="s">
        <v>155</v>
      </c>
      <c r="AU248" s="217" t="s">
        <v>173</v>
      </c>
      <c r="AY248" s="19" t="s">
        <v>153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84</v>
      </c>
      <c r="BK248" s="218">
        <f>ROUND(I248*H248,2)</f>
        <v>0</v>
      </c>
      <c r="BL248" s="19" t="s">
        <v>160</v>
      </c>
      <c r="BM248" s="217" t="s">
        <v>346</v>
      </c>
    </row>
    <row r="249" s="2" customFormat="1">
      <c r="A249" s="40"/>
      <c r="B249" s="41"/>
      <c r="C249" s="42"/>
      <c r="D249" s="219" t="s">
        <v>162</v>
      </c>
      <c r="E249" s="42"/>
      <c r="F249" s="220" t="s">
        <v>347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162</v>
      </c>
      <c r="AU249" s="19" t="s">
        <v>173</v>
      </c>
    </row>
    <row r="250" s="13" customFormat="1">
      <c r="A250" s="13"/>
      <c r="B250" s="224"/>
      <c r="C250" s="225"/>
      <c r="D250" s="226" t="s">
        <v>164</v>
      </c>
      <c r="E250" s="227" t="s">
        <v>19</v>
      </c>
      <c r="F250" s="228" t="s">
        <v>348</v>
      </c>
      <c r="G250" s="225"/>
      <c r="H250" s="229">
        <v>3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164</v>
      </c>
      <c r="AU250" s="235" t="s">
        <v>173</v>
      </c>
      <c r="AV250" s="13" t="s">
        <v>86</v>
      </c>
      <c r="AW250" s="13" t="s">
        <v>36</v>
      </c>
      <c r="AX250" s="13" t="s">
        <v>76</v>
      </c>
      <c r="AY250" s="235" t="s">
        <v>153</v>
      </c>
    </row>
    <row r="251" s="14" customFormat="1">
      <c r="A251" s="14"/>
      <c r="B251" s="236"/>
      <c r="C251" s="237"/>
      <c r="D251" s="226" t="s">
        <v>164</v>
      </c>
      <c r="E251" s="238" t="s">
        <v>19</v>
      </c>
      <c r="F251" s="239" t="s">
        <v>167</v>
      </c>
      <c r="G251" s="237"/>
      <c r="H251" s="240">
        <v>3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164</v>
      </c>
      <c r="AU251" s="246" t="s">
        <v>173</v>
      </c>
      <c r="AV251" s="14" t="s">
        <v>160</v>
      </c>
      <c r="AW251" s="14" t="s">
        <v>36</v>
      </c>
      <c r="AX251" s="14" t="s">
        <v>84</v>
      </c>
      <c r="AY251" s="246" t="s">
        <v>153</v>
      </c>
    </row>
    <row r="252" s="2" customFormat="1" ht="24.15" customHeight="1">
      <c r="A252" s="40"/>
      <c r="B252" s="41"/>
      <c r="C252" s="206" t="s">
        <v>349</v>
      </c>
      <c r="D252" s="206" t="s">
        <v>155</v>
      </c>
      <c r="E252" s="207" t="s">
        <v>350</v>
      </c>
      <c r="F252" s="208" t="s">
        <v>351</v>
      </c>
      <c r="G252" s="209" t="s">
        <v>224</v>
      </c>
      <c r="H252" s="210">
        <v>4.8479999999999999</v>
      </c>
      <c r="I252" s="211"/>
      <c r="J252" s="212">
        <f>ROUND(I252*H252,2)</f>
        <v>0</v>
      </c>
      <c r="K252" s="208" t="s">
        <v>159</v>
      </c>
      <c r="L252" s="46"/>
      <c r="M252" s="213" t="s">
        <v>19</v>
      </c>
      <c r="N252" s="214" t="s">
        <v>47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0.16500000000000001</v>
      </c>
      <c r="T252" s="216">
        <f>S252*H252</f>
        <v>0.79991999999999996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160</v>
      </c>
      <c r="AT252" s="217" t="s">
        <v>155</v>
      </c>
      <c r="AU252" s="217" t="s">
        <v>173</v>
      </c>
      <c r="AY252" s="19" t="s">
        <v>153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84</v>
      </c>
      <c r="BK252" s="218">
        <f>ROUND(I252*H252,2)</f>
        <v>0</v>
      </c>
      <c r="BL252" s="19" t="s">
        <v>160</v>
      </c>
      <c r="BM252" s="217" t="s">
        <v>352</v>
      </c>
    </row>
    <row r="253" s="2" customFormat="1">
      <c r="A253" s="40"/>
      <c r="B253" s="41"/>
      <c r="C253" s="42"/>
      <c r="D253" s="219" t="s">
        <v>162</v>
      </c>
      <c r="E253" s="42"/>
      <c r="F253" s="220" t="s">
        <v>353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162</v>
      </c>
      <c r="AU253" s="19" t="s">
        <v>173</v>
      </c>
    </row>
    <row r="254" s="13" customFormat="1">
      <c r="A254" s="13"/>
      <c r="B254" s="224"/>
      <c r="C254" s="225"/>
      <c r="D254" s="226" t="s">
        <v>164</v>
      </c>
      <c r="E254" s="227" t="s">
        <v>19</v>
      </c>
      <c r="F254" s="228" t="s">
        <v>284</v>
      </c>
      <c r="G254" s="225"/>
      <c r="H254" s="229">
        <v>2.4239999999999999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164</v>
      </c>
      <c r="AU254" s="235" t="s">
        <v>173</v>
      </c>
      <c r="AV254" s="13" t="s">
        <v>86</v>
      </c>
      <c r="AW254" s="13" t="s">
        <v>36</v>
      </c>
      <c r="AX254" s="13" t="s">
        <v>76</v>
      </c>
      <c r="AY254" s="235" t="s">
        <v>153</v>
      </c>
    </row>
    <row r="255" s="13" customFormat="1">
      <c r="A255" s="13"/>
      <c r="B255" s="224"/>
      <c r="C255" s="225"/>
      <c r="D255" s="226" t="s">
        <v>164</v>
      </c>
      <c r="E255" s="227" t="s">
        <v>19</v>
      </c>
      <c r="F255" s="228" t="s">
        <v>284</v>
      </c>
      <c r="G255" s="225"/>
      <c r="H255" s="229">
        <v>2.4239999999999999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164</v>
      </c>
      <c r="AU255" s="235" t="s">
        <v>173</v>
      </c>
      <c r="AV255" s="13" t="s">
        <v>86</v>
      </c>
      <c r="AW255" s="13" t="s">
        <v>36</v>
      </c>
      <c r="AX255" s="13" t="s">
        <v>76</v>
      </c>
      <c r="AY255" s="235" t="s">
        <v>153</v>
      </c>
    </row>
    <row r="256" s="14" customFormat="1">
      <c r="A256" s="14"/>
      <c r="B256" s="236"/>
      <c r="C256" s="237"/>
      <c r="D256" s="226" t="s">
        <v>164</v>
      </c>
      <c r="E256" s="238" t="s">
        <v>19</v>
      </c>
      <c r="F256" s="239" t="s">
        <v>167</v>
      </c>
      <c r="G256" s="237"/>
      <c r="H256" s="240">
        <v>4.8479999999999999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164</v>
      </c>
      <c r="AU256" s="246" t="s">
        <v>173</v>
      </c>
      <c r="AV256" s="14" t="s">
        <v>160</v>
      </c>
      <c r="AW256" s="14" t="s">
        <v>36</v>
      </c>
      <c r="AX256" s="14" t="s">
        <v>84</v>
      </c>
      <c r="AY256" s="246" t="s">
        <v>153</v>
      </c>
    </row>
    <row r="257" s="2" customFormat="1" ht="24.15" customHeight="1">
      <c r="A257" s="40"/>
      <c r="B257" s="41"/>
      <c r="C257" s="206" t="s">
        <v>354</v>
      </c>
      <c r="D257" s="206" t="s">
        <v>155</v>
      </c>
      <c r="E257" s="207" t="s">
        <v>355</v>
      </c>
      <c r="F257" s="208" t="s">
        <v>356</v>
      </c>
      <c r="G257" s="209" t="s">
        <v>158</v>
      </c>
      <c r="H257" s="210">
        <v>1.54</v>
      </c>
      <c r="I257" s="211"/>
      <c r="J257" s="212">
        <f>ROUND(I257*H257,2)</f>
        <v>0</v>
      </c>
      <c r="K257" s="208" t="s">
        <v>159</v>
      </c>
      <c r="L257" s="46"/>
      <c r="M257" s="213" t="s">
        <v>19</v>
      </c>
      <c r="N257" s="214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1.8</v>
      </c>
      <c r="T257" s="216">
        <f>S257*H257</f>
        <v>2.7720000000000002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160</v>
      </c>
      <c r="AT257" s="217" t="s">
        <v>155</v>
      </c>
      <c r="AU257" s="217" t="s">
        <v>173</v>
      </c>
      <c r="AY257" s="19" t="s">
        <v>153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160</v>
      </c>
      <c r="BM257" s="217" t="s">
        <v>357</v>
      </c>
    </row>
    <row r="258" s="2" customFormat="1">
      <c r="A258" s="40"/>
      <c r="B258" s="41"/>
      <c r="C258" s="42"/>
      <c r="D258" s="219" t="s">
        <v>162</v>
      </c>
      <c r="E258" s="42"/>
      <c r="F258" s="220" t="s">
        <v>358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162</v>
      </c>
      <c r="AU258" s="19" t="s">
        <v>173</v>
      </c>
    </row>
    <row r="259" s="13" customFormat="1">
      <c r="A259" s="13"/>
      <c r="B259" s="224"/>
      <c r="C259" s="225"/>
      <c r="D259" s="226" t="s">
        <v>164</v>
      </c>
      <c r="E259" s="227" t="s">
        <v>19</v>
      </c>
      <c r="F259" s="228" t="s">
        <v>359</v>
      </c>
      <c r="G259" s="225"/>
      <c r="H259" s="229">
        <v>1.54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164</v>
      </c>
      <c r="AU259" s="235" t="s">
        <v>173</v>
      </c>
      <c r="AV259" s="13" t="s">
        <v>86</v>
      </c>
      <c r="AW259" s="13" t="s">
        <v>36</v>
      </c>
      <c r="AX259" s="13" t="s">
        <v>76</v>
      </c>
      <c r="AY259" s="235" t="s">
        <v>153</v>
      </c>
    </row>
    <row r="260" s="14" customFormat="1">
      <c r="A260" s="14"/>
      <c r="B260" s="236"/>
      <c r="C260" s="237"/>
      <c r="D260" s="226" t="s">
        <v>164</v>
      </c>
      <c r="E260" s="238" t="s">
        <v>19</v>
      </c>
      <c r="F260" s="239" t="s">
        <v>167</v>
      </c>
      <c r="G260" s="237"/>
      <c r="H260" s="240">
        <v>1.54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164</v>
      </c>
      <c r="AU260" s="246" t="s">
        <v>173</v>
      </c>
      <c r="AV260" s="14" t="s">
        <v>160</v>
      </c>
      <c r="AW260" s="14" t="s">
        <v>36</v>
      </c>
      <c r="AX260" s="14" t="s">
        <v>84</v>
      </c>
      <c r="AY260" s="246" t="s">
        <v>153</v>
      </c>
    </row>
    <row r="261" s="12" customFormat="1" ht="22.8" customHeight="1">
      <c r="A261" s="12"/>
      <c r="B261" s="190"/>
      <c r="C261" s="191"/>
      <c r="D261" s="192" t="s">
        <v>75</v>
      </c>
      <c r="E261" s="204" t="s">
        <v>360</v>
      </c>
      <c r="F261" s="204" t="s">
        <v>361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SUM(P262:P272)</f>
        <v>0</v>
      </c>
      <c r="Q261" s="198"/>
      <c r="R261" s="199">
        <f>SUM(R262:R272)</f>
        <v>0</v>
      </c>
      <c r="S261" s="198"/>
      <c r="T261" s="200">
        <f>SUM(T262:T272)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84</v>
      </c>
      <c r="AT261" s="202" t="s">
        <v>75</v>
      </c>
      <c r="AU261" s="202" t="s">
        <v>84</v>
      </c>
      <c r="AY261" s="201" t="s">
        <v>153</v>
      </c>
      <c r="BK261" s="203">
        <f>SUM(BK262:BK272)</f>
        <v>0</v>
      </c>
    </row>
    <row r="262" s="2" customFormat="1" ht="24.15" customHeight="1">
      <c r="A262" s="40"/>
      <c r="B262" s="41"/>
      <c r="C262" s="206" t="s">
        <v>362</v>
      </c>
      <c r="D262" s="206" t="s">
        <v>155</v>
      </c>
      <c r="E262" s="207" t="s">
        <v>363</v>
      </c>
      <c r="F262" s="208" t="s">
        <v>364</v>
      </c>
      <c r="G262" s="209" t="s">
        <v>204</v>
      </c>
      <c r="H262" s="210">
        <v>38.036999999999999</v>
      </c>
      <c r="I262" s="211"/>
      <c r="J262" s="212">
        <f>ROUND(I262*H262,2)</f>
        <v>0</v>
      </c>
      <c r="K262" s="208" t="s">
        <v>159</v>
      </c>
      <c r="L262" s="46"/>
      <c r="M262" s="213" t="s">
        <v>19</v>
      </c>
      <c r="N262" s="214" t="s">
        <v>47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160</v>
      </c>
      <c r="AT262" s="217" t="s">
        <v>155</v>
      </c>
      <c r="AU262" s="217" t="s">
        <v>86</v>
      </c>
      <c r="AY262" s="19" t="s">
        <v>153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84</v>
      </c>
      <c r="BK262" s="218">
        <f>ROUND(I262*H262,2)</f>
        <v>0</v>
      </c>
      <c r="BL262" s="19" t="s">
        <v>160</v>
      </c>
      <c r="BM262" s="217" t="s">
        <v>365</v>
      </c>
    </row>
    <row r="263" s="2" customFormat="1">
      <c r="A263" s="40"/>
      <c r="B263" s="41"/>
      <c r="C263" s="42"/>
      <c r="D263" s="219" t="s">
        <v>162</v>
      </c>
      <c r="E263" s="42"/>
      <c r="F263" s="220" t="s">
        <v>366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162</v>
      </c>
      <c r="AU263" s="19" t="s">
        <v>86</v>
      </c>
    </row>
    <row r="264" s="2" customFormat="1" ht="16.5" customHeight="1">
      <c r="A264" s="40"/>
      <c r="B264" s="41"/>
      <c r="C264" s="206" t="s">
        <v>367</v>
      </c>
      <c r="D264" s="206" t="s">
        <v>155</v>
      </c>
      <c r="E264" s="207" t="s">
        <v>368</v>
      </c>
      <c r="F264" s="208" t="s">
        <v>369</v>
      </c>
      <c r="G264" s="209" t="s">
        <v>204</v>
      </c>
      <c r="H264" s="210">
        <v>38.036999999999999</v>
      </c>
      <c r="I264" s="211"/>
      <c r="J264" s="212">
        <f>ROUND(I264*H264,2)</f>
        <v>0</v>
      </c>
      <c r="K264" s="208" t="s">
        <v>159</v>
      </c>
      <c r="L264" s="46"/>
      <c r="M264" s="213" t="s">
        <v>19</v>
      </c>
      <c r="N264" s="214" t="s">
        <v>47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160</v>
      </c>
      <c r="AT264" s="217" t="s">
        <v>155</v>
      </c>
      <c r="AU264" s="217" t="s">
        <v>86</v>
      </c>
      <c r="AY264" s="19" t="s">
        <v>153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84</v>
      </c>
      <c r="BK264" s="218">
        <f>ROUND(I264*H264,2)</f>
        <v>0</v>
      </c>
      <c r="BL264" s="19" t="s">
        <v>160</v>
      </c>
      <c r="BM264" s="217" t="s">
        <v>370</v>
      </c>
    </row>
    <row r="265" s="2" customFormat="1">
      <c r="A265" s="40"/>
      <c r="B265" s="41"/>
      <c r="C265" s="42"/>
      <c r="D265" s="219" t="s">
        <v>162</v>
      </c>
      <c r="E265" s="42"/>
      <c r="F265" s="220" t="s">
        <v>371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162</v>
      </c>
      <c r="AU265" s="19" t="s">
        <v>86</v>
      </c>
    </row>
    <row r="266" s="2" customFormat="1" ht="21.75" customHeight="1">
      <c r="A266" s="40"/>
      <c r="B266" s="41"/>
      <c r="C266" s="206" t="s">
        <v>372</v>
      </c>
      <c r="D266" s="206" t="s">
        <v>155</v>
      </c>
      <c r="E266" s="207" t="s">
        <v>373</v>
      </c>
      <c r="F266" s="208" t="s">
        <v>374</v>
      </c>
      <c r="G266" s="209" t="s">
        <v>204</v>
      </c>
      <c r="H266" s="210">
        <v>38.036999999999999</v>
      </c>
      <c r="I266" s="211"/>
      <c r="J266" s="212">
        <f>ROUND(I266*H266,2)</f>
        <v>0</v>
      </c>
      <c r="K266" s="208" t="s">
        <v>159</v>
      </c>
      <c r="L266" s="46"/>
      <c r="M266" s="213" t="s">
        <v>19</v>
      </c>
      <c r="N266" s="214" t="s">
        <v>47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160</v>
      </c>
      <c r="AT266" s="217" t="s">
        <v>155</v>
      </c>
      <c r="AU266" s="217" t="s">
        <v>86</v>
      </c>
      <c r="AY266" s="19" t="s">
        <v>153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160</v>
      </c>
      <c r="BM266" s="217" t="s">
        <v>375</v>
      </c>
    </row>
    <row r="267" s="2" customFormat="1">
      <c r="A267" s="40"/>
      <c r="B267" s="41"/>
      <c r="C267" s="42"/>
      <c r="D267" s="219" t="s">
        <v>162</v>
      </c>
      <c r="E267" s="42"/>
      <c r="F267" s="220" t="s">
        <v>376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162</v>
      </c>
      <c r="AU267" s="19" t="s">
        <v>86</v>
      </c>
    </row>
    <row r="268" s="2" customFormat="1" ht="16.5" customHeight="1">
      <c r="A268" s="40"/>
      <c r="B268" s="41"/>
      <c r="C268" s="206" t="s">
        <v>377</v>
      </c>
      <c r="D268" s="206" t="s">
        <v>155</v>
      </c>
      <c r="E268" s="207" t="s">
        <v>378</v>
      </c>
      <c r="F268" s="208" t="s">
        <v>379</v>
      </c>
      <c r="G268" s="209" t="s">
        <v>204</v>
      </c>
      <c r="H268" s="210">
        <v>1255.221</v>
      </c>
      <c r="I268" s="211"/>
      <c r="J268" s="212">
        <f>ROUND(I268*H268,2)</f>
        <v>0</v>
      </c>
      <c r="K268" s="208" t="s">
        <v>159</v>
      </c>
      <c r="L268" s="46"/>
      <c r="M268" s="213" t="s">
        <v>19</v>
      </c>
      <c r="N268" s="214" t="s">
        <v>47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160</v>
      </c>
      <c r="AT268" s="217" t="s">
        <v>155</v>
      </c>
      <c r="AU268" s="217" t="s">
        <v>86</v>
      </c>
      <c r="AY268" s="19" t="s">
        <v>153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160</v>
      </c>
      <c r="BM268" s="217" t="s">
        <v>380</v>
      </c>
    </row>
    <row r="269" s="2" customFormat="1">
      <c r="A269" s="40"/>
      <c r="B269" s="41"/>
      <c r="C269" s="42"/>
      <c r="D269" s="219" t="s">
        <v>162</v>
      </c>
      <c r="E269" s="42"/>
      <c r="F269" s="220" t="s">
        <v>381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162</v>
      </c>
      <c r="AU269" s="19" t="s">
        <v>86</v>
      </c>
    </row>
    <row r="270" s="13" customFormat="1">
      <c r="A270" s="13"/>
      <c r="B270" s="224"/>
      <c r="C270" s="225"/>
      <c r="D270" s="226" t="s">
        <v>164</v>
      </c>
      <c r="E270" s="225"/>
      <c r="F270" s="228" t="s">
        <v>382</v>
      </c>
      <c r="G270" s="225"/>
      <c r="H270" s="229">
        <v>1255.221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164</v>
      </c>
      <c r="AU270" s="235" t="s">
        <v>86</v>
      </c>
      <c r="AV270" s="13" t="s">
        <v>86</v>
      </c>
      <c r="AW270" s="13" t="s">
        <v>4</v>
      </c>
      <c r="AX270" s="13" t="s">
        <v>84</v>
      </c>
      <c r="AY270" s="235" t="s">
        <v>153</v>
      </c>
    </row>
    <row r="271" s="2" customFormat="1" ht="24.15" customHeight="1">
      <c r="A271" s="40"/>
      <c r="B271" s="41"/>
      <c r="C271" s="206" t="s">
        <v>383</v>
      </c>
      <c r="D271" s="206" t="s">
        <v>155</v>
      </c>
      <c r="E271" s="207" t="s">
        <v>384</v>
      </c>
      <c r="F271" s="208" t="s">
        <v>385</v>
      </c>
      <c r="G271" s="209" t="s">
        <v>204</v>
      </c>
      <c r="H271" s="210">
        <v>38.036999999999999</v>
      </c>
      <c r="I271" s="211"/>
      <c r="J271" s="212">
        <f>ROUND(I271*H271,2)</f>
        <v>0</v>
      </c>
      <c r="K271" s="208" t="s">
        <v>159</v>
      </c>
      <c r="L271" s="46"/>
      <c r="M271" s="213" t="s">
        <v>19</v>
      </c>
      <c r="N271" s="214" t="s">
        <v>47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160</v>
      </c>
      <c r="AT271" s="217" t="s">
        <v>155</v>
      </c>
      <c r="AU271" s="217" t="s">
        <v>86</v>
      </c>
      <c r="AY271" s="19" t="s">
        <v>153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84</v>
      </c>
      <c r="BK271" s="218">
        <f>ROUND(I271*H271,2)</f>
        <v>0</v>
      </c>
      <c r="BL271" s="19" t="s">
        <v>160</v>
      </c>
      <c r="BM271" s="217" t="s">
        <v>386</v>
      </c>
    </row>
    <row r="272" s="2" customFormat="1">
      <c r="A272" s="40"/>
      <c r="B272" s="41"/>
      <c r="C272" s="42"/>
      <c r="D272" s="219" t="s">
        <v>162</v>
      </c>
      <c r="E272" s="42"/>
      <c r="F272" s="220" t="s">
        <v>387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162</v>
      </c>
      <c r="AU272" s="19" t="s">
        <v>86</v>
      </c>
    </row>
    <row r="273" s="12" customFormat="1" ht="22.8" customHeight="1">
      <c r="A273" s="12"/>
      <c r="B273" s="190"/>
      <c r="C273" s="191"/>
      <c r="D273" s="192" t="s">
        <v>75</v>
      </c>
      <c r="E273" s="204" t="s">
        <v>388</v>
      </c>
      <c r="F273" s="204" t="s">
        <v>389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SUM(P274:P275)</f>
        <v>0</v>
      </c>
      <c r="Q273" s="198"/>
      <c r="R273" s="199">
        <f>SUM(R274:R275)</f>
        <v>0</v>
      </c>
      <c r="S273" s="198"/>
      <c r="T273" s="200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84</v>
      </c>
      <c r="AT273" s="202" t="s">
        <v>75</v>
      </c>
      <c r="AU273" s="202" t="s">
        <v>84</v>
      </c>
      <c r="AY273" s="201" t="s">
        <v>153</v>
      </c>
      <c r="BK273" s="203">
        <f>SUM(BK274:BK275)</f>
        <v>0</v>
      </c>
    </row>
    <row r="274" s="2" customFormat="1" ht="33" customHeight="1">
      <c r="A274" s="40"/>
      <c r="B274" s="41"/>
      <c r="C274" s="206" t="s">
        <v>390</v>
      </c>
      <c r="D274" s="206" t="s">
        <v>155</v>
      </c>
      <c r="E274" s="207" t="s">
        <v>391</v>
      </c>
      <c r="F274" s="208" t="s">
        <v>392</v>
      </c>
      <c r="G274" s="209" t="s">
        <v>204</v>
      </c>
      <c r="H274" s="210">
        <v>0.19</v>
      </c>
      <c r="I274" s="211"/>
      <c r="J274" s="212">
        <f>ROUND(I274*H274,2)</f>
        <v>0</v>
      </c>
      <c r="K274" s="208" t="s">
        <v>159</v>
      </c>
      <c r="L274" s="46"/>
      <c r="M274" s="213" t="s">
        <v>19</v>
      </c>
      <c r="N274" s="214" t="s">
        <v>47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160</v>
      </c>
      <c r="AT274" s="217" t="s">
        <v>155</v>
      </c>
      <c r="AU274" s="217" t="s">
        <v>86</v>
      </c>
      <c r="AY274" s="19" t="s">
        <v>153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84</v>
      </c>
      <c r="BK274" s="218">
        <f>ROUND(I274*H274,2)</f>
        <v>0</v>
      </c>
      <c r="BL274" s="19" t="s">
        <v>160</v>
      </c>
      <c r="BM274" s="217" t="s">
        <v>393</v>
      </c>
    </row>
    <row r="275" s="2" customFormat="1">
      <c r="A275" s="40"/>
      <c r="B275" s="41"/>
      <c r="C275" s="42"/>
      <c r="D275" s="219" t="s">
        <v>162</v>
      </c>
      <c r="E275" s="42"/>
      <c r="F275" s="220" t="s">
        <v>394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162</v>
      </c>
      <c r="AU275" s="19" t="s">
        <v>86</v>
      </c>
    </row>
    <row r="276" s="12" customFormat="1" ht="25.92" customHeight="1">
      <c r="A276" s="12"/>
      <c r="B276" s="190"/>
      <c r="C276" s="191"/>
      <c r="D276" s="192" t="s">
        <v>75</v>
      </c>
      <c r="E276" s="193" t="s">
        <v>395</v>
      </c>
      <c r="F276" s="193" t="s">
        <v>396</v>
      </c>
      <c r="G276" s="191"/>
      <c r="H276" s="191"/>
      <c r="I276" s="194"/>
      <c r="J276" s="195">
        <f>BK276</f>
        <v>0</v>
      </c>
      <c r="K276" s="191"/>
      <c r="L276" s="196"/>
      <c r="M276" s="197"/>
      <c r="N276" s="198"/>
      <c r="O276" s="198"/>
      <c r="P276" s="199">
        <f>P277+P283+P289+P293+P297+P310+P314+P334+P343+P357+P368+P383+P414</f>
        <v>0</v>
      </c>
      <c r="Q276" s="198"/>
      <c r="R276" s="199">
        <f>R277+R283+R289+R293+R297+R310+R314+R334+R343+R357+R368+R383+R414</f>
        <v>0.45781292000000001</v>
      </c>
      <c r="S276" s="198"/>
      <c r="T276" s="200">
        <f>T277+T283+T289+T293+T297+T310+T314+T334+T343+T357+T368+T383+T414</f>
        <v>9.2631733599999997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86</v>
      </c>
      <c r="AT276" s="202" t="s">
        <v>75</v>
      </c>
      <c r="AU276" s="202" t="s">
        <v>76</v>
      </c>
      <c r="AY276" s="201" t="s">
        <v>153</v>
      </c>
      <c r="BK276" s="203">
        <f>BK277+BK283+BK289+BK293+BK297+BK310+BK314+BK334+BK343+BK357+BK368+BK383+BK414</f>
        <v>0</v>
      </c>
    </row>
    <row r="277" s="12" customFormat="1" ht="22.8" customHeight="1">
      <c r="A277" s="12"/>
      <c r="B277" s="190"/>
      <c r="C277" s="191"/>
      <c r="D277" s="192" t="s">
        <v>75</v>
      </c>
      <c r="E277" s="204" t="s">
        <v>397</v>
      </c>
      <c r="F277" s="204" t="s">
        <v>398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SUM(P278:P282)</f>
        <v>0</v>
      </c>
      <c r="Q277" s="198"/>
      <c r="R277" s="199">
        <f>SUM(R278:R282)</f>
        <v>0</v>
      </c>
      <c r="S277" s="198"/>
      <c r="T277" s="200">
        <f>SUM(T278:T282)</f>
        <v>0.013164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86</v>
      </c>
      <c r="AT277" s="202" t="s">
        <v>75</v>
      </c>
      <c r="AU277" s="202" t="s">
        <v>84</v>
      </c>
      <c r="AY277" s="201" t="s">
        <v>153</v>
      </c>
      <c r="BK277" s="203">
        <f>SUM(BK278:BK282)</f>
        <v>0</v>
      </c>
    </row>
    <row r="278" s="2" customFormat="1" ht="16.5" customHeight="1">
      <c r="A278" s="40"/>
      <c r="B278" s="41"/>
      <c r="C278" s="206" t="s">
        <v>399</v>
      </c>
      <c r="D278" s="206" t="s">
        <v>155</v>
      </c>
      <c r="E278" s="207" t="s">
        <v>400</v>
      </c>
      <c r="F278" s="208" t="s">
        <v>401</v>
      </c>
      <c r="G278" s="209" t="s">
        <v>224</v>
      </c>
      <c r="H278" s="210">
        <v>3.2909999999999999</v>
      </c>
      <c r="I278" s="211"/>
      <c r="J278" s="212">
        <f>ROUND(I278*H278,2)</f>
        <v>0</v>
      </c>
      <c r="K278" s="208" t="s">
        <v>159</v>
      </c>
      <c r="L278" s="46"/>
      <c r="M278" s="213" t="s">
        <v>19</v>
      </c>
      <c r="N278" s="214" t="s">
        <v>47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0.0040000000000000001</v>
      </c>
      <c r="T278" s="216">
        <f>S278*H278</f>
        <v>0.013164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279</v>
      </c>
      <c r="AT278" s="217" t="s">
        <v>155</v>
      </c>
      <c r="AU278" s="217" t="s">
        <v>86</v>
      </c>
      <c r="AY278" s="19" t="s">
        <v>153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84</v>
      </c>
      <c r="BK278" s="218">
        <f>ROUND(I278*H278,2)</f>
        <v>0</v>
      </c>
      <c r="BL278" s="19" t="s">
        <v>279</v>
      </c>
      <c r="BM278" s="217" t="s">
        <v>402</v>
      </c>
    </row>
    <row r="279" s="2" customFormat="1">
      <c r="A279" s="40"/>
      <c r="B279" s="41"/>
      <c r="C279" s="42"/>
      <c r="D279" s="219" t="s">
        <v>162</v>
      </c>
      <c r="E279" s="42"/>
      <c r="F279" s="220" t="s">
        <v>403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162</v>
      </c>
      <c r="AU279" s="19" t="s">
        <v>86</v>
      </c>
    </row>
    <row r="280" s="13" customFormat="1">
      <c r="A280" s="13"/>
      <c r="B280" s="224"/>
      <c r="C280" s="225"/>
      <c r="D280" s="226" t="s">
        <v>164</v>
      </c>
      <c r="E280" s="227" t="s">
        <v>19</v>
      </c>
      <c r="F280" s="228" t="s">
        <v>404</v>
      </c>
      <c r="G280" s="225"/>
      <c r="H280" s="229">
        <v>1.1160000000000001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164</v>
      </c>
      <c r="AU280" s="235" t="s">
        <v>86</v>
      </c>
      <c r="AV280" s="13" t="s">
        <v>86</v>
      </c>
      <c r="AW280" s="13" t="s">
        <v>36</v>
      </c>
      <c r="AX280" s="13" t="s">
        <v>76</v>
      </c>
      <c r="AY280" s="235" t="s">
        <v>153</v>
      </c>
    </row>
    <row r="281" s="13" customFormat="1">
      <c r="A281" s="13"/>
      <c r="B281" s="224"/>
      <c r="C281" s="225"/>
      <c r="D281" s="226" t="s">
        <v>164</v>
      </c>
      <c r="E281" s="227" t="s">
        <v>19</v>
      </c>
      <c r="F281" s="228" t="s">
        <v>405</v>
      </c>
      <c r="G281" s="225"/>
      <c r="H281" s="229">
        <v>2.1749999999999998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164</v>
      </c>
      <c r="AU281" s="235" t="s">
        <v>86</v>
      </c>
      <c r="AV281" s="13" t="s">
        <v>86</v>
      </c>
      <c r="AW281" s="13" t="s">
        <v>36</v>
      </c>
      <c r="AX281" s="13" t="s">
        <v>76</v>
      </c>
      <c r="AY281" s="235" t="s">
        <v>153</v>
      </c>
    </row>
    <row r="282" s="14" customFormat="1">
      <c r="A282" s="14"/>
      <c r="B282" s="236"/>
      <c r="C282" s="237"/>
      <c r="D282" s="226" t="s">
        <v>164</v>
      </c>
      <c r="E282" s="238" t="s">
        <v>19</v>
      </c>
      <c r="F282" s="239" t="s">
        <v>167</v>
      </c>
      <c r="G282" s="237"/>
      <c r="H282" s="240">
        <v>3.2909999999999999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164</v>
      </c>
      <c r="AU282" s="246" t="s">
        <v>86</v>
      </c>
      <c r="AV282" s="14" t="s">
        <v>160</v>
      </c>
      <c r="AW282" s="14" t="s">
        <v>36</v>
      </c>
      <c r="AX282" s="14" t="s">
        <v>84</v>
      </c>
      <c r="AY282" s="246" t="s">
        <v>153</v>
      </c>
    </row>
    <row r="283" s="12" customFormat="1" ht="22.8" customHeight="1">
      <c r="A283" s="12"/>
      <c r="B283" s="190"/>
      <c r="C283" s="191"/>
      <c r="D283" s="192" t="s">
        <v>75</v>
      </c>
      <c r="E283" s="204" t="s">
        <v>406</v>
      </c>
      <c r="F283" s="204" t="s">
        <v>407</v>
      </c>
      <c r="G283" s="191"/>
      <c r="H283" s="191"/>
      <c r="I283" s="194"/>
      <c r="J283" s="205">
        <f>BK283</f>
        <v>0</v>
      </c>
      <c r="K283" s="191"/>
      <c r="L283" s="196"/>
      <c r="M283" s="197"/>
      <c r="N283" s="198"/>
      <c r="O283" s="198"/>
      <c r="P283" s="199">
        <f>SUM(P284:P288)</f>
        <v>0</v>
      </c>
      <c r="Q283" s="198"/>
      <c r="R283" s="199">
        <f>SUM(R284:R288)</f>
        <v>0</v>
      </c>
      <c r="S283" s="198"/>
      <c r="T283" s="200">
        <f>SUM(T284:T288)</f>
        <v>0.00184296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86</v>
      </c>
      <c r="AT283" s="202" t="s">
        <v>75</v>
      </c>
      <c r="AU283" s="202" t="s">
        <v>84</v>
      </c>
      <c r="AY283" s="201" t="s">
        <v>153</v>
      </c>
      <c r="BK283" s="203">
        <f>SUM(BK284:BK288)</f>
        <v>0</v>
      </c>
    </row>
    <row r="284" s="2" customFormat="1" ht="24.15" customHeight="1">
      <c r="A284" s="40"/>
      <c r="B284" s="41"/>
      <c r="C284" s="206" t="s">
        <v>408</v>
      </c>
      <c r="D284" s="206" t="s">
        <v>155</v>
      </c>
      <c r="E284" s="207" t="s">
        <v>409</v>
      </c>
      <c r="F284" s="208" t="s">
        <v>410</v>
      </c>
      <c r="G284" s="209" t="s">
        <v>224</v>
      </c>
      <c r="H284" s="210">
        <v>4.3879999999999999</v>
      </c>
      <c r="I284" s="211"/>
      <c r="J284" s="212">
        <f>ROUND(I284*H284,2)</f>
        <v>0</v>
      </c>
      <c r="K284" s="208" t="s">
        <v>159</v>
      </c>
      <c r="L284" s="46"/>
      <c r="M284" s="213" t="s">
        <v>19</v>
      </c>
      <c r="N284" s="214" t="s">
        <v>47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0.00042000000000000002</v>
      </c>
      <c r="T284" s="216">
        <f>S284*H284</f>
        <v>0.00184296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279</v>
      </c>
      <c r="AT284" s="217" t="s">
        <v>155</v>
      </c>
      <c r="AU284" s="217" t="s">
        <v>86</v>
      </c>
      <c r="AY284" s="19" t="s">
        <v>153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84</v>
      </c>
      <c r="BK284" s="218">
        <f>ROUND(I284*H284,2)</f>
        <v>0</v>
      </c>
      <c r="BL284" s="19" t="s">
        <v>279</v>
      </c>
      <c r="BM284" s="217" t="s">
        <v>411</v>
      </c>
    </row>
    <row r="285" s="2" customFormat="1">
      <c r="A285" s="40"/>
      <c r="B285" s="41"/>
      <c r="C285" s="42"/>
      <c r="D285" s="219" t="s">
        <v>162</v>
      </c>
      <c r="E285" s="42"/>
      <c r="F285" s="220" t="s">
        <v>412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162</v>
      </c>
      <c r="AU285" s="19" t="s">
        <v>86</v>
      </c>
    </row>
    <row r="286" s="13" customFormat="1">
      <c r="A286" s="13"/>
      <c r="B286" s="224"/>
      <c r="C286" s="225"/>
      <c r="D286" s="226" t="s">
        <v>164</v>
      </c>
      <c r="E286" s="227" t="s">
        <v>19</v>
      </c>
      <c r="F286" s="228" t="s">
        <v>241</v>
      </c>
      <c r="G286" s="225"/>
      <c r="H286" s="229">
        <v>1.488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164</v>
      </c>
      <c r="AU286" s="235" t="s">
        <v>86</v>
      </c>
      <c r="AV286" s="13" t="s">
        <v>86</v>
      </c>
      <c r="AW286" s="13" t="s">
        <v>36</v>
      </c>
      <c r="AX286" s="13" t="s">
        <v>76</v>
      </c>
      <c r="AY286" s="235" t="s">
        <v>153</v>
      </c>
    </row>
    <row r="287" s="13" customFormat="1">
      <c r="A287" s="13"/>
      <c r="B287" s="224"/>
      <c r="C287" s="225"/>
      <c r="D287" s="226" t="s">
        <v>164</v>
      </c>
      <c r="E287" s="227" t="s">
        <v>19</v>
      </c>
      <c r="F287" s="228" t="s">
        <v>413</v>
      </c>
      <c r="G287" s="225"/>
      <c r="H287" s="229">
        <v>2.8999999999999999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164</v>
      </c>
      <c r="AU287" s="235" t="s">
        <v>86</v>
      </c>
      <c r="AV287" s="13" t="s">
        <v>86</v>
      </c>
      <c r="AW287" s="13" t="s">
        <v>36</v>
      </c>
      <c r="AX287" s="13" t="s">
        <v>76</v>
      </c>
      <c r="AY287" s="235" t="s">
        <v>153</v>
      </c>
    </row>
    <row r="288" s="14" customFormat="1">
      <c r="A288" s="14"/>
      <c r="B288" s="236"/>
      <c r="C288" s="237"/>
      <c r="D288" s="226" t="s">
        <v>164</v>
      </c>
      <c r="E288" s="238" t="s">
        <v>19</v>
      </c>
      <c r="F288" s="239" t="s">
        <v>167</v>
      </c>
      <c r="G288" s="237"/>
      <c r="H288" s="240">
        <v>4.3879999999999999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164</v>
      </c>
      <c r="AU288" s="246" t="s">
        <v>86</v>
      </c>
      <c r="AV288" s="14" t="s">
        <v>160</v>
      </c>
      <c r="AW288" s="14" t="s">
        <v>36</v>
      </c>
      <c r="AX288" s="14" t="s">
        <v>84</v>
      </c>
      <c r="AY288" s="246" t="s">
        <v>153</v>
      </c>
    </row>
    <row r="289" s="12" customFormat="1" ht="22.8" customHeight="1">
      <c r="A289" s="12"/>
      <c r="B289" s="190"/>
      <c r="C289" s="191"/>
      <c r="D289" s="192" t="s">
        <v>75</v>
      </c>
      <c r="E289" s="204" t="s">
        <v>414</v>
      </c>
      <c r="F289" s="204" t="s">
        <v>415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SUM(P290:P292)</f>
        <v>0</v>
      </c>
      <c r="Q289" s="198"/>
      <c r="R289" s="199">
        <f>SUM(R290:R292)</f>
        <v>0</v>
      </c>
      <c r="S289" s="198"/>
      <c r="T289" s="200">
        <f>SUM(T290:T292)</f>
        <v>0.5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86</v>
      </c>
      <c r="AT289" s="202" t="s">
        <v>75</v>
      </c>
      <c r="AU289" s="202" t="s">
        <v>84</v>
      </c>
      <c r="AY289" s="201" t="s">
        <v>153</v>
      </c>
      <c r="BK289" s="203">
        <f>SUM(BK290:BK292)</f>
        <v>0</v>
      </c>
    </row>
    <row r="290" s="2" customFormat="1" ht="16.5" customHeight="1">
      <c r="A290" s="40"/>
      <c r="B290" s="41"/>
      <c r="C290" s="206" t="s">
        <v>416</v>
      </c>
      <c r="D290" s="206" t="s">
        <v>155</v>
      </c>
      <c r="E290" s="207" t="s">
        <v>417</v>
      </c>
      <c r="F290" s="208" t="s">
        <v>418</v>
      </c>
      <c r="G290" s="209" t="s">
        <v>419</v>
      </c>
      <c r="H290" s="210">
        <v>1</v>
      </c>
      <c r="I290" s="211"/>
      <c r="J290" s="212">
        <f>ROUND(I290*H290,2)</f>
        <v>0</v>
      </c>
      <c r="K290" s="208" t="s">
        <v>19</v>
      </c>
      <c r="L290" s="46"/>
      <c r="M290" s="213" t="s">
        <v>19</v>
      </c>
      <c r="N290" s="214" t="s">
        <v>47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0.5</v>
      </c>
      <c r="T290" s="216">
        <f>S290*H290</f>
        <v>0.5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279</v>
      </c>
      <c r="AT290" s="217" t="s">
        <v>155</v>
      </c>
      <c r="AU290" s="217" t="s">
        <v>86</v>
      </c>
      <c r="AY290" s="19" t="s">
        <v>153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84</v>
      </c>
      <c r="BK290" s="218">
        <f>ROUND(I290*H290,2)</f>
        <v>0</v>
      </c>
      <c r="BL290" s="19" t="s">
        <v>279</v>
      </c>
      <c r="BM290" s="217" t="s">
        <v>420</v>
      </c>
    </row>
    <row r="291" s="13" customFormat="1">
      <c r="A291" s="13"/>
      <c r="B291" s="224"/>
      <c r="C291" s="225"/>
      <c r="D291" s="226" t="s">
        <v>164</v>
      </c>
      <c r="E291" s="227" t="s">
        <v>19</v>
      </c>
      <c r="F291" s="228" t="s">
        <v>84</v>
      </c>
      <c r="G291" s="225"/>
      <c r="H291" s="229">
        <v>1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164</v>
      </c>
      <c r="AU291" s="235" t="s">
        <v>86</v>
      </c>
      <c r="AV291" s="13" t="s">
        <v>86</v>
      </c>
      <c r="AW291" s="13" t="s">
        <v>36</v>
      </c>
      <c r="AX291" s="13" t="s">
        <v>76</v>
      </c>
      <c r="AY291" s="235" t="s">
        <v>153</v>
      </c>
    </row>
    <row r="292" s="14" customFormat="1">
      <c r="A292" s="14"/>
      <c r="B292" s="236"/>
      <c r="C292" s="237"/>
      <c r="D292" s="226" t="s">
        <v>164</v>
      </c>
      <c r="E292" s="238" t="s">
        <v>19</v>
      </c>
      <c r="F292" s="239" t="s">
        <v>167</v>
      </c>
      <c r="G292" s="237"/>
      <c r="H292" s="240">
        <v>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164</v>
      </c>
      <c r="AU292" s="246" t="s">
        <v>86</v>
      </c>
      <c r="AV292" s="14" t="s">
        <v>160</v>
      </c>
      <c r="AW292" s="14" t="s">
        <v>36</v>
      </c>
      <c r="AX292" s="14" t="s">
        <v>84</v>
      </c>
      <c r="AY292" s="246" t="s">
        <v>153</v>
      </c>
    </row>
    <row r="293" s="12" customFormat="1" ht="22.8" customHeight="1">
      <c r="A293" s="12"/>
      <c r="B293" s="190"/>
      <c r="C293" s="191"/>
      <c r="D293" s="192" t="s">
        <v>75</v>
      </c>
      <c r="E293" s="204" t="s">
        <v>421</v>
      </c>
      <c r="F293" s="204" t="s">
        <v>422</v>
      </c>
      <c r="G293" s="191"/>
      <c r="H293" s="191"/>
      <c r="I293" s="194"/>
      <c r="J293" s="205">
        <f>BK293</f>
        <v>0</v>
      </c>
      <c r="K293" s="191"/>
      <c r="L293" s="196"/>
      <c r="M293" s="197"/>
      <c r="N293" s="198"/>
      <c r="O293" s="198"/>
      <c r="P293" s="199">
        <f>SUM(P294:P296)</f>
        <v>0</v>
      </c>
      <c r="Q293" s="198"/>
      <c r="R293" s="199">
        <f>SUM(R294:R296)</f>
        <v>0</v>
      </c>
      <c r="S293" s="198"/>
      <c r="T293" s="200">
        <f>SUM(T294:T296)</f>
        <v>0.5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1" t="s">
        <v>86</v>
      </c>
      <c r="AT293" s="202" t="s">
        <v>75</v>
      </c>
      <c r="AU293" s="202" t="s">
        <v>84</v>
      </c>
      <c r="AY293" s="201" t="s">
        <v>153</v>
      </c>
      <c r="BK293" s="203">
        <f>SUM(BK294:BK296)</f>
        <v>0</v>
      </c>
    </row>
    <row r="294" s="2" customFormat="1" ht="16.5" customHeight="1">
      <c r="A294" s="40"/>
      <c r="B294" s="41"/>
      <c r="C294" s="206" t="s">
        <v>423</v>
      </c>
      <c r="D294" s="206" t="s">
        <v>155</v>
      </c>
      <c r="E294" s="207" t="s">
        <v>424</v>
      </c>
      <c r="F294" s="208" t="s">
        <v>425</v>
      </c>
      <c r="G294" s="209" t="s">
        <v>419</v>
      </c>
      <c r="H294" s="210">
        <v>1</v>
      </c>
      <c r="I294" s="211"/>
      <c r="J294" s="212">
        <f>ROUND(I294*H294,2)</f>
        <v>0</v>
      </c>
      <c r="K294" s="208" t="s">
        <v>19</v>
      </c>
      <c r="L294" s="46"/>
      <c r="M294" s="213" t="s">
        <v>19</v>
      </c>
      <c r="N294" s="214" t="s">
        <v>47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0.5</v>
      </c>
      <c r="T294" s="216">
        <f>S294*H294</f>
        <v>0.5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279</v>
      </c>
      <c r="AT294" s="217" t="s">
        <v>155</v>
      </c>
      <c r="AU294" s="217" t="s">
        <v>86</v>
      </c>
      <c r="AY294" s="19" t="s">
        <v>153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84</v>
      </c>
      <c r="BK294" s="218">
        <f>ROUND(I294*H294,2)</f>
        <v>0</v>
      </c>
      <c r="BL294" s="19" t="s">
        <v>279</v>
      </c>
      <c r="BM294" s="217" t="s">
        <v>426</v>
      </c>
    </row>
    <row r="295" s="13" customFormat="1">
      <c r="A295" s="13"/>
      <c r="B295" s="224"/>
      <c r="C295" s="225"/>
      <c r="D295" s="226" t="s">
        <v>164</v>
      </c>
      <c r="E295" s="227" t="s">
        <v>19</v>
      </c>
      <c r="F295" s="228" t="s">
        <v>84</v>
      </c>
      <c r="G295" s="225"/>
      <c r="H295" s="229">
        <v>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164</v>
      </c>
      <c r="AU295" s="235" t="s">
        <v>86</v>
      </c>
      <c r="AV295" s="13" t="s">
        <v>86</v>
      </c>
      <c r="AW295" s="13" t="s">
        <v>36</v>
      </c>
      <c r="AX295" s="13" t="s">
        <v>76</v>
      </c>
      <c r="AY295" s="235" t="s">
        <v>153</v>
      </c>
    </row>
    <row r="296" s="14" customFormat="1">
      <c r="A296" s="14"/>
      <c r="B296" s="236"/>
      <c r="C296" s="237"/>
      <c r="D296" s="226" t="s">
        <v>164</v>
      </c>
      <c r="E296" s="238" t="s">
        <v>19</v>
      </c>
      <c r="F296" s="239" t="s">
        <v>167</v>
      </c>
      <c r="G296" s="237"/>
      <c r="H296" s="240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164</v>
      </c>
      <c r="AU296" s="246" t="s">
        <v>86</v>
      </c>
      <c r="AV296" s="14" t="s">
        <v>160</v>
      </c>
      <c r="AW296" s="14" t="s">
        <v>36</v>
      </c>
      <c r="AX296" s="14" t="s">
        <v>84</v>
      </c>
      <c r="AY296" s="246" t="s">
        <v>153</v>
      </c>
    </row>
    <row r="297" s="12" customFormat="1" ht="22.8" customHeight="1">
      <c r="A297" s="12"/>
      <c r="B297" s="190"/>
      <c r="C297" s="191"/>
      <c r="D297" s="192" t="s">
        <v>75</v>
      </c>
      <c r="E297" s="204" t="s">
        <v>427</v>
      </c>
      <c r="F297" s="204" t="s">
        <v>428</v>
      </c>
      <c r="G297" s="191"/>
      <c r="H297" s="191"/>
      <c r="I297" s="194"/>
      <c r="J297" s="205">
        <f>BK297</f>
        <v>0</v>
      </c>
      <c r="K297" s="191"/>
      <c r="L297" s="196"/>
      <c r="M297" s="197"/>
      <c r="N297" s="198"/>
      <c r="O297" s="198"/>
      <c r="P297" s="199">
        <f>SUM(P298:P309)</f>
        <v>0</v>
      </c>
      <c r="Q297" s="198"/>
      <c r="R297" s="199">
        <f>SUM(R298:R309)</f>
        <v>0</v>
      </c>
      <c r="S297" s="198"/>
      <c r="T297" s="200">
        <f>SUM(T298:T309)</f>
        <v>0.29177999999999998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86</v>
      </c>
      <c r="AT297" s="202" t="s">
        <v>75</v>
      </c>
      <c r="AU297" s="202" t="s">
        <v>84</v>
      </c>
      <c r="AY297" s="201" t="s">
        <v>153</v>
      </c>
      <c r="BK297" s="203">
        <f>SUM(BK298:BK309)</f>
        <v>0</v>
      </c>
    </row>
    <row r="298" s="2" customFormat="1" ht="16.5" customHeight="1">
      <c r="A298" s="40"/>
      <c r="B298" s="41"/>
      <c r="C298" s="206" t="s">
        <v>429</v>
      </c>
      <c r="D298" s="206" t="s">
        <v>155</v>
      </c>
      <c r="E298" s="207" t="s">
        <v>430</v>
      </c>
      <c r="F298" s="208" t="s">
        <v>431</v>
      </c>
      <c r="G298" s="209" t="s">
        <v>419</v>
      </c>
      <c r="H298" s="210">
        <v>3</v>
      </c>
      <c r="I298" s="211"/>
      <c r="J298" s="212">
        <f>ROUND(I298*H298,2)</f>
        <v>0</v>
      </c>
      <c r="K298" s="208" t="s">
        <v>159</v>
      </c>
      <c r="L298" s="46"/>
      <c r="M298" s="213" t="s">
        <v>19</v>
      </c>
      <c r="N298" s="214" t="s">
        <v>47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0.034200000000000001</v>
      </c>
      <c r="T298" s="216">
        <f>S298*H298</f>
        <v>0.1026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279</v>
      </c>
      <c r="AT298" s="217" t="s">
        <v>155</v>
      </c>
      <c r="AU298" s="217" t="s">
        <v>86</v>
      </c>
      <c r="AY298" s="19" t="s">
        <v>153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84</v>
      </c>
      <c r="BK298" s="218">
        <f>ROUND(I298*H298,2)</f>
        <v>0</v>
      </c>
      <c r="BL298" s="19" t="s">
        <v>279</v>
      </c>
      <c r="BM298" s="217" t="s">
        <v>432</v>
      </c>
    </row>
    <row r="299" s="2" customFormat="1">
      <c r="A299" s="40"/>
      <c r="B299" s="41"/>
      <c r="C299" s="42"/>
      <c r="D299" s="219" t="s">
        <v>162</v>
      </c>
      <c r="E299" s="42"/>
      <c r="F299" s="220" t="s">
        <v>433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162</v>
      </c>
      <c r="AU299" s="19" t="s">
        <v>86</v>
      </c>
    </row>
    <row r="300" s="13" customFormat="1">
      <c r="A300" s="13"/>
      <c r="B300" s="224"/>
      <c r="C300" s="225"/>
      <c r="D300" s="226" t="s">
        <v>164</v>
      </c>
      <c r="E300" s="227" t="s">
        <v>19</v>
      </c>
      <c r="F300" s="228" t="s">
        <v>173</v>
      </c>
      <c r="G300" s="225"/>
      <c r="H300" s="229">
        <v>3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164</v>
      </c>
      <c r="AU300" s="235" t="s">
        <v>86</v>
      </c>
      <c r="AV300" s="13" t="s">
        <v>86</v>
      </c>
      <c r="AW300" s="13" t="s">
        <v>36</v>
      </c>
      <c r="AX300" s="13" t="s">
        <v>76</v>
      </c>
      <c r="AY300" s="235" t="s">
        <v>153</v>
      </c>
    </row>
    <row r="301" s="14" customFormat="1">
      <c r="A301" s="14"/>
      <c r="B301" s="236"/>
      <c r="C301" s="237"/>
      <c r="D301" s="226" t="s">
        <v>164</v>
      </c>
      <c r="E301" s="238" t="s">
        <v>19</v>
      </c>
      <c r="F301" s="239" t="s">
        <v>167</v>
      </c>
      <c r="G301" s="237"/>
      <c r="H301" s="240">
        <v>3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164</v>
      </c>
      <c r="AU301" s="246" t="s">
        <v>86</v>
      </c>
      <c r="AV301" s="14" t="s">
        <v>160</v>
      </c>
      <c r="AW301" s="14" t="s">
        <v>36</v>
      </c>
      <c r="AX301" s="14" t="s">
        <v>84</v>
      </c>
      <c r="AY301" s="246" t="s">
        <v>153</v>
      </c>
    </row>
    <row r="302" s="2" customFormat="1" ht="16.5" customHeight="1">
      <c r="A302" s="40"/>
      <c r="B302" s="41"/>
      <c r="C302" s="206" t="s">
        <v>434</v>
      </c>
      <c r="D302" s="206" t="s">
        <v>155</v>
      </c>
      <c r="E302" s="207" t="s">
        <v>435</v>
      </c>
      <c r="F302" s="208" t="s">
        <v>436</v>
      </c>
      <c r="G302" s="209" t="s">
        <v>419</v>
      </c>
      <c r="H302" s="210">
        <v>9</v>
      </c>
      <c r="I302" s="211"/>
      <c r="J302" s="212">
        <f>ROUND(I302*H302,2)</f>
        <v>0</v>
      </c>
      <c r="K302" s="208" t="s">
        <v>159</v>
      </c>
      <c r="L302" s="46"/>
      <c r="M302" s="213" t="s">
        <v>19</v>
      </c>
      <c r="N302" s="214" t="s">
        <v>47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0.019460000000000002</v>
      </c>
      <c r="T302" s="216">
        <f>S302*H302</f>
        <v>0.17514000000000002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279</v>
      </c>
      <c r="AT302" s="217" t="s">
        <v>155</v>
      </c>
      <c r="AU302" s="217" t="s">
        <v>86</v>
      </c>
      <c r="AY302" s="19" t="s">
        <v>153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84</v>
      </c>
      <c r="BK302" s="218">
        <f>ROUND(I302*H302,2)</f>
        <v>0</v>
      </c>
      <c r="BL302" s="19" t="s">
        <v>279</v>
      </c>
      <c r="BM302" s="217" t="s">
        <v>437</v>
      </c>
    </row>
    <row r="303" s="2" customFormat="1">
      <c r="A303" s="40"/>
      <c r="B303" s="41"/>
      <c r="C303" s="42"/>
      <c r="D303" s="219" t="s">
        <v>162</v>
      </c>
      <c r="E303" s="42"/>
      <c r="F303" s="220" t="s">
        <v>438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162</v>
      </c>
      <c r="AU303" s="19" t="s">
        <v>86</v>
      </c>
    </row>
    <row r="304" s="13" customFormat="1">
      <c r="A304" s="13"/>
      <c r="B304" s="224"/>
      <c r="C304" s="225"/>
      <c r="D304" s="226" t="s">
        <v>164</v>
      </c>
      <c r="E304" s="227" t="s">
        <v>19</v>
      </c>
      <c r="F304" s="228" t="s">
        <v>209</v>
      </c>
      <c r="G304" s="225"/>
      <c r="H304" s="229">
        <v>9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164</v>
      </c>
      <c r="AU304" s="235" t="s">
        <v>86</v>
      </c>
      <c r="AV304" s="13" t="s">
        <v>86</v>
      </c>
      <c r="AW304" s="13" t="s">
        <v>36</v>
      </c>
      <c r="AX304" s="13" t="s">
        <v>76</v>
      </c>
      <c r="AY304" s="235" t="s">
        <v>153</v>
      </c>
    </row>
    <row r="305" s="14" customFormat="1">
      <c r="A305" s="14"/>
      <c r="B305" s="236"/>
      <c r="C305" s="237"/>
      <c r="D305" s="226" t="s">
        <v>164</v>
      </c>
      <c r="E305" s="238" t="s">
        <v>19</v>
      </c>
      <c r="F305" s="239" t="s">
        <v>167</v>
      </c>
      <c r="G305" s="237"/>
      <c r="H305" s="240">
        <v>9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164</v>
      </c>
      <c r="AU305" s="246" t="s">
        <v>86</v>
      </c>
      <c r="AV305" s="14" t="s">
        <v>160</v>
      </c>
      <c r="AW305" s="14" t="s">
        <v>36</v>
      </c>
      <c r="AX305" s="14" t="s">
        <v>84</v>
      </c>
      <c r="AY305" s="246" t="s">
        <v>153</v>
      </c>
    </row>
    <row r="306" s="2" customFormat="1" ht="16.5" customHeight="1">
      <c r="A306" s="40"/>
      <c r="B306" s="41"/>
      <c r="C306" s="206" t="s">
        <v>439</v>
      </c>
      <c r="D306" s="206" t="s">
        <v>155</v>
      </c>
      <c r="E306" s="207" t="s">
        <v>440</v>
      </c>
      <c r="F306" s="208" t="s">
        <v>441</v>
      </c>
      <c r="G306" s="209" t="s">
        <v>419</v>
      </c>
      <c r="H306" s="210">
        <v>9</v>
      </c>
      <c r="I306" s="211"/>
      <c r="J306" s="212">
        <f>ROUND(I306*H306,2)</f>
        <v>0</v>
      </c>
      <c r="K306" s="208" t="s">
        <v>159</v>
      </c>
      <c r="L306" s="46"/>
      <c r="M306" s="213" t="s">
        <v>19</v>
      </c>
      <c r="N306" s="214" t="s">
        <v>47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0.00156</v>
      </c>
      <c r="T306" s="216">
        <f>S306*H306</f>
        <v>0.01404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279</v>
      </c>
      <c r="AT306" s="217" t="s">
        <v>155</v>
      </c>
      <c r="AU306" s="217" t="s">
        <v>86</v>
      </c>
      <c r="AY306" s="19" t="s">
        <v>153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84</v>
      </c>
      <c r="BK306" s="218">
        <f>ROUND(I306*H306,2)</f>
        <v>0</v>
      </c>
      <c r="BL306" s="19" t="s">
        <v>279</v>
      </c>
      <c r="BM306" s="217" t="s">
        <v>442</v>
      </c>
    </row>
    <row r="307" s="2" customFormat="1">
      <c r="A307" s="40"/>
      <c r="B307" s="41"/>
      <c r="C307" s="42"/>
      <c r="D307" s="219" t="s">
        <v>162</v>
      </c>
      <c r="E307" s="42"/>
      <c r="F307" s="220" t="s">
        <v>443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162</v>
      </c>
      <c r="AU307" s="19" t="s">
        <v>86</v>
      </c>
    </row>
    <row r="308" s="13" customFormat="1">
      <c r="A308" s="13"/>
      <c r="B308" s="224"/>
      <c r="C308" s="225"/>
      <c r="D308" s="226" t="s">
        <v>164</v>
      </c>
      <c r="E308" s="227" t="s">
        <v>19</v>
      </c>
      <c r="F308" s="228" t="s">
        <v>209</v>
      </c>
      <c r="G308" s="225"/>
      <c r="H308" s="229">
        <v>9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164</v>
      </c>
      <c r="AU308" s="235" t="s">
        <v>86</v>
      </c>
      <c r="AV308" s="13" t="s">
        <v>86</v>
      </c>
      <c r="AW308" s="13" t="s">
        <v>36</v>
      </c>
      <c r="AX308" s="13" t="s">
        <v>76</v>
      </c>
      <c r="AY308" s="235" t="s">
        <v>153</v>
      </c>
    </row>
    <row r="309" s="14" customFormat="1">
      <c r="A309" s="14"/>
      <c r="B309" s="236"/>
      <c r="C309" s="237"/>
      <c r="D309" s="226" t="s">
        <v>164</v>
      </c>
      <c r="E309" s="238" t="s">
        <v>19</v>
      </c>
      <c r="F309" s="239" t="s">
        <v>167</v>
      </c>
      <c r="G309" s="237"/>
      <c r="H309" s="240">
        <v>9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164</v>
      </c>
      <c r="AU309" s="246" t="s">
        <v>86</v>
      </c>
      <c r="AV309" s="14" t="s">
        <v>160</v>
      </c>
      <c r="AW309" s="14" t="s">
        <v>36</v>
      </c>
      <c r="AX309" s="14" t="s">
        <v>84</v>
      </c>
      <c r="AY309" s="246" t="s">
        <v>153</v>
      </c>
    </row>
    <row r="310" s="12" customFormat="1" ht="22.8" customHeight="1">
      <c r="A310" s="12"/>
      <c r="B310" s="190"/>
      <c r="C310" s="191"/>
      <c r="D310" s="192" t="s">
        <v>75</v>
      </c>
      <c r="E310" s="204" t="s">
        <v>444</v>
      </c>
      <c r="F310" s="204" t="s">
        <v>445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SUM(P311:P313)</f>
        <v>0</v>
      </c>
      <c r="Q310" s="198"/>
      <c r="R310" s="199">
        <f>SUM(R311:R313)</f>
        <v>0</v>
      </c>
      <c r="S310" s="198"/>
      <c r="T310" s="200">
        <f>SUM(T311:T313)</f>
        <v>0.5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86</v>
      </c>
      <c r="AT310" s="202" t="s">
        <v>75</v>
      </c>
      <c r="AU310" s="202" t="s">
        <v>84</v>
      </c>
      <c r="AY310" s="201" t="s">
        <v>153</v>
      </c>
      <c r="BK310" s="203">
        <f>SUM(BK311:BK313)</f>
        <v>0</v>
      </c>
    </row>
    <row r="311" s="2" customFormat="1" ht="16.5" customHeight="1">
      <c r="A311" s="40"/>
      <c r="B311" s="41"/>
      <c r="C311" s="206" t="s">
        <v>446</v>
      </c>
      <c r="D311" s="206" t="s">
        <v>155</v>
      </c>
      <c r="E311" s="207" t="s">
        <v>447</v>
      </c>
      <c r="F311" s="208" t="s">
        <v>448</v>
      </c>
      <c r="G311" s="209" t="s">
        <v>419</v>
      </c>
      <c r="H311" s="210">
        <v>1</v>
      </c>
      <c r="I311" s="211"/>
      <c r="J311" s="212">
        <f>ROUND(I311*H311,2)</f>
        <v>0</v>
      </c>
      <c r="K311" s="208" t="s">
        <v>19</v>
      </c>
      <c r="L311" s="46"/>
      <c r="M311" s="213" t="s">
        <v>19</v>
      </c>
      <c r="N311" s="214" t="s">
        <v>47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0.5</v>
      </c>
      <c r="T311" s="216">
        <f>S311*H311</f>
        <v>0.5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279</v>
      </c>
      <c r="AT311" s="217" t="s">
        <v>155</v>
      </c>
      <c r="AU311" s="217" t="s">
        <v>86</v>
      </c>
      <c r="AY311" s="19" t="s">
        <v>153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84</v>
      </c>
      <c r="BK311" s="218">
        <f>ROUND(I311*H311,2)</f>
        <v>0</v>
      </c>
      <c r="BL311" s="19" t="s">
        <v>279</v>
      </c>
      <c r="BM311" s="217" t="s">
        <v>449</v>
      </c>
    </row>
    <row r="312" s="13" customFormat="1">
      <c r="A312" s="13"/>
      <c r="B312" s="224"/>
      <c r="C312" s="225"/>
      <c r="D312" s="226" t="s">
        <v>164</v>
      </c>
      <c r="E312" s="227" t="s">
        <v>19</v>
      </c>
      <c r="F312" s="228" t="s">
        <v>84</v>
      </c>
      <c r="G312" s="225"/>
      <c r="H312" s="229">
        <v>1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164</v>
      </c>
      <c r="AU312" s="235" t="s">
        <v>86</v>
      </c>
      <c r="AV312" s="13" t="s">
        <v>86</v>
      </c>
      <c r="AW312" s="13" t="s">
        <v>36</v>
      </c>
      <c r="AX312" s="13" t="s">
        <v>76</v>
      </c>
      <c r="AY312" s="235" t="s">
        <v>153</v>
      </c>
    </row>
    <row r="313" s="14" customFormat="1">
      <c r="A313" s="14"/>
      <c r="B313" s="236"/>
      <c r="C313" s="237"/>
      <c r="D313" s="226" t="s">
        <v>164</v>
      </c>
      <c r="E313" s="238" t="s">
        <v>19</v>
      </c>
      <c r="F313" s="239" t="s">
        <v>167</v>
      </c>
      <c r="G313" s="237"/>
      <c r="H313" s="240">
        <v>1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164</v>
      </c>
      <c r="AU313" s="246" t="s">
        <v>86</v>
      </c>
      <c r="AV313" s="14" t="s">
        <v>160</v>
      </c>
      <c r="AW313" s="14" t="s">
        <v>36</v>
      </c>
      <c r="AX313" s="14" t="s">
        <v>84</v>
      </c>
      <c r="AY313" s="246" t="s">
        <v>153</v>
      </c>
    </row>
    <row r="314" s="12" customFormat="1" ht="22.8" customHeight="1">
      <c r="A314" s="12"/>
      <c r="B314" s="190"/>
      <c r="C314" s="191"/>
      <c r="D314" s="192" t="s">
        <v>75</v>
      </c>
      <c r="E314" s="204" t="s">
        <v>450</v>
      </c>
      <c r="F314" s="204" t="s">
        <v>451</v>
      </c>
      <c r="G314" s="191"/>
      <c r="H314" s="191"/>
      <c r="I314" s="194"/>
      <c r="J314" s="205">
        <f>BK314</f>
        <v>0</v>
      </c>
      <c r="K314" s="191"/>
      <c r="L314" s="196"/>
      <c r="M314" s="197"/>
      <c r="N314" s="198"/>
      <c r="O314" s="198"/>
      <c r="P314" s="199">
        <f>SUM(P315:P333)</f>
        <v>0</v>
      </c>
      <c r="Q314" s="198"/>
      <c r="R314" s="199">
        <f>SUM(R315:R333)</f>
        <v>0</v>
      </c>
      <c r="S314" s="198"/>
      <c r="T314" s="200">
        <f>SUM(T315:T333)</f>
        <v>0.45002799999999998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1" t="s">
        <v>86</v>
      </c>
      <c r="AT314" s="202" t="s">
        <v>75</v>
      </c>
      <c r="AU314" s="202" t="s">
        <v>84</v>
      </c>
      <c r="AY314" s="201" t="s">
        <v>153</v>
      </c>
      <c r="BK314" s="203">
        <f>SUM(BK315:BK333)</f>
        <v>0</v>
      </c>
    </row>
    <row r="315" s="2" customFormat="1" ht="16.5" customHeight="1">
      <c r="A315" s="40"/>
      <c r="B315" s="41"/>
      <c r="C315" s="206" t="s">
        <v>452</v>
      </c>
      <c r="D315" s="206" t="s">
        <v>155</v>
      </c>
      <c r="E315" s="207" t="s">
        <v>453</v>
      </c>
      <c r="F315" s="208" t="s">
        <v>454</v>
      </c>
      <c r="G315" s="209" t="s">
        <v>455</v>
      </c>
      <c r="H315" s="210">
        <v>11.622999999999999</v>
      </c>
      <c r="I315" s="211"/>
      <c r="J315" s="212">
        <f>ROUND(I315*H315,2)</f>
        <v>0</v>
      </c>
      <c r="K315" s="208" t="s">
        <v>159</v>
      </c>
      <c r="L315" s="46"/>
      <c r="M315" s="213" t="s">
        <v>19</v>
      </c>
      <c r="N315" s="214" t="s">
        <v>47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0.024</v>
      </c>
      <c r="T315" s="216">
        <f>S315*H315</f>
        <v>0.27895199999999998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279</v>
      </c>
      <c r="AT315" s="217" t="s">
        <v>155</v>
      </c>
      <c r="AU315" s="217" t="s">
        <v>86</v>
      </c>
      <c r="AY315" s="19" t="s">
        <v>153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84</v>
      </c>
      <c r="BK315" s="218">
        <f>ROUND(I315*H315,2)</f>
        <v>0</v>
      </c>
      <c r="BL315" s="19" t="s">
        <v>279</v>
      </c>
      <c r="BM315" s="217" t="s">
        <v>456</v>
      </c>
    </row>
    <row r="316" s="2" customFormat="1">
      <c r="A316" s="40"/>
      <c r="B316" s="41"/>
      <c r="C316" s="42"/>
      <c r="D316" s="219" t="s">
        <v>162</v>
      </c>
      <c r="E316" s="42"/>
      <c r="F316" s="220" t="s">
        <v>457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162</v>
      </c>
      <c r="AU316" s="19" t="s">
        <v>86</v>
      </c>
    </row>
    <row r="317" s="13" customFormat="1">
      <c r="A317" s="13"/>
      <c r="B317" s="224"/>
      <c r="C317" s="225"/>
      <c r="D317" s="226" t="s">
        <v>164</v>
      </c>
      <c r="E317" s="227" t="s">
        <v>19</v>
      </c>
      <c r="F317" s="228" t="s">
        <v>458</v>
      </c>
      <c r="G317" s="225"/>
      <c r="H317" s="229">
        <v>1.379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164</v>
      </c>
      <c r="AU317" s="235" t="s">
        <v>86</v>
      </c>
      <c r="AV317" s="13" t="s">
        <v>86</v>
      </c>
      <c r="AW317" s="13" t="s">
        <v>36</v>
      </c>
      <c r="AX317" s="13" t="s">
        <v>76</v>
      </c>
      <c r="AY317" s="235" t="s">
        <v>153</v>
      </c>
    </row>
    <row r="318" s="13" customFormat="1">
      <c r="A318" s="13"/>
      <c r="B318" s="224"/>
      <c r="C318" s="225"/>
      <c r="D318" s="226" t="s">
        <v>164</v>
      </c>
      <c r="E318" s="227" t="s">
        <v>19</v>
      </c>
      <c r="F318" s="228" t="s">
        <v>459</v>
      </c>
      <c r="G318" s="225"/>
      <c r="H318" s="229">
        <v>1.5760000000000001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164</v>
      </c>
      <c r="AU318" s="235" t="s">
        <v>86</v>
      </c>
      <c r="AV318" s="13" t="s">
        <v>86</v>
      </c>
      <c r="AW318" s="13" t="s">
        <v>36</v>
      </c>
      <c r="AX318" s="13" t="s">
        <v>76</v>
      </c>
      <c r="AY318" s="235" t="s">
        <v>153</v>
      </c>
    </row>
    <row r="319" s="13" customFormat="1">
      <c r="A319" s="13"/>
      <c r="B319" s="224"/>
      <c r="C319" s="225"/>
      <c r="D319" s="226" t="s">
        <v>164</v>
      </c>
      <c r="E319" s="227" t="s">
        <v>19</v>
      </c>
      <c r="F319" s="228" t="s">
        <v>459</v>
      </c>
      <c r="G319" s="225"/>
      <c r="H319" s="229">
        <v>1.5760000000000001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164</v>
      </c>
      <c r="AU319" s="235" t="s">
        <v>86</v>
      </c>
      <c r="AV319" s="13" t="s">
        <v>86</v>
      </c>
      <c r="AW319" s="13" t="s">
        <v>36</v>
      </c>
      <c r="AX319" s="13" t="s">
        <v>76</v>
      </c>
      <c r="AY319" s="235" t="s">
        <v>153</v>
      </c>
    </row>
    <row r="320" s="13" customFormat="1">
      <c r="A320" s="13"/>
      <c r="B320" s="224"/>
      <c r="C320" s="225"/>
      <c r="D320" s="226" t="s">
        <v>164</v>
      </c>
      <c r="E320" s="227" t="s">
        <v>19</v>
      </c>
      <c r="F320" s="228" t="s">
        <v>459</v>
      </c>
      <c r="G320" s="225"/>
      <c r="H320" s="229">
        <v>1.5760000000000001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164</v>
      </c>
      <c r="AU320" s="235" t="s">
        <v>86</v>
      </c>
      <c r="AV320" s="13" t="s">
        <v>86</v>
      </c>
      <c r="AW320" s="13" t="s">
        <v>36</v>
      </c>
      <c r="AX320" s="13" t="s">
        <v>76</v>
      </c>
      <c r="AY320" s="235" t="s">
        <v>153</v>
      </c>
    </row>
    <row r="321" s="13" customFormat="1">
      <c r="A321" s="13"/>
      <c r="B321" s="224"/>
      <c r="C321" s="225"/>
      <c r="D321" s="226" t="s">
        <v>164</v>
      </c>
      <c r="E321" s="227" t="s">
        <v>19</v>
      </c>
      <c r="F321" s="228" t="s">
        <v>460</v>
      </c>
      <c r="G321" s="225"/>
      <c r="H321" s="229">
        <v>1.1819999999999999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164</v>
      </c>
      <c r="AU321" s="235" t="s">
        <v>86</v>
      </c>
      <c r="AV321" s="13" t="s">
        <v>86</v>
      </c>
      <c r="AW321" s="13" t="s">
        <v>36</v>
      </c>
      <c r="AX321" s="13" t="s">
        <v>76</v>
      </c>
      <c r="AY321" s="235" t="s">
        <v>153</v>
      </c>
    </row>
    <row r="322" s="13" customFormat="1">
      <c r="A322" s="13"/>
      <c r="B322" s="224"/>
      <c r="C322" s="225"/>
      <c r="D322" s="226" t="s">
        <v>164</v>
      </c>
      <c r="E322" s="227" t="s">
        <v>19</v>
      </c>
      <c r="F322" s="228" t="s">
        <v>460</v>
      </c>
      <c r="G322" s="225"/>
      <c r="H322" s="229">
        <v>1.1819999999999999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164</v>
      </c>
      <c r="AU322" s="235" t="s">
        <v>86</v>
      </c>
      <c r="AV322" s="13" t="s">
        <v>86</v>
      </c>
      <c r="AW322" s="13" t="s">
        <v>36</v>
      </c>
      <c r="AX322" s="13" t="s">
        <v>76</v>
      </c>
      <c r="AY322" s="235" t="s">
        <v>153</v>
      </c>
    </row>
    <row r="323" s="13" customFormat="1">
      <c r="A323" s="13"/>
      <c r="B323" s="224"/>
      <c r="C323" s="225"/>
      <c r="D323" s="226" t="s">
        <v>164</v>
      </c>
      <c r="E323" s="227" t="s">
        <v>19</v>
      </c>
      <c r="F323" s="228" t="s">
        <v>459</v>
      </c>
      <c r="G323" s="225"/>
      <c r="H323" s="229">
        <v>1.5760000000000001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164</v>
      </c>
      <c r="AU323" s="235" t="s">
        <v>86</v>
      </c>
      <c r="AV323" s="13" t="s">
        <v>86</v>
      </c>
      <c r="AW323" s="13" t="s">
        <v>36</v>
      </c>
      <c r="AX323" s="13" t="s">
        <v>76</v>
      </c>
      <c r="AY323" s="235" t="s">
        <v>153</v>
      </c>
    </row>
    <row r="324" s="13" customFormat="1">
      <c r="A324" s="13"/>
      <c r="B324" s="224"/>
      <c r="C324" s="225"/>
      <c r="D324" s="226" t="s">
        <v>164</v>
      </c>
      <c r="E324" s="227" t="s">
        <v>19</v>
      </c>
      <c r="F324" s="228" t="s">
        <v>459</v>
      </c>
      <c r="G324" s="225"/>
      <c r="H324" s="229">
        <v>1.5760000000000001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164</v>
      </c>
      <c r="AU324" s="235" t="s">
        <v>86</v>
      </c>
      <c r="AV324" s="13" t="s">
        <v>86</v>
      </c>
      <c r="AW324" s="13" t="s">
        <v>36</v>
      </c>
      <c r="AX324" s="13" t="s">
        <v>76</v>
      </c>
      <c r="AY324" s="235" t="s">
        <v>153</v>
      </c>
    </row>
    <row r="325" s="14" customFormat="1">
      <c r="A325" s="14"/>
      <c r="B325" s="236"/>
      <c r="C325" s="237"/>
      <c r="D325" s="226" t="s">
        <v>164</v>
      </c>
      <c r="E325" s="238" t="s">
        <v>19</v>
      </c>
      <c r="F325" s="239" t="s">
        <v>167</v>
      </c>
      <c r="G325" s="237"/>
      <c r="H325" s="240">
        <v>11.623000000000003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164</v>
      </c>
      <c r="AU325" s="246" t="s">
        <v>86</v>
      </c>
      <c r="AV325" s="14" t="s">
        <v>160</v>
      </c>
      <c r="AW325" s="14" t="s">
        <v>36</v>
      </c>
      <c r="AX325" s="14" t="s">
        <v>84</v>
      </c>
      <c r="AY325" s="246" t="s">
        <v>153</v>
      </c>
    </row>
    <row r="326" s="2" customFormat="1" ht="16.5" customHeight="1">
      <c r="A326" s="40"/>
      <c r="B326" s="41"/>
      <c r="C326" s="206" t="s">
        <v>461</v>
      </c>
      <c r="D326" s="206" t="s">
        <v>155</v>
      </c>
      <c r="E326" s="207" t="s">
        <v>462</v>
      </c>
      <c r="F326" s="208" t="s">
        <v>463</v>
      </c>
      <c r="G326" s="209" t="s">
        <v>455</v>
      </c>
      <c r="H326" s="210">
        <v>2.1669999999999998</v>
      </c>
      <c r="I326" s="211"/>
      <c r="J326" s="212">
        <f>ROUND(I326*H326,2)</f>
        <v>0</v>
      </c>
      <c r="K326" s="208" t="s">
        <v>159</v>
      </c>
      <c r="L326" s="46"/>
      <c r="M326" s="213" t="s">
        <v>19</v>
      </c>
      <c r="N326" s="214" t="s">
        <v>47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0.028000000000000001</v>
      </c>
      <c r="T326" s="216">
        <f>S326*H326</f>
        <v>0.060675999999999994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279</v>
      </c>
      <c r="AT326" s="217" t="s">
        <v>155</v>
      </c>
      <c r="AU326" s="217" t="s">
        <v>86</v>
      </c>
      <c r="AY326" s="19" t="s">
        <v>153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84</v>
      </c>
      <c r="BK326" s="218">
        <f>ROUND(I326*H326,2)</f>
        <v>0</v>
      </c>
      <c r="BL326" s="19" t="s">
        <v>279</v>
      </c>
      <c r="BM326" s="217" t="s">
        <v>464</v>
      </c>
    </row>
    <row r="327" s="2" customFormat="1">
      <c r="A327" s="40"/>
      <c r="B327" s="41"/>
      <c r="C327" s="42"/>
      <c r="D327" s="219" t="s">
        <v>162</v>
      </c>
      <c r="E327" s="42"/>
      <c r="F327" s="220" t="s">
        <v>465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162</v>
      </c>
      <c r="AU327" s="19" t="s">
        <v>86</v>
      </c>
    </row>
    <row r="328" s="13" customFormat="1">
      <c r="A328" s="13"/>
      <c r="B328" s="224"/>
      <c r="C328" s="225"/>
      <c r="D328" s="226" t="s">
        <v>164</v>
      </c>
      <c r="E328" s="227" t="s">
        <v>19</v>
      </c>
      <c r="F328" s="228" t="s">
        <v>466</v>
      </c>
      <c r="G328" s="225"/>
      <c r="H328" s="229">
        <v>2.1669999999999998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164</v>
      </c>
      <c r="AU328" s="235" t="s">
        <v>86</v>
      </c>
      <c r="AV328" s="13" t="s">
        <v>86</v>
      </c>
      <c r="AW328" s="13" t="s">
        <v>36</v>
      </c>
      <c r="AX328" s="13" t="s">
        <v>76</v>
      </c>
      <c r="AY328" s="235" t="s">
        <v>153</v>
      </c>
    </row>
    <row r="329" s="14" customFormat="1">
      <c r="A329" s="14"/>
      <c r="B329" s="236"/>
      <c r="C329" s="237"/>
      <c r="D329" s="226" t="s">
        <v>164</v>
      </c>
      <c r="E329" s="238" t="s">
        <v>19</v>
      </c>
      <c r="F329" s="239" t="s">
        <v>167</v>
      </c>
      <c r="G329" s="237"/>
      <c r="H329" s="240">
        <v>2.1669999999999998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164</v>
      </c>
      <c r="AU329" s="246" t="s">
        <v>86</v>
      </c>
      <c r="AV329" s="14" t="s">
        <v>160</v>
      </c>
      <c r="AW329" s="14" t="s">
        <v>36</v>
      </c>
      <c r="AX329" s="14" t="s">
        <v>84</v>
      </c>
      <c r="AY329" s="246" t="s">
        <v>153</v>
      </c>
    </row>
    <row r="330" s="2" customFormat="1" ht="16.5" customHeight="1">
      <c r="A330" s="40"/>
      <c r="B330" s="41"/>
      <c r="C330" s="206" t="s">
        <v>467</v>
      </c>
      <c r="D330" s="206" t="s">
        <v>155</v>
      </c>
      <c r="E330" s="207" t="s">
        <v>468</v>
      </c>
      <c r="F330" s="208" t="s">
        <v>469</v>
      </c>
      <c r="G330" s="209" t="s">
        <v>455</v>
      </c>
      <c r="H330" s="210">
        <v>1</v>
      </c>
      <c r="I330" s="211"/>
      <c r="J330" s="212">
        <f>ROUND(I330*H330,2)</f>
        <v>0</v>
      </c>
      <c r="K330" s="208" t="s">
        <v>159</v>
      </c>
      <c r="L330" s="46"/>
      <c r="M330" s="213" t="s">
        <v>19</v>
      </c>
      <c r="N330" s="214" t="s">
        <v>47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0.1104</v>
      </c>
      <c r="T330" s="216">
        <f>S330*H330</f>
        <v>0.1104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279</v>
      </c>
      <c r="AT330" s="217" t="s">
        <v>155</v>
      </c>
      <c r="AU330" s="217" t="s">
        <v>86</v>
      </c>
      <c r="AY330" s="19" t="s">
        <v>153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84</v>
      </c>
      <c r="BK330" s="218">
        <f>ROUND(I330*H330,2)</f>
        <v>0</v>
      </c>
      <c r="BL330" s="19" t="s">
        <v>279</v>
      </c>
      <c r="BM330" s="217" t="s">
        <v>470</v>
      </c>
    </row>
    <row r="331" s="2" customFormat="1">
      <c r="A331" s="40"/>
      <c r="B331" s="41"/>
      <c r="C331" s="42"/>
      <c r="D331" s="219" t="s">
        <v>162</v>
      </c>
      <c r="E331" s="42"/>
      <c r="F331" s="220" t="s">
        <v>471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162</v>
      </c>
      <c r="AU331" s="19" t="s">
        <v>86</v>
      </c>
    </row>
    <row r="332" s="13" customFormat="1">
      <c r="A332" s="13"/>
      <c r="B332" s="224"/>
      <c r="C332" s="225"/>
      <c r="D332" s="226" t="s">
        <v>164</v>
      </c>
      <c r="E332" s="227" t="s">
        <v>19</v>
      </c>
      <c r="F332" s="228" t="s">
        <v>472</v>
      </c>
      <c r="G332" s="225"/>
      <c r="H332" s="229">
        <v>1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164</v>
      </c>
      <c r="AU332" s="235" t="s">
        <v>86</v>
      </c>
      <c r="AV332" s="13" t="s">
        <v>86</v>
      </c>
      <c r="AW332" s="13" t="s">
        <v>36</v>
      </c>
      <c r="AX332" s="13" t="s">
        <v>76</v>
      </c>
      <c r="AY332" s="235" t="s">
        <v>153</v>
      </c>
    </row>
    <row r="333" s="14" customFormat="1">
      <c r="A333" s="14"/>
      <c r="B333" s="236"/>
      <c r="C333" s="237"/>
      <c r="D333" s="226" t="s">
        <v>164</v>
      </c>
      <c r="E333" s="238" t="s">
        <v>19</v>
      </c>
      <c r="F333" s="239" t="s">
        <v>167</v>
      </c>
      <c r="G333" s="237"/>
      <c r="H333" s="240">
        <v>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164</v>
      </c>
      <c r="AU333" s="246" t="s">
        <v>86</v>
      </c>
      <c r="AV333" s="14" t="s">
        <v>160</v>
      </c>
      <c r="AW333" s="14" t="s">
        <v>36</v>
      </c>
      <c r="AX333" s="14" t="s">
        <v>84</v>
      </c>
      <c r="AY333" s="246" t="s">
        <v>153</v>
      </c>
    </row>
    <row r="334" s="12" customFormat="1" ht="22.8" customHeight="1">
      <c r="A334" s="12"/>
      <c r="B334" s="190"/>
      <c r="C334" s="191"/>
      <c r="D334" s="192" t="s">
        <v>75</v>
      </c>
      <c r="E334" s="204" t="s">
        <v>473</v>
      </c>
      <c r="F334" s="204" t="s">
        <v>474</v>
      </c>
      <c r="G334" s="191"/>
      <c r="H334" s="191"/>
      <c r="I334" s="194"/>
      <c r="J334" s="205">
        <f>BK334</f>
        <v>0</v>
      </c>
      <c r="K334" s="191"/>
      <c r="L334" s="196"/>
      <c r="M334" s="197"/>
      <c r="N334" s="198"/>
      <c r="O334" s="198"/>
      <c r="P334" s="199">
        <f>SUM(P335:P342)</f>
        <v>0</v>
      </c>
      <c r="Q334" s="198"/>
      <c r="R334" s="199">
        <f>SUM(R335:R342)</f>
        <v>0</v>
      </c>
      <c r="S334" s="198"/>
      <c r="T334" s="200">
        <f>SUM(T335:T342)</f>
        <v>0.21426999999999999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1" t="s">
        <v>86</v>
      </c>
      <c r="AT334" s="202" t="s">
        <v>75</v>
      </c>
      <c r="AU334" s="202" t="s">
        <v>84</v>
      </c>
      <c r="AY334" s="201" t="s">
        <v>153</v>
      </c>
      <c r="BK334" s="203">
        <f>SUM(BK335:BK342)</f>
        <v>0</v>
      </c>
    </row>
    <row r="335" s="2" customFormat="1" ht="16.5" customHeight="1">
      <c r="A335" s="40"/>
      <c r="B335" s="41"/>
      <c r="C335" s="206" t="s">
        <v>475</v>
      </c>
      <c r="D335" s="206" t="s">
        <v>155</v>
      </c>
      <c r="E335" s="207" t="s">
        <v>476</v>
      </c>
      <c r="F335" s="208" t="s">
        <v>477</v>
      </c>
      <c r="G335" s="209" t="s">
        <v>339</v>
      </c>
      <c r="H335" s="210">
        <v>3.2200000000000002</v>
      </c>
      <c r="I335" s="211"/>
      <c r="J335" s="212">
        <f>ROUND(I335*H335,2)</f>
        <v>0</v>
      </c>
      <c r="K335" s="208" t="s">
        <v>159</v>
      </c>
      <c r="L335" s="46"/>
      <c r="M335" s="213" t="s">
        <v>19</v>
      </c>
      <c r="N335" s="214" t="s">
        <v>47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0.016</v>
      </c>
      <c r="T335" s="216">
        <f>S335*H335</f>
        <v>0.051520000000000003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160</v>
      </c>
      <c r="AT335" s="217" t="s">
        <v>155</v>
      </c>
      <c r="AU335" s="217" t="s">
        <v>86</v>
      </c>
      <c r="AY335" s="19" t="s">
        <v>153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84</v>
      </c>
      <c r="BK335" s="218">
        <f>ROUND(I335*H335,2)</f>
        <v>0</v>
      </c>
      <c r="BL335" s="19" t="s">
        <v>160</v>
      </c>
      <c r="BM335" s="217" t="s">
        <v>478</v>
      </c>
    </row>
    <row r="336" s="2" customFormat="1">
      <c r="A336" s="40"/>
      <c r="B336" s="41"/>
      <c r="C336" s="42"/>
      <c r="D336" s="219" t="s">
        <v>162</v>
      </c>
      <c r="E336" s="42"/>
      <c r="F336" s="220" t="s">
        <v>479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162</v>
      </c>
      <c r="AU336" s="19" t="s">
        <v>86</v>
      </c>
    </row>
    <row r="337" s="13" customFormat="1">
      <c r="A337" s="13"/>
      <c r="B337" s="224"/>
      <c r="C337" s="225"/>
      <c r="D337" s="226" t="s">
        <v>164</v>
      </c>
      <c r="E337" s="227" t="s">
        <v>19</v>
      </c>
      <c r="F337" s="228" t="s">
        <v>480</v>
      </c>
      <c r="G337" s="225"/>
      <c r="H337" s="229">
        <v>3.2200000000000002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164</v>
      </c>
      <c r="AU337" s="235" t="s">
        <v>86</v>
      </c>
      <c r="AV337" s="13" t="s">
        <v>86</v>
      </c>
      <c r="AW337" s="13" t="s">
        <v>36</v>
      </c>
      <c r="AX337" s="13" t="s">
        <v>76</v>
      </c>
      <c r="AY337" s="235" t="s">
        <v>153</v>
      </c>
    </row>
    <row r="338" s="14" customFormat="1">
      <c r="A338" s="14"/>
      <c r="B338" s="236"/>
      <c r="C338" s="237"/>
      <c r="D338" s="226" t="s">
        <v>164</v>
      </c>
      <c r="E338" s="238" t="s">
        <v>19</v>
      </c>
      <c r="F338" s="239" t="s">
        <v>167</v>
      </c>
      <c r="G338" s="237"/>
      <c r="H338" s="240">
        <v>3.2200000000000002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164</v>
      </c>
      <c r="AU338" s="246" t="s">
        <v>86</v>
      </c>
      <c r="AV338" s="14" t="s">
        <v>160</v>
      </c>
      <c r="AW338" s="14" t="s">
        <v>36</v>
      </c>
      <c r="AX338" s="14" t="s">
        <v>84</v>
      </c>
      <c r="AY338" s="246" t="s">
        <v>153</v>
      </c>
    </row>
    <row r="339" s="2" customFormat="1" ht="16.5" customHeight="1">
      <c r="A339" s="40"/>
      <c r="B339" s="41"/>
      <c r="C339" s="206" t="s">
        <v>481</v>
      </c>
      <c r="D339" s="206" t="s">
        <v>155</v>
      </c>
      <c r="E339" s="207" t="s">
        <v>482</v>
      </c>
      <c r="F339" s="208" t="s">
        <v>483</v>
      </c>
      <c r="G339" s="209" t="s">
        <v>339</v>
      </c>
      <c r="H339" s="210">
        <v>5.4249999999999998</v>
      </c>
      <c r="I339" s="211"/>
      <c r="J339" s="212">
        <f>ROUND(I339*H339,2)</f>
        <v>0</v>
      </c>
      <c r="K339" s="208" t="s">
        <v>159</v>
      </c>
      <c r="L339" s="46"/>
      <c r="M339" s="213" t="s">
        <v>19</v>
      </c>
      <c r="N339" s="214" t="s">
        <v>47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0.029999999999999999</v>
      </c>
      <c r="T339" s="216">
        <f>S339*H339</f>
        <v>0.16274999999999998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160</v>
      </c>
      <c r="AT339" s="217" t="s">
        <v>155</v>
      </c>
      <c r="AU339" s="217" t="s">
        <v>86</v>
      </c>
      <c r="AY339" s="19" t="s">
        <v>153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84</v>
      </c>
      <c r="BK339" s="218">
        <f>ROUND(I339*H339,2)</f>
        <v>0</v>
      </c>
      <c r="BL339" s="19" t="s">
        <v>160</v>
      </c>
      <c r="BM339" s="217" t="s">
        <v>484</v>
      </c>
    </row>
    <row r="340" s="2" customFormat="1">
      <c r="A340" s="40"/>
      <c r="B340" s="41"/>
      <c r="C340" s="42"/>
      <c r="D340" s="219" t="s">
        <v>162</v>
      </c>
      <c r="E340" s="42"/>
      <c r="F340" s="220" t="s">
        <v>485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162</v>
      </c>
      <c r="AU340" s="19" t="s">
        <v>86</v>
      </c>
    </row>
    <row r="341" s="13" customFormat="1">
      <c r="A341" s="13"/>
      <c r="B341" s="224"/>
      <c r="C341" s="225"/>
      <c r="D341" s="226" t="s">
        <v>164</v>
      </c>
      <c r="E341" s="227" t="s">
        <v>19</v>
      </c>
      <c r="F341" s="228" t="s">
        <v>486</v>
      </c>
      <c r="G341" s="225"/>
      <c r="H341" s="229">
        <v>5.4249999999999998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164</v>
      </c>
      <c r="AU341" s="235" t="s">
        <v>86</v>
      </c>
      <c r="AV341" s="13" t="s">
        <v>86</v>
      </c>
      <c r="AW341" s="13" t="s">
        <v>36</v>
      </c>
      <c r="AX341" s="13" t="s">
        <v>76</v>
      </c>
      <c r="AY341" s="235" t="s">
        <v>153</v>
      </c>
    </row>
    <row r="342" s="14" customFormat="1">
      <c r="A342" s="14"/>
      <c r="B342" s="236"/>
      <c r="C342" s="237"/>
      <c r="D342" s="226" t="s">
        <v>164</v>
      </c>
      <c r="E342" s="238" t="s">
        <v>19</v>
      </c>
      <c r="F342" s="239" t="s">
        <v>167</v>
      </c>
      <c r="G342" s="237"/>
      <c r="H342" s="240">
        <v>5.4249999999999998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164</v>
      </c>
      <c r="AU342" s="246" t="s">
        <v>86</v>
      </c>
      <c r="AV342" s="14" t="s">
        <v>160</v>
      </c>
      <c r="AW342" s="14" t="s">
        <v>36</v>
      </c>
      <c r="AX342" s="14" t="s">
        <v>84</v>
      </c>
      <c r="AY342" s="246" t="s">
        <v>153</v>
      </c>
    </row>
    <row r="343" s="12" customFormat="1" ht="22.8" customHeight="1">
      <c r="A343" s="12"/>
      <c r="B343" s="190"/>
      <c r="C343" s="191"/>
      <c r="D343" s="192" t="s">
        <v>75</v>
      </c>
      <c r="E343" s="204" t="s">
        <v>487</v>
      </c>
      <c r="F343" s="204" t="s">
        <v>488</v>
      </c>
      <c r="G343" s="191"/>
      <c r="H343" s="191"/>
      <c r="I343" s="194"/>
      <c r="J343" s="205">
        <f>BK343</f>
        <v>0</v>
      </c>
      <c r="K343" s="191"/>
      <c r="L343" s="196"/>
      <c r="M343" s="197"/>
      <c r="N343" s="198"/>
      <c r="O343" s="198"/>
      <c r="P343" s="199">
        <f>SUM(P344:P356)</f>
        <v>0</v>
      </c>
      <c r="Q343" s="198"/>
      <c r="R343" s="199">
        <f>SUM(R344:R356)</f>
        <v>0</v>
      </c>
      <c r="S343" s="198"/>
      <c r="T343" s="200">
        <f>SUM(T344:T356)</f>
        <v>3.2221134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86</v>
      </c>
      <c r="AT343" s="202" t="s">
        <v>75</v>
      </c>
      <c r="AU343" s="202" t="s">
        <v>84</v>
      </c>
      <c r="AY343" s="201" t="s">
        <v>153</v>
      </c>
      <c r="BK343" s="203">
        <f>SUM(BK344:BK356)</f>
        <v>0</v>
      </c>
    </row>
    <row r="344" s="2" customFormat="1" ht="16.5" customHeight="1">
      <c r="A344" s="40"/>
      <c r="B344" s="41"/>
      <c r="C344" s="206" t="s">
        <v>489</v>
      </c>
      <c r="D344" s="206" t="s">
        <v>155</v>
      </c>
      <c r="E344" s="207" t="s">
        <v>490</v>
      </c>
      <c r="F344" s="208" t="s">
        <v>491</v>
      </c>
      <c r="G344" s="209" t="s">
        <v>224</v>
      </c>
      <c r="H344" s="210">
        <v>91.278000000000006</v>
      </c>
      <c r="I344" s="211"/>
      <c r="J344" s="212">
        <f>ROUND(I344*H344,2)</f>
        <v>0</v>
      </c>
      <c r="K344" s="208" t="s">
        <v>159</v>
      </c>
      <c r="L344" s="46"/>
      <c r="M344" s="213" t="s">
        <v>19</v>
      </c>
      <c r="N344" s="214" t="s">
        <v>47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0.035299999999999998</v>
      </c>
      <c r="T344" s="216">
        <f>S344*H344</f>
        <v>3.2221134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279</v>
      </c>
      <c r="AT344" s="217" t="s">
        <v>155</v>
      </c>
      <c r="AU344" s="217" t="s">
        <v>86</v>
      </c>
      <c r="AY344" s="19" t="s">
        <v>153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84</v>
      </c>
      <c r="BK344" s="218">
        <f>ROUND(I344*H344,2)</f>
        <v>0</v>
      </c>
      <c r="BL344" s="19" t="s">
        <v>279</v>
      </c>
      <c r="BM344" s="217" t="s">
        <v>492</v>
      </c>
    </row>
    <row r="345" s="2" customFormat="1">
      <c r="A345" s="40"/>
      <c r="B345" s="41"/>
      <c r="C345" s="42"/>
      <c r="D345" s="219" t="s">
        <v>162</v>
      </c>
      <c r="E345" s="42"/>
      <c r="F345" s="220" t="s">
        <v>493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162</v>
      </c>
      <c r="AU345" s="19" t="s">
        <v>86</v>
      </c>
    </row>
    <row r="346" s="13" customFormat="1">
      <c r="A346" s="13"/>
      <c r="B346" s="224"/>
      <c r="C346" s="225"/>
      <c r="D346" s="226" t="s">
        <v>164</v>
      </c>
      <c r="E346" s="227" t="s">
        <v>19</v>
      </c>
      <c r="F346" s="228" t="s">
        <v>239</v>
      </c>
      <c r="G346" s="225"/>
      <c r="H346" s="229">
        <v>3.3500000000000001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164</v>
      </c>
      <c r="AU346" s="235" t="s">
        <v>86</v>
      </c>
      <c r="AV346" s="13" t="s">
        <v>86</v>
      </c>
      <c r="AW346" s="13" t="s">
        <v>36</v>
      </c>
      <c r="AX346" s="13" t="s">
        <v>76</v>
      </c>
      <c r="AY346" s="235" t="s">
        <v>153</v>
      </c>
    </row>
    <row r="347" s="13" customFormat="1">
      <c r="A347" s="13"/>
      <c r="B347" s="224"/>
      <c r="C347" s="225"/>
      <c r="D347" s="226" t="s">
        <v>164</v>
      </c>
      <c r="E347" s="227" t="s">
        <v>19</v>
      </c>
      <c r="F347" s="228" t="s">
        <v>240</v>
      </c>
      <c r="G347" s="225"/>
      <c r="H347" s="229">
        <v>1.26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164</v>
      </c>
      <c r="AU347" s="235" t="s">
        <v>86</v>
      </c>
      <c r="AV347" s="13" t="s">
        <v>86</v>
      </c>
      <c r="AW347" s="13" t="s">
        <v>36</v>
      </c>
      <c r="AX347" s="13" t="s">
        <v>76</v>
      </c>
      <c r="AY347" s="235" t="s">
        <v>153</v>
      </c>
    </row>
    <row r="348" s="13" customFormat="1">
      <c r="A348" s="13"/>
      <c r="B348" s="224"/>
      <c r="C348" s="225"/>
      <c r="D348" s="226" t="s">
        <v>164</v>
      </c>
      <c r="E348" s="227" t="s">
        <v>19</v>
      </c>
      <c r="F348" s="228" t="s">
        <v>241</v>
      </c>
      <c r="G348" s="225"/>
      <c r="H348" s="229">
        <v>1.488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164</v>
      </c>
      <c r="AU348" s="235" t="s">
        <v>86</v>
      </c>
      <c r="AV348" s="13" t="s">
        <v>86</v>
      </c>
      <c r="AW348" s="13" t="s">
        <v>36</v>
      </c>
      <c r="AX348" s="13" t="s">
        <v>76</v>
      </c>
      <c r="AY348" s="235" t="s">
        <v>153</v>
      </c>
    </row>
    <row r="349" s="13" customFormat="1">
      <c r="A349" s="13"/>
      <c r="B349" s="224"/>
      <c r="C349" s="225"/>
      <c r="D349" s="226" t="s">
        <v>164</v>
      </c>
      <c r="E349" s="227" t="s">
        <v>19</v>
      </c>
      <c r="F349" s="228" t="s">
        <v>245</v>
      </c>
      <c r="G349" s="225"/>
      <c r="H349" s="229">
        <v>1.8700000000000001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164</v>
      </c>
      <c r="AU349" s="235" t="s">
        <v>86</v>
      </c>
      <c r="AV349" s="13" t="s">
        <v>86</v>
      </c>
      <c r="AW349" s="13" t="s">
        <v>36</v>
      </c>
      <c r="AX349" s="13" t="s">
        <v>76</v>
      </c>
      <c r="AY349" s="235" t="s">
        <v>153</v>
      </c>
    </row>
    <row r="350" s="13" customFormat="1">
      <c r="A350" s="13"/>
      <c r="B350" s="224"/>
      <c r="C350" s="225"/>
      <c r="D350" s="226" t="s">
        <v>164</v>
      </c>
      <c r="E350" s="227" t="s">
        <v>19</v>
      </c>
      <c r="F350" s="228" t="s">
        <v>246</v>
      </c>
      <c r="G350" s="225"/>
      <c r="H350" s="229">
        <v>0.92000000000000004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164</v>
      </c>
      <c r="AU350" s="235" t="s">
        <v>86</v>
      </c>
      <c r="AV350" s="13" t="s">
        <v>86</v>
      </c>
      <c r="AW350" s="13" t="s">
        <v>36</v>
      </c>
      <c r="AX350" s="13" t="s">
        <v>76</v>
      </c>
      <c r="AY350" s="235" t="s">
        <v>153</v>
      </c>
    </row>
    <row r="351" s="13" customFormat="1">
      <c r="A351" s="13"/>
      <c r="B351" s="224"/>
      <c r="C351" s="225"/>
      <c r="D351" s="226" t="s">
        <v>164</v>
      </c>
      <c r="E351" s="227" t="s">
        <v>19</v>
      </c>
      <c r="F351" s="228" t="s">
        <v>247</v>
      </c>
      <c r="G351" s="225"/>
      <c r="H351" s="229">
        <v>9.8599999999999994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164</v>
      </c>
      <c r="AU351" s="235" t="s">
        <v>86</v>
      </c>
      <c r="AV351" s="13" t="s">
        <v>86</v>
      </c>
      <c r="AW351" s="13" t="s">
        <v>36</v>
      </c>
      <c r="AX351" s="13" t="s">
        <v>76</v>
      </c>
      <c r="AY351" s="235" t="s">
        <v>153</v>
      </c>
    </row>
    <row r="352" s="13" customFormat="1">
      <c r="A352" s="13"/>
      <c r="B352" s="224"/>
      <c r="C352" s="225"/>
      <c r="D352" s="226" t="s">
        <v>164</v>
      </c>
      <c r="E352" s="227" t="s">
        <v>19</v>
      </c>
      <c r="F352" s="228" t="s">
        <v>248</v>
      </c>
      <c r="G352" s="225"/>
      <c r="H352" s="229">
        <v>0.92000000000000004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164</v>
      </c>
      <c r="AU352" s="235" t="s">
        <v>86</v>
      </c>
      <c r="AV352" s="13" t="s">
        <v>86</v>
      </c>
      <c r="AW352" s="13" t="s">
        <v>36</v>
      </c>
      <c r="AX352" s="13" t="s">
        <v>76</v>
      </c>
      <c r="AY352" s="235" t="s">
        <v>153</v>
      </c>
    </row>
    <row r="353" s="13" customFormat="1">
      <c r="A353" s="13"/>
      <c r="B353" s="224"/>
      <c r="C353" s="225"/>
      <c r="D353" s="226" t="s">
        <v>164</v>
      </c>
      <c r="E353" s="227" t="s">
        <v>19</v>
      </c>
      <c r="F353" s="228" t="s">
        <v>249</v>
      </c>
      <c r="G353" s="225"/>
      <c r="H353" s="229">
        <v>2.0099999999999998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164</v>
      </c>
      <c r="AU353" s="235" t="s">
        <v>86</v>
      </c>
      <c r="AV353" s="13" t="s">
        <v>86</v>
      </c>
      <c r="AW353" s="13" t="s">
        <v>36</v>
      </c>
      <c r="AX353" s="13" t="s">
        <v>76</v>
      </c>
      <c r="AY353" s="235" t="s">
        <v>153</v>
      </c>
    </row>
    <row r="354" s="13" customFormat="1">
      <c r="A354" s="13"/>
      <c r="B354" s="224"/>
      <c r="C354" s="225"/>
      <c r="D354" s="226" t="s">
        <v>164</v>
      </c>
      <c r="E354" s="227" t="s">
        <v>19</v>
      </c>
      <c r="F354" s="228" t="s">
        <v>250</v>
      </c>
      <c r="G354" s="225"/>
      <c r="H354" s="229">
        <v>53.310000000000002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164</v>
      </c>
      <c r="AU354" s="235" t="s">
        <v>86</v>
      </c>
      <c r="AV354" s="13" t="s">
        <v>86</v>
      </c>
      <c r="AW354" s="13" t="s">
        <v>36</v>
      </c>
      <c r="AX354" s="13" t="s">
        <v>76</v>
      </c>
      <c r="AY354" s="235" t="s">
        <v>153</v>
      </c>
    </row>
    <row r="355" s="13" customFormat="1">
      <c r="A355" s="13"/>
      <c r="B355" s="224"/>
      <c r="C355" s="225"/>
      <c r="D355" s="226" t="s">
        <v>164</v>
      </c>
      <c r="E355" s="227" t="s">
        <v>19</v>
      </c>
      <c r="F355" s="228" t="s">
        <v>251</v>
      </c>
      <c r="G355" s="225"/>
      <c r="H355" s="229">
        <v>16.289999999999999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164</v>
      </c>
      <c r="AU355" s="235" t="s">
        <v>86</v>
      </c>
      <c r="AV355" s="13" t="s">
        <v>86</v>
      </c>
      <c r="AW355" s="13" t="s">
        <v>36</v>
      </c>
      <c r="AX355" s="13" t="s">
        <v>76</v>
      </c>
      <c r="AY355" s="235" t="s">
        <v>153</v>
      </c>
    </row>
    <row r="356" s="14" customFormat="1">
      <c r="A356" s="14"/>
      <c r="B356" s="236"/>
      <c r="C356" s="237"/>
      <c r="D356" s="226" t="s">
        <v>164</v>
      </c>
      <c r="E356" s="238" t="s">
        <v>19</v>
      </c>
      <c r="F356" s="239" t="s">
        <v>167</v>
      </c>
      <c r="G356" s="237"/>
      <c r="H356" s="240">
        <v>91.277999999999992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164</v>
      </c>
      <c r="AU356" s="246" t="s">
        <v>86</v>
      </c>
      <c r="AV356" s="14" t="s">
        <v>160</v>
      </c>
      <c r="AW356" s="14" t="s">
        <v>36</v>
      </c>
      <c r="AX356" s="14" t="s">
        <v>84</v>
      </c>
      <c r="AY356" s="246" t="s">
        <v>153</v>
      </c>
    </row>
    <row r="357" s="12" customFormat="1" ht="22.8" customHeight="1">
      <c r="A357" s="12"/>
      <c r="B357" s="190"/>
      <c r="C357" s="191"/>
      <c r="D357" s="192" t="s">
        <v>75</v>
      </c>
      <c r="E357" s="204" t="s">
        <v>494</v>
      </c>
      <c r="F357" s="204" t="s">
        <v>495</v>
      </c>
      <c r="G357" s="191"/>
      <c r="H357" s="191"/>
      <c r="I357" s="194"/>
      <c r="J357" s="205">
        <f>BK357</f>
        <v>0</v>
      </c>
      <c r="K357" s="191"/>
      <c r="L357" s="196"/>
      <c r="M357" s="197"/>
      <c r="N357" s="198"/>
      <c r="O357" s="198"/>
      <c r="P357" s="199">
        <f>SUM(P358:P367)</f>
        <v>0</v>
      </c>
      <c r="Q357" s="198"/>
      <c r="R357" s="199">
        <f>SUM(R358:R367)</f>
        <v>0</v>
      </c>
      <c r="S357" s="198"/>
      <c r="T357" s="200">
        <f>SUM(T358:T367)</f>
        <v>0.080820000000000017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1" t="s">
        <v>86</v>
      </c>
      <c r="AT357" s="202" t="s">
        <v>75</v>
      </c>
      <c r="AU357" s="202" t="s">
        <v>84</v>
      </c>
      <c r="AY357" s="201" t="s">
        <v>153</v>
      </c>
      <c r="BK357" s="203">
        <f>SUM(BK358:BK367)</f>
        <v>0</v>
      </c>
    </row>
    <row r="358" s="2" customFormat="1" ht="16.5" customHeight="1">
      <c r="A358" s="40"/>
      <c r="B358" s="41"/>
      <c r="C358" s="206" t="s">
        <v>496</v>
      </c>
      <c r="D358" s="206" t="s">
        <v>155</v>
      </c>
      <c r="E358" s="207" t="s">
        <v>497</v>
      </c>
      <c r="F358" s="208" t="s">
        <v>498</v>
      </c>
      <c r="G358" s="209" t="s">
        <v>224</v>
      </c>
      <c r="H358" s="210">
        <v>24.260000000000002</v>
      </c>
      <c r="I358" s="211"/>
      <c r="J358" s="212">
        <f>ROUND(I358*H358,2)</f>
        <v>0</v>
      </c>
      <c r="K358" s="208" t="s">
        <v>159</v>
      </c>
      <c r="L358" s="46"/>
      <c r="M358" s="213" t="s">
        <v>19</v>
      </c>
      <c r="N358" s="214" t="s">
        <v>47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0.0030000000000000001</v>
      </c>
      <c r="T358" s="216">
        <f>S358*H358</f>
        <v>0.072780000000000011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279</v>
      </c>
      <c r="AT358" s="217" t="s">
        <v>155</v>
      </c>
      <c r="AU358" s="217" t="s">
        <v>86</v>
      </c>
      <c r="AY358" s="19" t="s">
        <v>153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84</v>
      </c>
      <c r="BK358" s="218">
        <f>ROUND(I358*H358,2)</f>
        <v>0</v>
      </c>
      <c r="BL358" s="19" t="s">
        <v>279</v>
      </c>
      <c r="BM358" s="217" t="s">
        <v>499</v>
      </c>
    </row>
    <row r="359" s="2" customFormat="1">
      <c r="A359" s="40"/>
      <c r="B359" s="41"/>
      <c r="C359" s="42"/>
      <c r="D359" s="219" t="s">
        <v>162</v>
      </c>
      <c r="E359" s="42"/>
      <c r="F359" s="220" t="s">
        <v>500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162</v>
      </c>
      <c r="AU359" s="19" t="s">
        <v>86</v>
      </c>
    </row>
    <row r="360" s="13" customFormat="1">
      <c r="A360" s="13"/>
      <c r="B360" s="224"/>
      <c r="C360" s="225"/>
      <c r="D360" s="226" t="s">
        <v>164</v>
      </c>
      <c r="E360" s="227" t="s">
        <v>19</v>
      </c>
      <c r="F360" s="228" t="s">
        <v>238</v>
      </c>
      <c r="G360" s="225"/>
      <c r="H360" s="229">
        <v>14.15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164</v>
      </c>
      <c r="AU360" s="235" t="s">
        <v>86</v>
      </c>
      <c r="AV360" s="13" t="s">
        <v>86</v>
      </c>
      <c r="AW360" s="13" t="s">
        <v>36</v>
      </c>
      <c r="AX360" s="13" t="s">
        <v>76</v>
      </c>
      <c r="AY360" s="235" t="s">
        <v>153</v>
      </c>
    </row>
    <row r="361" s="13" customFormat="1">
      <c r="A361" s="13"/>
      <c r="B361" s="224"/>
      <c r="C361" s="225"/>
      <c r="D361" s="226" t="s">
        <v>164</v>
      </c>
      <c r="E361" s="227" t="s">
        <v>19</v>
      </c>
      <c r="F361" s="228" t="s">
        <v>244</v>
      </c>
      <c r="G361" s="225"/>
      <c r="H361" s="229">
        <v>10.109999999999999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164</v>
      </c>
      <c r="AU361" s="235" t="s">
        <v>86</v>
      </c>
      <c r="AV361" s="13" t="s">
        <v>86</v>
      </c>
      <c r="AW361" s="13" t="s">
        <v>36</v>
      </c>
      <c r="AX361" s="13" t="s">
        <v>76</v>
      </c>
      <c r="AY361" s="235" t="s">
        <v>153</v>
      </c>
    </row>
    <row r="362" s="14" customFormat="1">
      <c r="A362" s="14"/>
      <c r="B362" s="236"/>
      <c r="C362" s="237"/>
      <c r="D362" s="226" t="s">
        <v>164</v>
      </c>
      <c r="E362" s="238" t="s">
        <v>19</v>
      </c>
      <c r="F362" s="239" t="s">
        <v>167</v>
      </c>
      <c r="G362" s="237"/>
      <c r="H362" s="240">
        <v>24.259999999999998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164</v>
      </c>
      <c r="AU362" s="246" t="s">
        <v>86</v>
      </c>
      <c r="AV362" s="14" t="s">
        <v>160</v>
      </c>
      <c r="AW362" s="14" t="s">
        <v>36</v>
      </c>
      <c r="AX362" s="14" t="s">
        <v>84</v>
      </c>
      <c r="AY362" s="246" t="s">
        <v>153</v>
      </c>
    </row>
    <row r="363" s="2" customFormat="1" ht="16.5" customHeight="1">
      <c r="A363" s="40"/>
      <c r="B363" s="41"/>
      <c r="C363" s="206" t="s">
        <v>501</v>
      </c>
      <c r="D363" s="206" t="s">
        <v>155</v>
      </c>
      <c r="E363" s="207" t="s">
        <v>502</v>
      </c>
      <c r="F363" s="208" t="s">
        <v>503</v>
      </c>
      <c r="G363" s="209" t="s">
        <v>339</v>
      </c>
      <c r="H363" s="210">
        <v>26.800000000000001</v>
      </c>
      <c r="I363" s="211"/>
      <c r="J363" s="212">
        <f>ROUND(I363*H363,2)</f>
        <v>0</v>
      </c>
      <c r="K363" s="208" t="s">
        <v>159</v>
      </c>
      <c r="L363" s="46"/>
      <c r="M363" s="213" t="s">
        <v>19</v>
      </c>
      <c r="N363" s="214" t="s">
        <v>47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0.00029999999999999997</v>
      </c>
      <c r="T363" s="216">
        <f>S363*H363</f>
        <v>0.0080400000000000003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279</v>
      </c>
      <c r="AT363" s="217" t="s">
        <v>155</v>
      </c>
      <c r="AU363" s="217" t="s">
        <v>86</v>
      </c>
      <c r="AY363" s="19" t="s">
        <v>153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84</v>
      </c>
      <c r="BK363" s="218">
        <f>ROUND(I363*H363,2)</f>
        <v>0</v>
      </c>
      <c r="BL363" s="19" t="s">
        <v>279</v>
      </c>
      <c r="BM363" s="217" t="s">
        <v>504</v>
      </c>
    </row>
    <row r="364" s="2" customFormat="1">
      <c r="A364" s="40"/>
      <c r="B364" s="41"/>
      <c r="C364" s="42"/>
      <c r="D364" s="219" t="s">
        <v>162</v>
      </c>
      <c r="E364" s="42"/>
      <c r="F364" s="220" t="s">
        <v>505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162</v>
      </c>
      <c r="AU364" s="19" t="s">
        <v>86</v>
      </c>
    </row>
    <row r="365" s="13" customFormat="1">
      <c r="A365" s="13"/>
      <c r="B365" s="224"/>
      <c r="C365" s="225"/>
      <c r="D365" s="226" t="s">
        <v>164</v>
      </c>
      <c r="E365" s="227" t="s">
        <v>19</v>
      </c>
      <c r="F365" s="228" t="s">
        <v>506</v>
      </c>
      <c r="G365" s="225"/>
      <c r="H365" s="229">
        <v>14.44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164</v>
      </c>
      <c r="AU365" s="235" t="s">
        <v>86</v>
      </c>
      <c r="AV365" s="13" t="s">
        <v>86</v>
      </c>
      <c r="AW365" s="13" t="s">
        <v>36</v>
      </c>
      <c r="AX365" s="13" t="s">
        <v>76</v>
      </c>
      <c r="AY365" s="235" t="s">
        <v>153</v>
      </c>
    </row>
    <row r="366" s="13" customFormat="1">
      <c r="A366" s="13"/>
      <c r="B366" s="224"/>
      <c r="C366" s="225"/>
      <c r="D366" s="226" t="s">
        <v>164</v>
      </c>
      <c r="E366" s="227" t="s">
        <v>19</v>
      </c>
      <c r="F366" s="228" t="s">
        <v>507</v>
      </c>
      <c r="G366" s="225"/>
      <c r="H366" s="229">
        <v>12.359999999999999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164</v>
      </c>
      <c r="AU366" s="235" t="s">
        <v>86</v>
      </c>
      <c r="AV366" s="13" t="s">
        <v>86</v>
      </c>
      <c r="AW366" s="13" t="s">
        <v>36</v>
      </c>
      <c r="AX366" s="13" t="s">
        <v>76</v>
      </c>
      <c r="AY366" s="235" t="s">
        <v>153</v>
      </c>
    </row>
    <row r="367" s="14" customFormat="1">
      <c r="A367" s="14"/>
      <c r="B367" s="236"/>
      <c r="C367" s="237"/>
      <c r="D367" s="226" t="s">
        <v>164</v>
      </c>
      <c r="E367" s="238" t="s">
        <v>19</v>
      </c>
      <c r="F367" s="239" t="s">
        <v>167</v>
      </c>
      <c r="G367" s="237"/>
      <c r="H367" s="240">
        <v>26.799999999999997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164</v>
      </c>
      <c r="AU367" s="246" t="s">
        <v>86</v>
      </c>
      <c r="AV367" s="14" t="s">
        <v>160</v>
      </c>
      <c r="AW367" s="14" t="s">
        <v>36</v>
      </c>
      <c r="AX367" s="14" t="s">
        <v>84</v>
      </c>
      <c r="AY367" s="246" t="s">
        <v>153</v>
      </c>
    </row>
    <row r="368" s="12" customFormat="1" ht="22.8" customHeight="1">
      <c r="A368" s="12"/>
      <c r="B368" s="190"/>
      <c r="C368" s="191"/>
      <c r="D368" s="192" t="s">
        <v>75</v>
      </c>
      <c r="E368" s="204" t="s">
        <v>508</v>
      </c>
      <c r="F368" s="204" t="s">
        <v>509</v>
      </c>
      <c r="G368" s="191"/>
      <c r="H368" s="191"/>
      <c r="I368" s="194"/>
      <c r="J368" s="205">
        <f>BK368</f>
        <v>0</v>
      </c>
      <c r="K368" s="191"/>
      <c r="L368" s="196"/>
      <c r="M368" s="197"/>
      <c r="N368" s="198"/>
      <c r="O368" s="198"/>
      <c r="P368" s="199">
        <f>SUM(P369:P382)</f>
        <v>0</v>
      </c>
      <c r="Q368" s="198"/>
      <c r="R368" s="199">
        <f>SUM(R369:R382)</f>
        <v>0</v>
      </c>
      <c r="S368" s="198"/>
      <c r="T368" s="200">
        <f>SUM(T369:T382)</f>
        <v>3.3476399999999997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86</v>
      </c>
      <c r="AT368" s="202" t="s">
        <v>75</v>
      </c>
      <c r="AU368" s="202" t="s">
        <v>84</v>
      </c>
      <c r="AY368" s="201" t="s">
        <v>153</v>
      </c>
      <c r="BK368" s="203">
        <f>SUM(BK369:BK382)</f>
        <v>0</v>
      </c>
    </row>
    <row r="369" s="2" customFormat="1" ht="16.5" customHeight="1">
      <c r="A369" s="40"/>
      <c r="B369" s="41"/>
      <c r="C369" s="206" t="s">
        <v>510</v>
      </c>
      <c r="D369" s="206" t="s">
        <v>155</v>
      </c>
      <c r="E369" s="207" t="s">
        <v>511</v>
      </c>
      <c r="F369" s="208" t="s">
        <v>512</v>
      </c>
      <c r="G369" s="209" t="s">
        <v>224</v>
      </c>
      <c r="H369" s="210">
        <v>123.075</v>
      </c>
      <c r="I369" s="211"/>
      <c r="J369" s="212">
        <f>ROUND(I369*H369,2)</f>
        <v>0</v>
      </c>
      <c r="K369" s="208" t="s">
        <v>159</v>
      </c>
      <c r="L369" s="46"/>
      <c r="M369" s="213" t="s">
        <v>19</v>
      </c>
      <c r="N369" s="214" t="s">
        <v>47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0.027199999999999998</v>
      </c>
      <c r="T369" s="216">
        <f>S369*H369</f>
        <v>3.3476399999999997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279</v>
      </c>
      <c r="AT369" s="217" t="s">
        <v>155</v>
      </c>
      <c r="AU369" s="217" t="s">
        <v>86</v>
      </c>
      <c r="AY369" s="19" t="s">
        <v>153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84</v>
      </c>
      <c r="BK369" s="218">
        <f>ROUND(I369*H369,2)</f>
        <v>0</v>
      </c>
      <c r="BL369" s="19" t="s">
        <v>279</v>
      </c>
      <c r="BM369" s="217" t="s">
        <v>513</v>
      </c>
    </row>
    <row r="370" s="2" customFormat="1">
      <c r="A370" s="40"/>
      <c r="B370" s="41"/>
      <c r="C370" s="42"/>
      <c r="D370" s="219" t="s">
        <v>162</v>
      </c>
      <c r="E370" s="42"/>
      <c r="F370" s="220" t="s">
        <v>514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162</v>
      </c>
      <c r="AU370" s="19" t="s">
        <v>86</v>
      </c>
    </row>
    <row r="371" s="13" customFormat="1">
      <c r="A371" s="13"/>
      <c r="B371" s="224"/>
      <c r="C371" s="225"/>
      <c r="D371" s="226" t="s">
        <v>164</v>
      </c>
      <c r="E371" s="227" t="s">
        <v>19</v>
      </c>
      <c r="F371" s="228" t="s">
        <v>515</v>
      </c>
      <c r="G371" s="225"/>
      <c r="H371" s="229">
        <v>14.279999999999999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164</v>
      </c>
      <c r="AU371" s="235" t="s">
        <v>86</v>
      </c>
      <c r="AV371" s="13" t="s">
        <v>86</v>
      </c>
      <c r="AW371" s="13" t="s">
        <v>36</v>
      </c>
      <c r="AX371" s="13" t="s">
        <v>76</v>
      </c>
      <c r="AY371" s="235" t="s">
        <v>153</v>
      </c>
    </row>
    <row r="372" s="13" customFormat="1">
      <c r="A372" s="13"/>
      <c r="B372" s="224"/>
      <c r="C372" s="225"/>
      <c r="D372" s="226" t="s">
        <v>164</v>
      </c>
      <c r="E372" s="227" t="s">
        <v>19</v>
      </c>
      <c r="F372" s="228" t="s">
        <v>516</v>
      </c>
      <c r="G372" s="225"/>
      <c r="H372" s="229">
        <v>8.4000000000000004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164</v>
      </c>
      <c r="AU372" s="235" t="s">
        <v>86</v>
      </c>
      <c r="AV372" s="13" t="s">
        <v>86</v>
      </c>
      <c r="AW372" s="13" t="s">
        <v>36</v>
      </c>
      <c r="AX372" s="13" t="s">
        <v>76</v>
      </c>
      <c r="AY372" s="235" t="s">
        <v>153</v>
      </c>
    </row>
    <row r="373" s="13" customFormat="1">
      <c r="A373" s="13"/>
      <c r="B373" s="224"/>
      <c r="C373" s="225"/>
      <c r="D373" s="226" t="s">
        <v>164</v>
      </c>
      <c r="E373" s="227" t="s">
        <v>19</v>
      </c>
      <c r="F373" s="228" t="s">
        <v>517</v>
      </c>
      <c r="G373" s="225"/>
      <c r="H373" s="229">
        <v>4.9340000000000002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164</v>
      </c>
      <c r="AU373" s="235" t="s">
        <v>86</v>
      </c>
      <c r="AV373" s="13" t="s">
        <v>86</v>
      </c>
      <c r="AW373" s="13" t="s">
        <v>36</v>
      </c>
      <c r="AX373" s="13" t="s">
        <v>76</v>
      </c>
      <c r="AY373" s="235" t="s">
        <v>153</v>
      </c>
    </row>
    <row r="374" s="13" customFormat="1">
      <c r="A374" s="13"/>
      <c r="B374" s="224"/>
      <c r="C374" s="225"/>
      <c r="D374" s="226" t="s">
        <v>164</v>
      </c>
      <c r="E374" s="227" t="s">
        <v>19</v>
      </c>
      <c r="F374" s="228" t="s">
        <v>518</v>
      </c>
      <c r="G374" s="225"/>
      <c r="H374" s="229">
        <v>10.039999999999999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164</v>
      </c>
      <c r="AU374" s="235" t="s">
        <v>86</v>
      </c>
      <c r="AV374" s="13" t="s">
        <v>86</v>
      </c>
      <c r="AW374" s="13" t="s">
        <v>36</v>
      </c>
      <c r="AX374" s="13" t="s">
        <v>76</v>
      </c>
      <c r="AY374" s="235" t="s">
        <v>153</v>
      </c>
    </row>
    <row r="375" s="13" customFormat="1">
      <c r="A375" s="13"/>
      <c r="B375" s="224"/>
      <c r="C375" s="225"/>
      <c r="D375" s="226" t="s">
        <v>164</v>
      </c>
      <c r="E375" s="227" t="s">
        <v>19</v>
      </c>
      <c r="F375" s="228" t="s">
        <v>519</v>
      </c>
      <c r="G375" s="225"/>
      <c r="H375" s="229">
        <v>6.0800000000000001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164</v>
      </c>
      <c r="AU375" s="235" t="s">
        <v>86</v>
      </c>
      <c r="AV375" s="13" t="s">
        <v>86</v>
      </c>
      <c r="AW375" s="13" t="s">
        <v>36</v>
      </c>
      <c r="AX375" s="13" t="s">
        <v>76</v>
      </c>
      <c r="AY375" s="235" t="s">
        <v>153</v>
      </c>
    </row>
    <row r="376" s="13" customFormat="1">
      <c r="A376" s="13"/>
      <c r="B376" s="224"/>
      <c r="C376" s="225"/>
      <c r="D376" s="226" t="s">
        <v>164</v>
      </c>
      <c r="E376" s="227" t="s">
        <v>19</v>
      </c>
      <c r="F376" s="228" t="s">
        <v>520</v>
      </c>
      <c r="G376" s="225"/>
      <c r="H376" s="229">
        <v>12.66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164</v>
      </c>
      <c r="AU376" s="235" t="s">
        <v>86</v>
      </c>
      <c r="AV376" s="13" t="s">
        <v>86</v>
      </c>
      <c r="AW376" s="13" t="s">
        <v>36</v>
      </c>
      <c r="AX376" s="13" t="s">
        <v>76</v>
      </c>
      <c r="AY376" s="235" t="s">
        <v>153</v>
      </c>
    </row>
    <row r="377" s="13" customFormat="1">
      <c r="A377" s="13"/>
      <c r="B377" s="224"/>
      <c r="C377" s="225"/>
      <c r="D377" s="226" t="s">
        <v>164</v>
      </c>
      <c r="E377" s="227" t="s">
        <v>19</v>
      </c>
      <c r="F377" s="228" t="s">
        <v>521</v>
      </c>
      <c r="G377" s="225"/>
      <c r="H377" s="229">
        <v>5.6799999999999997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164</v>
      </c>
      <c r="AU377" s="235" t="s">
        <v>86</v>
      </c>
      <c r="AV377" s="13" t="s">
        <v>86</v>
      </c>
      <c r="AW377" s="13" t="s">
        <v>36</v>
      </c>
      <c r="AX377" s="13" t="s">
        <v>76</v>
      </c>
      <c r="AY377" s="235" t="s">
        <v>153</v>
      </c>
    </row>
    <row r="378" s="13" customFormat="1">
      <c r="A378" s="13"/>
      <c r="B378" s="224"/>
      <c r="C378" s="225"/>
      <c r="D378" s="226" t="s">
        <v>164</v>
      </c>
      <c r="E378" s="227" t="s">
        <v>19</v>
      </c>
      <c r="F378" s="228" t="s">
        <v>522</v>
      </c>
      <c r="G378" s="225"/>
      <c r="H378" s="229">
        <v>11.48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164</v>
      </c>
      <c r="AU378" s="235" t="s">
        <v>86</v>
      </c>
      <c r="AV378" s="13" t="s">
        <v>86</v>
      </c>
      <c r="AW378" s="13" t="s">
        <v>36</v>
      </c>
      <c r="AX378" s="13" t="s">
        <v>76</v>
      </c>
      <c r="AY378" s="235" t="s">
        <v>153</v>
      </c>
    </row>
    <row r="379" s="13" customFormat="1">
      <c r="A379" s="13"/>
      <c r="B379" s="224"/>
      <c r="C379" s="225"/>
      <c r="D379" s="226" t="s">
        <v>164</v>
      </c>
      <c r="E379" s="227" t="s">
        <v>19</v>
      </c>
      <c r="F379" s="228" t="s">
        <v>523</v>
      </c>
      <c r="G379" s="225"/>
      <c r="H379" s="229">
        <v>25.802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164</v>
      </c>
      <c r="AU379" s="235" t="s">
        <v>86</v>
      </c>
      <c r="AV379" s="13" t="s">
        <v>86</v>
      </c>
      <c r="AW379" s="13" t="s">
        <v>36</v>
      </c>
      <c r="AX379" s="13" t="s">
        <v>76</v>
      </c>
      <c r="AY379" s="235" t="s">
        <v>153</v>
      </c>
    </row>
    <row r="380" s="13" customFormat="1">
      <c r="A380" s="13"/>
      <c r="B380" s="224"/>
      <c r="C380" s="225"/>
      <c r="D380" s="226" t="s">
        <v>164</v>
      </c>
      <c r="E380" s="227" t="s">
        <v>19</v>
      </c>
      <c r="F380" s="228" t="s">
        <v>524</v>
      </c>
      <c r="G380" s="225"/>
      <c r="H380" s="229">
        <v>21.318999999999999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164</v>
      </c>
      <c r="AU380" s="235" t="s">
        <v>86</v>
      </c>
      <c r="AV380" s="13" t="s">
        <v>86</v>
      </c>
      <c r="AW380" s="13" t="s">
        <v>36</v>
      </c>
      <c r="AX380" s="13" t="s">
        <v>76</v>
      </c>
      <c r="AY380" s="235" t="s">
        <v>153</v>
      </c>
    </row>
    <row r="381" s="13" customFormat="1">
      <c r="A381" s="13"/>
      <c r="B381" s="224"/>
      <c r="C381" s="225"/>
      <c r="D381" s="226" t="s">
        <v>164</v>
      </c>
      <c r="E381" s="227" t="s">
        <v>19</v>
      </c>
      <c r="F381" s="228" t="s">
        <v>525</v>
      </c>
      <c r="G381" s="225"/>
      <c r="H381" s="229">
        <v>2.3999999999999999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164</v>
      </c>
      <c r="AU381" s="235" t="s">
        <v>86</v>
      </c>
      <c r="AV381" s="13" t="s">
        <v>86</v>
      </c>
      <c r="AW381" s="13" t="s">
        <v>36</v>
      </c>
      <c r="AX381" s="13" t="s">
        <v>76</v>
      </c>
      <c r="AY381" s="235" t="s">
        <v>153</v>
      </c>
    </row>
    <row r="382" s="14" customFormat="1">
      <c r="A382" s="14"/>
      <c r="B382" s="236"/>
      <c r="C382" s="237"/>
      <c r="D382" s="226" t="s">
        <v>164</v>
      </c>
      <c r="E382" s="238" t="s">
        <v>19</v>
      </c>
      <c r="F382" s="239" t="s">
        <v>167</v>
      </c>
      <c r="G382" s="237"/>
      <c r="H382" s="240">
        <v>123.075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164</v>
      </c>
      <c r="AU382" s="246" t="s">
        <v>86</v>
      </c>
      <c r="AV382" s="14" t="s">
        <v>160</v>
      </c>
      <c r="AW382" s="14" t="s">
        <v>36</v>
      </c>
      <c r="AX382" s="14" t="s">
        <v>84</v>
      </c>
      <c r="AY382" s="246" t="s">
        <v>153</v>
      </c>
    </row>
    <row r="383" s="12" customFormat="1" ht="22.8" customHeight="1">
      <c r="A383" s="12"/>
      <c r="B383" s="190"/>
      <c r="C383" s="191"/>
      <c r="D383" s="192" t="s">
        <v>75</v>
      </c>
      <c r="E383" s="204" t="s">
        <v>526</v>
      </c>
      <c r="F383" s="204" t="s">
        <v>527</v>
      </c>
      <c r="G383" s="191"/>
      <c r="H383" s="191"/>
      <c r="I383" s="194"/>
      <c r="J383" s="205">
        <f>BK383</f>
        <v>0</v>
      </c>
      <c r="K383" s="191"/>
      <c r="L383" s="196"/>
      <c r="M383" s="197"/>
      <c r="N383" s="198"/>
      <c r="O383" s="198"/>
      <c r="P383" s="199">
        <f>SUM(P384:P413)</f>
        <v>0</v>
      </c>
      <c r="Q383" s="198"/>
      <c r="R383" s="199">
        <f>SUM(R384:R413)</f>
        <v>0.0013129199999999998</v>
      </c>
      <c r="S383" s="198"/>
      <c r="T383" s="200">
        <f>SUM(T384:T413)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1" t="s">
        <v>86</v>
      </c>
      <c r="AT383" s="202" t="s">
        <v>75</v>
      </c>
      <c r="AU383" s="202" t="s">
        <v>84</v>
      </c>
      <c r="AY383" s="201" t="s">
        <v>153</v>
      </c>
      <c r="BK383" s="203">
        <f>SUM(BK384:BK413)</f>
        <v>0</v>
      </c>
    </row>
    <row r="384" s="2" customFormat="1" ht="21.75" customHeight="1">
      <c r="A384" s="40"/>
      <c r="B384" s="41"/>
      <c r="C384" s="206" t="s">
        <v>528</v>
      </c>
      <c r="D384" s="206" t="s">
        <v>155</v>
      </c>
      <c r="E384" s="207" t="s">
        <v>529</v>
      </c>
      <c r="F384" s="208" t="s">
        <v>530</v>
      </c>
      <c r="G384" s="209" t="s">
        <v>224</v>
      </c>
      <c r="H384" s="210">
        <v>3.1259999999999999</v>
      </c>
      <c r="I384" s="211"/>
      <c r="J384" s="212">
        <f>ROUND(I384*H384,2)</f>
        <v>0</v>
      </c>
      <c r="K384" s="208" t="s">
        <v>159</v>
      </c>
      <c r="L384" s="46"/>
      <c r="M384" s="213" t="s">
        <v>19</v>
      </c>
      <c r="N384" s="214" t="s">
        <v>47</v>
      </c>
      <c r="O384" s="86"/>
      <c r="P384" s="215">
        <f>O384*H384</f>
        <v>0</v>
      </c>
      <c r="Q384" s="215">
        <v>6.9999999999999994E-05</v>
      </c>
      <c r="R384" s="215">
        <f>Q384*H384</f>
        <v>0.00021881999999999997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279</v>
      </c>
      <c r="AT384" s="217" t="s">
        <v>155</v>
      </c>
      <c r="AU384" s="217" t="s">
        <v>86</v>
      </c>
      <c r="AY384" s="19" t="s">
        <v>153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84</v>
      </c>
      <c r="BK384" s="218">
        <f>ROUND(I384*H384,2)</f>
        <v>0</v>
      </c>
      <c r="BL384" s="19" t="s">
        <v>279</v>
      </c>
      <c r="BM384" s="217" t="s">
        <v>531</v>
      </c>
    </row>
    <row r="385" s="2" customFormat="1">
      <c r="A385" s="40"/>
      <c r="B385" s="41"/>
      <c r="C385" s="42"/>
      <c r="D385" s="219" t="s">
        <v>162</v>
      </c>
      <c r="E385" s="42"/>
      <c r="F385" s="220" t="s">
        <v>532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162</v>
      </c>
      <c r="AU385" s="19" t="s">
        <v>86</v>
      </c>
    </row>
    <row r="386" s="13" customFormat="1">
      <c r="A386" s="13"/>
      <c r="B386" s="224"/>
      <c r="C386" s="225"/>
      <c r="D386" s="226" t="s">
        <v>164</v>
      </c>
      <c r="E386" s="227" t="s">
        <v>19</v>
      </c>
      <c r="F386" s="228" t="s">
        <v>533</v>
      </c>
      <c r="G386" s="225"/>
      <c r="H386" s="229">
        <v>0.71999999999999997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164</v>
      </c>
      <c r="AU386" s="235" t="s">
        <v>86</v>
      </c>
      <c r="AV386" s="13" t="s">
        <v>86</v>
      </c>
      <c r="AW386" s="13" t="s">
        <v>36</v>
      </c>
      <c r="AX386" s="13" t="s">
        <v>76</v>
      </c>
      <c r="AY386" s="235" t="s">
        <v>153</v>
      </c>
    </row>
    <row r="387" s="13" customFormat="1">
      <c r="A387" s="13"/>
      <c r="B387" s="224"/>
      <c r="C387" s="225"/>
      <c r="D387" s="226" t="s">
        <v>164</v>
      </c>
      <c r="E387" s="227" t="s">
        <v>19</v>
      </c>
      <c r="F387" s="228" t="s">
        <v>533</v>
      </c>
      <c r="G387" s="225"/>
      <c r="H387" s="229">
        <v>0.71999999999999997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164</v>
      </c>
      <c r="AU387" s="235" t="s">
        <v>86</v>
      </c>
      <c r="AV387" s="13" t="s">
        <v>86</v>
      </c>
      <c r="AW387" s="13" t="s">
        <v>36</v>
      </c>
      <c r="AX387" s="13" t="s">
        <v>76</v>
      </c>
      <c r="AY387" s="235" t="s">
        <v>153</v>
      </c>
    </row>
    <row r="388" s="13" customFormat="1">
      <c r="A388" s="13"/>
      <c r="B388" s="224"/>
      <c r="C388" s="225"/>
      <c r="D388" s="226" t="s">
        <v>164</v>
      </c>
      <c r="E388" s="227" t="s">
        <v>19</v>
      </c>
      <c r="F388" s="228" t="s">
        <v>534</v>
      </c>
      <c r="G388" s="225"/>
      <c r="H388" s="229">
        <v>1.6859999999999999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164</v>
      </c>
      <c r="AU388" s="235" t="s">
        <v>86</v>
      </c>
      <c r="AV388" s="13" t="s">
        <v>86</v>
      </c>
      <c r="AW388" s="13" t="s">
        <v>36</v>
      </c>
      <c r="AX388" s="13" t="s">
        <v>76</v>
      </c>
      <c r="AY388" s="235" t="s">
        <v>153</v>
      </c>
    </row>
    <row r="389" s="14" customFormat="1">
      <c r="A389" s="14"/>
      <c r="B389" s="236"/>
      <c r="C389" s="237"/>
      <c r="D389" s="226" t="s">
        <v>164</v>
      </c>
      <c r="E389" s="238" t="s">
        <v>19</v>
      </c>
      <c r="F389" s="239" t="s">
        <v>167</v>
      </c>
      <c r="G389" s="237"/>
      <c r="H389" s="240">
        <v>3.1259999999999999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164</v>
      </c>
      <c r="AU389" s="246" t="s">
        <v>86</v>
      </c>
      <c r="AV389" s="14" t="s">
        <v>160</v>
      </c>
      <c r="AW389" s="14" t="s">
        <v>36</v>
      </c>
      <c r="AX389" s="14" t="s">
        <v>84</v>
      </c>
      <c r="AY389" s="246" t="s">
        <v>153</v>
      </c>
    </row>
    <row r="390" s="2" customFormat="1" ht="21.75" customHeight="1">
      <c r="A390" s="40"/>
      <c r="B390" s="41"/>
      <c r="C390" s="206" t="s">
        <v>535</v>
      </c>
      <c r="D390" s="206" t="s">
        <v>155</v>
      </c>
      <c r="E390" s="207" t="s">
        <v>536</v>
      </c>
      <c r="F390" s="208" t="s">
        <v>537</v>
      </c>
      <c r="G390" s="209" t="s">
        <v>224</v>
      </c>
      <c r="H390" s="210">
        <v>3.1259999999999999</v>
      </c>
      <c r="I390" s="211"/>
      <c r="J390" s="212">
        <f>ROUND(I390*H390,2)</f>
        <v>0</v>
      </c>
      <c r="K390" s="208" t="s">
        <v>159</v>
      </c>
      <c r="L390" s="46"/>
      <c r="M390" s="213" t="s">
        <v>19</v>
      </c>
      <c r="N390" s="214" t="s">
        <v>47</v>
      </c>
      <c r="O390" s="86"/>
      <c r="P390" s="215">
        <f>O390*H390</f>
        <v>0</v>
      </c>
      <c r="Q390" s="215">
        <v>6.9999999999999994E-05</v>
      </c>
      <c r="R390" s="215">
        <f>Q390*H390</f>
        <v>0.00021881999999999997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279</v>
      </c>
      <c r="AT390" s="217" t="s">
        <v>155</v>
      </c>
      <c r="AU390" s="217" t="s">
        <v>86</v>
      </c>
      <c r="AY390" s="19" t="s">
        <v>153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84</v>
      </c>
      <c r="BK390" s="218">
        <f>ROUND(I390*H390,2)</f>
        <v>0</v>
      </c>
      <c r="BL390" s="19" t="s">
        <v>279</v>
      </c>
      <c r="BM390" s="217" t="s">
        <v>538</v>
      </c>
    </row>
    <row r="391" s="2" customFormat="1">
      <c r="A391" s="40"/>
      <c r="B391" s="41"/>
      <c r="C391" s="42"/>
      <c r="D391" s="219" t="s">
        <v>162</v>
      </c>
      <c r="E391" s="42"/>
      <c r="F391" s="220" t="s">
        <v>539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162</v>
      </c>
      <c r="AU391" s="19" t="s">
        <v>86</v>
      </c>
    </row>
    <row r="392" s="13" customFormat="1">
      <c r="A392" s="13"/>
      <c r="B392" s="224"/>
      <c r="C392" s="225"/>
      <c r="D392" s="226" t="s">
        <v>164</v>
      </c>
      <c r="E392" s="227" t="s">
        <v>19</v>
      </c>
      <c r="F392" s="228" t="s">
        <v>533</v>
      </c>
      <c r="G392" s="225"/>
      <c r="H392" s="229">
        <v>0.71999999999999997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164</v>
      </c>
      <c r="AU392" s="235" t="s">
        <v>86</v>
      </c>
      <c r="AV392" s="13" t="s">
        <v>86</v>
      </c>
      <c r="AW392" s="13" t="s">
        <v>36</v>
      </c>
      <c r="AX392" s="13" t="s">
        <v>76</v>
      </c>
      <c r="AY392" s="235" t="s">
        <v>153</v>
      </c>
    </row>
    <row r="393" s="13" customFormat="1">
      <c r="A393" s="13"/>
      <c r="B393" s="224"/>
      <c r="C393" s="225"/>
      <c r="D393" s="226" t="s">
        <v>164</v>
      </c>
      <c r="E393" s="227" t="s">
        <v>19</v>
      </c>
      <c r="F393" s="228" t="s">
        <v>533</v>
      </c>
      <c r="G393" s="225"/>
      <c r="H393" s="229">
        <v>0.71999999999999997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164</v>
      </c>
      <c r="AU393" s="235" t="s">
        <v>86</v>
      </c>
      <c r="AV393" s="13" t="s">
        <v>86</v>
      </c>
      <c r="AW393" s="13" t="s">
        <v>36</v>
      </c>
      <c r="AX393" s="13" t="s">
        <v>76</v>
      </c>
      <c r="AY393" s="235" t="s">
        <v>153</v>
      </c>
    </row>
    <row r="394" s="13" customFormat="1">
      <c r="A394" s="13"/>
      <c r="B394" s="224"/>
      <c r="C394" s="225"/>
      <c r="D394" s="226" t="s">
        <v>164</v>
      </c>
      <c r="E394" s="227" t="s">
        <v>19</v>
      </c>
      <c r="F394" s="228" t="s">
        <v>534</v>
      </c>
      <c r="G394" s="225"/>
      <c r="H394" s="229">
        <v>1.6859999999999999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164</v>
      </c>
      <c r="AU394" s="235" t="s">
        <v>86</v>
      </c>
      <c r="AV394" s="13" t="s">
        <v>86</v>
      </c>
      <c r="AW394" s="13" t="s">
        <v>36</v>
      </c>
      <c r="AX394" s="13" t="s">
        <v>76</v>
      </c>
      <c r="AY394" s="235" t="s">
        <v>153</v>
      </c>
    </row>
    <row r="395" s="14" customFormat="1">
      <c r="A395" s="14"/>
      <c r="B395" s="236"/>
      <c r="C395" s="237"/>
      <c r="D395" s="226" t="s">
        <v>164</v>
      </c>
      <c r="E395" s="238" t="s">
        <v>19</v>
      </c>
      <c r="F395" s="239" t="s">
        <v>167</v>
      </c>
      <c r="G395" s="237"/>
      <c r="H395" s="240">
        <v>3.1259999999999999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164</v>
      </c>
      <c r="AU395" s="246" t="s">
        <v>86</v>
      </c>
      <c r="AV395" s="14" t="s">
        <v>160</v>
      </c>
      <c r="AW395" s="14" t="s">
        <v>36</v>
      </c>
      <c r="AX395" s="14" t="s">
        <v>84</v>
      </c>
      <c r="AY395" s="246" t="s">
        <v>153</v>
      </c>
    </row>
    <row r="396" s="2" customFormat="1" ht="16.5" customHeight="1">
      <c r="A396" s="40"/>
      <c r="B396" s="41"/>
      <c r="C396" s="206" t="s">
        <v>540</v>
      </c>
      <c r="D396" s="206" t="s">
        <v>155</v>
      </c>
      <c r="E396" s="207" t="s">
        <v>541</v>
      </c>
      <c r="F396" s="208" t="s">
        <v>542</v>
      </c>
      <c r="G396" s="209" t="s">
        <v>224</v>
      </c>
      <c r="H396" s="210">
        <v>3.1259999999999999</v>
      </c>
      <c r="I396" s="211"/>
      <c r="J396" s="212">
        <f>ROUND(I396*H396,2)</f>
        <v>0</v>
      </c>
      <c r="K396" s="208" t="s">
        <v>159</v>
      </c>
      <c r="L396" s="46"/>
      <c r="M396" s="213" t="s">
        <v>19</v>
      </c>
      <c r="N396" s="214" t="s">
        <v>47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279</v>
      </c>
      <c r="AT396" s="217" t="s">
        <v>155</v>
      </c>
      <c r="AU396" s="217" t="s">
        <v>86</v>
      </c>
      <c r="AY396" s="19" t="s">
        <v>153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84</v>
      </c>
      <c r="BK396" s="218">
        <f>ROUND(I396*H396,2)</f>
        <v>0</v>
      </c>
      <c r="BL396" s="19" t="s">
        <v>279</v>
      </c>
      <c r="BM396" s="217" t="s">
        <v>543</v>
      </c>
    </row>
    <row r="397" s="2" customFormat="1">
      <c r="A397" s="40"/>
      <c r="B397" s="41"/>
      <c r="C397" s="42"/>
      <c r="D397" s="219" t="s">
        <v>162</v>
      </c>
      <c r="E397" s="42"/>
      <c r="F397" s="220" t="s">
        <v>544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162</v>
      </c>
      <c r="AU397" s="19" t="s">
        <v>86</v>
      </c>
    </row>
    <row r="398" s="13" customFormat="1">
      <c r="A398" s="13"/>
      <c r="B398" s="224"/>
      <c r="C398" s="225"/>
      <c r="D398" s="226" t="s">
        <v>164</v>
      </c>
      <c r="E398" s="227" t="s">
        <v>19</v>
      </c>
      <c r="F398" s="228" t="s">
        <v>533</v>
      </c>
      <c r="G398" s="225"/>
      <c r="H398" s="229">
        <v>0.71999999999999997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164</v>
      </c>
      <c r="AU398" s="235" t="s">
        <v>86</v>
      </c>
      <c r="AV398" s="13" t="s">
        <v>86</v>
      </c>
      <c r="AW398" s="13" t="s">
        <v>36</v>
      </c>
      <c r="AX398" s="13" t="s">
        <v>76</v>
      </c>
      <c r="AY398" s="235" t="s">
        <v>153</v>
      </c>
    </row>
    <row r="399" s="13" customFormat="1">
      <c r="A399" s="13"/>
      <c r="B399" s="224"/>
      <c r="C399" s="225"/>
      <c r="D399" s="226" t="s">
        <v>164</v>
      </c>
      <c r="E399" s="227" t="s">
        <v>19</v>
      </c>
      <c r="F399" s="228" t="s">
        <v>533</v>
      </c>
      <c r="G399" s="225"/>
      <c r="H399" s="229">
        <v>0.71999999999999997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164</v>
      </c>
      <c r="AU399" s="235" t="s">
        <v>86</v>
      </c>
      <c r="AV399" s="13" t="s">
        <v>86</v>
      </c>
      <c r="AW399" s="13" t="s">
        <v>36</v>
      </c>
      <c r="AX399" s="13" t="s">
        <v>76</v>
      </c>
      <c r="AY399" s="235" t="s">
        <v>153</v>
      </c>
    </row>
    <row r="400" s="13" customFormat="1">
      <c r="A400" s="13"/>
      <c r="B400" s="224"/>
      <c r="C400" s="225"/>
      <c r="D400" s="226" t="s">
        <v>164</v>
      </c>
      <c r="E400" s="227" t="s">
        <v>19</v>
      </c>
      <c r="F400" s="228" t="s">
        <v>534</v>
      </c>
      <c r="G400" s="225"/>
      <c r="H400" s="229">
        <v>1.6859999999999999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164</v>
      </c>
      <c r="AU400" s="235" t="s">
        <v>86</v>
      </c>
      <c r="AV400" s="13" t="s">
        <v>86</v>
      </c>
      <c r="AW400" s="13" t="s">
        <v>36</v>
      </c>
      <c r="AX400" s="13" t="s">
        <v>76</v>
      </c>
      <c r="AY400" s="235" t="s">
        <v>153</v>
      </c>
    </row>
    <row r="401" s="14" customFormat="1">
      <c r="A401" s="14"/>
      <c r="B401" s="236"/>
      <c r="C401" s="237"/>
      <c r="D401" s="226" t="s">
        <v>164</v>
      </c>
      <c r="E401" s="238" t="s">
        <v>19</v>
      </c>
      <c r="F401" s="239" t="s">
        <v>167</v>
      </c>
      <c r="G401" s="237"/>
      <c r="H401" s="240">
        <v>3.1259999999999999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164</v>
      </c>
      <c r="AU401" s="246" t="s">
        <v>86</v>
      </c>
      <c r="AV401" s="14" t="s">
        <v>160</v>
      </c>
      <c r="AW401" s="14" t="s">
        <v>36</v>
      </c>
      <c r="AX401" s="14" t="s">
        <v>84</v>
      </c>
      <c r="AY401" s="246" t="s">
        <v>153</v>
      </c>
    </row>
    <row r="402" s="2" customFormat="1" ht="16.5" customHeight="1">
      <c r="A402" s="40"/>
      <c r="B402" s="41"/>
      <c r="C402" s="206" t="s">
        <v>545</v>
      </c>
      <c r="D402" s="206" t="s">
        <v>155</v>
      </c>
      <c r="E402" s="207" t="s">
        <v>546</v>
      </c>
      <c r="F402" s="208" t="s">
        <v>547</v>
      </c>
      <c r="G402" s="209" t="s">
        <v>224</v>
      </c>
      <c r="H402" s="210">
        <v>3.1259999999999999</v>
      </c>
      <c r="I402" s="211"/>
      <c r="J402" s="212">
        <f>ROUND(I402*H402,2)</f>
        <v>0</v>
      </c>
      <c r="K402" s="208" t="s">
        <v>159</v>
      </c>
      <c r="L402" s="46"/>
      <c r="M402" s="213" t="s">
        <v>19</v>
      </c>
      <c r="N402" s="214" t="s">
        <v>47</v>
      </c>
      <c r="O402" s="86"/>
      <c r="P402" s="215">
        <f>O402*H402</f>
        <v>0</v>
      </c>
      <c r="Q402" s="215">
        <v>0.00013999999999999999</v>
      </c>
      <c r="R402" s="215">
        <f>Q402*H402</f>
        <v>0.00043763999999999994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279</v>
      </c>
      <c r="AT402" s="217" t="s">
        <v>155</v>
      </c>
      <c r="AU402" s="217" t="s">
        <v>86</v>
      </c>
      <c r="AY402" s="19" t="s">
        <v>153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84</v>
      </c>
      <c r="BK402" s="218">
        <f>ROUND(I402*H402,2)</f>
        <v>0</v>
      </c>
      <c r="BL402" s="19" t="s">
        <v>279</v>
      </c>
      <c r="BM402" s="217" t="s">
        <v>548</v>
      </c>
    </row>
    <row r="403" s="2" customFormat="1">
      <c r="A403" s="40"/>
      <c r="B403" s="41"/>
      <c r="C403" s="42"/>
      <c r="D403" s="219" t="s">
        <v>162</v>
      </c>
      <c r="E403" s="42"/>
      <c r="F403" s="220" t="s">
        <v>549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162</v>
      </c>
      <c r="AU403" s="19" t="s">
        <v>86</v>
      </c>
    </row>
    <row r="404" s="13" customFormat="1">
      <c r="A404" s="13"/>
      <c r="B404" s="224"/>
      <c r="C404" s="225"/>
      <c r="D404" s="226" t="s">
        <v>164</v>
      </c>
      <c r="E404" s="227" t="s">
        <v>19</v>
      </c>
      <c r="F404" s="228" t="s">
        <v>533</v>
      </c>
      <c r="G404" s="225"/>
      <c r="H404" s="229">
        <v>0.71999999999999997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164</v>
      </c>
      <c r="AU404" s="235" t="s">
        <v>86</v>
      </c>
      <c r="AV404" s="13" t="s">
        <v>86</v>
      </c>
      <c r="AW404" s="13" t="s">
        <v>36</v>
      </c>
      <c r="AX404" s="13" t="s">
        <v>76</v>
      </c>
      <c r="AY404" s="235" t="s">
        <v>153</v>
      </c>
    </row>
    <row r="405" s="13" customFormat="1">
      <c r="A405" s="13"/>
      <c r="B405" s="224"/>
      <c r="C405" s="225"/>
      <c r="D405" s="226" t="s">
        <v>164</v>
      </c>
      <c r="E405" s="227" t="s">
        <v>19</v>
      </c>
      <c r="F405" s="228" t="s">
        <v>533</v>
      </c>
      <c r="G405" s="225"/>
      <c r="H405" s="229">
        <v>0.71999999999999997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164</v>
      </c>
      <c r="AU405" s="235" t="s">
        <v>86</v>
      </c>
      <c r="AV405" s="13" t="s">
        <v>86</v>
      </c>
      <c r="AW405" s="13" t="s">
        <v>36</v>
      </c>
      <c r="AX405" s="13" t="s">
        <v>76</v>
      </c>
      <c r="AY405" s="235" t="s">
        <v>153</v>
      </c>
    </row>
    <row r="406" s="13" customFormat="1">
      <c r="A406" s="13"/>
      <c r="B406" s="224"/>
      <c r="C406" s="225"/>
      <c r="D406" s="226" t="s">
        <v>164</v>
      </c>
      <c r="E406" s="227" t="s">
        <v>19</v>
      </c>
      <c r="F406" s="228" t="s">
        <v>534</v>
      </c>
      <c r="G406" s="225"/>
      <c r="H406" s="229">
        <v>1.6859999999999999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164</v>
      </c>
      <c r="AU406" s="235" t="s">
        <v>86</v>
      </c>
      <c r="AV406" s="13" t="s">
        <v>86</v>
      </c>
      <c r="AW406" s="13" t="s">
        <v>36</v>
      </c>
      <c r="AX406" s="13" t="s">
        <v>76</v>
      </c>
      <c r="AY406" s="235" t="s">
        <v>153</v>
      </c>
    </row>
    <row r="407" s="14" customFormat="1">
      <c r="A407" s="14"/>
      <c r="B407" s="236"/>
      <c r="C407" s="237"/>
      <c r="D407" s="226" t="s">
        <v>164</v>
      </c>
      <c r="E407" s="238" t="s">
        <v>19</v>
      </c>
      <c r="F407" s="239" t="s">
        <v>167</v>
      </c>
      <c r="G407" s="237"/>
      <c r="H407" s="240">
        <v>3.1259999999999999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164</v>
      </c>
      <c r="AU407" s="246" t="s">
        <v>86</v>
      </c>
      <c r="AV407" s="14" t="s">
        <v>160</v>
      </c>
      <c r="AW407" s="14" t="s">
        <v>36</v>
      </c>
      <c r="AX407" s="14" t="s">
        <v>84</v>
      </c>
      <c r="AY407" s="246" t="s">
        <v>153</v>
      </c>
    </row>
    <row r="408" s="2" customFormat="1" ht="16.5" customHeight="1">
      <c r="A408" s="40"/>
      <c r="B408" s="41"/>
      <c r="C408" s="206" t="s">
        <v>550</v>
      </c>
      <c r="D408" s="206" t="s">
        <v>155</v>
      </c>
      <c r="E408" s="207" t="s">
        <v>551</v>
      </c>
      <c r="F408" s="208" t="s">
        <v>552</v>
      </c>
      <c r="G408" s="209" t="s">
        <v>224</v>
      </c>
      <c r="H408" s="210">
        <v>3.1259999999999999</v>
      </c>
      <c r="I408" s="211"/>
      <c r="J408" s="212">
        <f>ROUND(I408*H408,2)</f>
        <v>0</v>
      </c>
      <c r="K408" s="208" t="s">
        <v>159</v>
      </c>
      <c r="L408" s="46"/>
      <c r="M408" s="213" t="s">
        <v>19</v>
      </c>
      <c r="N408" s="214" t="s">
        <v>47</v>
      </c>
      <c r="O408" s="86"/>
      <c r="P408" s="215">
        <f>O408*H408</f>
        <v>0</v>
      </c>
      <c r="Q408" s="215">
        <v>0.00013999999999999999</v>
      </c>
      <c r="R408" s="215">
        <f>Q408*H408</f>
        <v>0.00043763999999999994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279</v>
      </c>
      <c r="AT408" s="217" t="s">
        <v>155</v>
      </c>
      <c r="AU408" s="217" t="s">
        <v>86</v>
      </c>
      <c r="AY408" s="19" t="s">
        <v>153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84</v>
      </c>
      <c r="BK408" s="218">
        <f>ROUND(I408*H408,2)</f>
        <v>0</v>
      </c>
      <c r="BL408" s="19" t="s">
        <v>279</v>
      </c>
      <c r="BM408" s="217" t="s">
        <v>553</v>
      </c>
    </row>
    <row r="409" s="2" customFormat="1">
      <c r="A409" s="40"/>
      <c r="B409" s="41"/>
      <c r="C409" s="42"/>
      <c r="D409" s="219" t="s">
        <v>162</v>
      </c>
      <c r="E409" s="42"/>
      <c r="F409" s="220" t="s">
        <v>554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162</v>
      </c>
      <c r="AU409" s="19" t="s">
        <v>86</v>
      </c>
    </row>
    <row r="410" s="13" customFormat="1">
      <c r="A410" s="13"/>
      <c r="B410" s="224"/>
      <c r="C410" s="225"/>
      <c r="D410" s="226" t="s">
        <v>164</v>
      </c>
      <c r="E410" s="227" t="s">
        <v>19</v>
      </c>
      <c r="F410" s="228" t="s">
        <v>533</v>
      </c>
      <c r="G410" s="225"/>
      <c r="H410" s="229">
        <v>0.71999999999999997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164</v>
      </c>
      <c r="AU410" s="235" t="s">
        <v>86</v>
      </c>
      <c r="AV410" s="13" t="s">
        <v>86</v>
      </c>
      <c r="AW410" s="13" t="s">
        <v>36</v>
      </c>
      <c r="AX410" s="13" t="s">
        <v>76</v>
      </c>
      <c r="AY410" s="235" t="s">
        <v>153</v>
      </c>
    </row>
    <row r="411" s="13" customFormat="1">
      <c r="A411" s="13"/>
      <c r="B411" s="224"/>
      <c r="C411" s="225"/>
      <c r="D411" s="226" t="s">
        <v>164</v>
      </c>
      <c r="E411" s="227" t="s">
        <v>19</v>
      </c>
      <c r="F411" s="228" t="s">
        <v>533</v>
      </c>
      <c r="G411" s="225"/>
      <c r="H411" s="229">
        <v>0.71999999999999997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164</v>
      </c>
      <c r="AU411" s="235" t="s">
        <v>86</v>
      </c>
      <c r="AV411" s="13" t="s">
        <v>86</v>
      </c>
      <c r="AW411" s="13" t="s">
        <v>36</v>
      </c>
      <c r="AX411" s="13" t="s">
        <v>76</v>
      </c>
      <c r="AY411" s="235" t="s">
        <v>153</v>
      </c>
    </row>
    <row r="412" s="13" customFormat="1">
      <c r="A412" s="13"/>
      <c r="B412" s="224"/>
      <c r="C412" s="225"/>
      <c r="D412" s="226" t="s">
        <v>164</v>
      </c>
      <c r="E412" s="227" t="s">
        <v>19</v>
      </c>
      <c r="F412" s="228" t="s">
        <v>534</v>
      </c>
      <c r="G412" s="225"/>
      <c r="H412" s="229">
        <v>1.6859999999999999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164</v>
      </c>
      <c r="AU412" s="235" t="s">
        <v>86</v>
      </c>
      <c r="AV412" s="13" t="s">
        <v>86</v>
      </c>
      <c r="AW412" s="13" t="s">
        <v>36</v>
      </c>
      <c r="AX412" s="13" t="s">
        <v>76</v>
      </c>
      <c r="AY412" s="235" t="s">
        <v>153</v>
      </c>
    </row>
    <row r="413" s="14" customFormat="1">
      <c r="A413" s="14"/>
      <c r="B413" s="236"/>
      <c r="C413" s="237"/>
      <c r="D413" s="226" t="s">
        <v>164</v>
      </c>
      <c r="E413" s="238" t="s">
        <v>19</v>
      </c>
      <c r="F413" s="239" t="s">
        <v>167</v>
      </c>
      <c r="G413" s="237"/>
      <c r="H413" s="240">
        <v>3.1259999999999999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164</v>
      </c>
      <c r="AU413" s="246" t="s">
        <v>86</v>
      </c>
      <c r="AV413" s="14" t="s">
        <v>160</v>
      </c>
      <c r="AW413" s="14" t="s">
        <v>36</v>
      </c>
      <c r="AX413" s="14" t="s">
        <v>84</v>
      </c>
      <c r="AY413" s="246" t="s">
        <v>153</v>
      </c>
    </row>
    <row r="414" s="12" customFormat="1" ht="22.8" customHeight="1">
      <c r="A414" s="12"/>
      <c r="B414" s="190"/>
      <c r="C414" s="191"/>
      <c r="D414" s="192" t="s">
        <v>75</v>
      </c>
      <c r="E414" s="204" t="s">
        <v>555</v>
      </c>
      <c r="F414" s="204" t="s">
        <v>556</v>
      </c>
      <c r="G414" s="191"/>
      <c r="H414" s="191"/>
      <c r="I414" s="194"/>
      <c r="J414" s="205">
        <f>BK414</f>
        <v>0</v>
      </c>
      <c r="K414" s="191"/>
      <c r="L414" s="196"/>
      <c r="M414" s="197"/>
      <c r="N414" s="198"/>
      <c r="O414" s="198"/>
      <c r="P414" s="199">
        <f>SUM(P415:P434)</f>
        <v>0</v>
      </c>
      <c r="Q414" s="198"/>
      <c r="R414" s="199">
        <f>SUM(R415:R434)</f>
        <v>0.45650000000000002</v>
      </c>
      <c r="S414" s="198"/>
      <c r="T414" s="200">
        <f>SUM(T415:T434)</f>
        <v>0.141515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1" t="s">
        <v>86</v>
      </c>
      <c r="AT414" s="202" t="s">
        <v>75</v>
      </c>
      <c r="AU414" s="202" t="s">
        <v>84</v>
      </c>
      <c r="AY414" s="201" t="s">
        <v>153</v>
      </c>
      <c r="BK414" s="203">
        <f>SUM(BK415:BK434)</f>
        <v>0</v>
      </c>
    </row>
    <row r="415" s="2" customFormat="1" ht="16.5" customHeight="1">
      <c r="A415" s="40"/>
      <c r="B415" s="41"/>
      <c r="C415" s="206" t="s">
        <v>557</v>
      </c>
      <c r="D415" s="206" t="s">
        <v>155</v>
      </c>
      <c r="E415" s="207" t="s">
        <v>558</v>
      </c>
      <c r="F415" s="208" t="s">
        <v>559</v>
      </c>
      <c r="G415" s="209" t="s">
        <v>224</v>
      </c>
      <c r="H415" s="210">
        <v>456.5</v>
      </c>
      <c r="I415" s="211"/>
      <c r="J415" s="212">
        <f>ROUND(I415*H415,2)</f>
        <v>0</v>
      </c>
      <c r="K415" s="208" t="s">
        <v>159</v>
      </c>
      <c r="L415" s="46"/>
      <c r="M415" s="213" t="s">
        <v>19</v>
      </c>
      <c r="N415" s="214" t="s">
        <v>47</v>
      </c>
      <c r="O415" s="86"/>
      <c r="P415" s="215">
        <f>O415*H415</f>
        <v>0</v>
      </c>
      <c r="Q415" s="215">
        <v>0.001</v>
      </c>
      <c r="R415" s="215">
        <f>Q415*H415</f>
        <v>0.45650000000000002</v>
      </c>
      <c r="S415" s="215">
        <v>0.00031</v>
      </c>
      <c r="T415" s="216">
        <f>S415*H415</f>
        <v>0.141515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279</v>
      </c>
      <c r="AT415" s="217" t="s">
        <v>155</v>
      </c>
      <c r="AU415" s="217" t="s">
        <v>86</v>
      </c>
      <c r="AY415" s="19" t="s">
        <v>153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84</v>
      </c>
      <c r="BK415" s="218">
        <f>ROUND(I415*H415,2)</f>
        <v>0</v>
      </c>
      <c r="BL415" s="19" t="s">
        <v>279</v>
      </c>
      <c r="BM415" s="217" t="s">
        <v>560</v>
      </c>
    </row>
    <row r="416" s="2" customFormat="1">
      <c r="A416" s="40"/>
      <c r="B416" s="41"/>
      <c r="C416" s="42"/>
      <c r="D416" s="219" t="s">
        <v>162</v>
      </c>
      <c r="E416" s="42"/>
      <c r="F416" s="220" t="s">
        <v>561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162</v>
      </c>
      <c r="AU416" s="19" t="s">
        <v>86</v>
      </c>
    </row>
    <row r="417" s="13" customFormat="1">
      <c r="A417" s="13"/>
      <c r="B417" s="224"/>
      <c r="C417" s="225"/>
      <c r="D417" s="226" t="s">
        <v>164</v>
      </c>
      <c r="E417" s="227" t="s">
        <v>19</v>
      </c>
      <c r="F417" s="228" t="s">
        <v>562</v>
      </c>
      <c r="G417" s="225"/>
      <c r="H417" s="229">
        <v>37.947000000000003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164</v>
      </c>
      <c r="AU417" s="235" t="s">
        <v>86</v>
      </c>
      <c r="AV417" s="13" t="s">
        <v>86</v>
      </c>
      <c r="AW417" s="13" t="s">
        <v>36</v>
      </c>
      <c r="AX417" s="13" t="s">
        <v>76</v>
      </c>
      <c r="AY417" s="235" t="s">
        <v>153</v>
      </c>
    </row>
    <row r="418" s="13" customFormat="1">
      <c r="A418" s="13"/>
      <c r="B418" s="224"/>
      <c r="C418" s="225"/>
      <c r="D418" s="226" t="s">
        <v>164</v>
      </c>
      <c r="E418" s="227" t="s">
        <v>19</v>
      </c>
      <c r="F418" s="228" t="s">
        <v>563</v>
      </c>
      <c r="G418" s="225"/>
      <c r="H418" s="229">
        <v>18.972999999999999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164</v>
      </c>
      <c r="AU418" s="235" t="s">
        <v>86</v>
      </c>
      <c r="AV418" s="13" t="s">
        <v>86</v>
      </c>
      <c r="AW418" s="13" t="s">
        <v>36</v>
      </c>
      <c r="AX418" s="13" t="s">
        <v>76</v>
      </c>
      <c r="AY418" s="235" t="s">
        <v>153</v>
      </c>
    </row>
    <row r="419" s="13" customFormat="1">
      <c r="A419" s="13"/>
      <c r="B419" s="224"/>
      <c r="C419" s="225"/>
      <c r="D419" s="226" t="s">
        <v>164</v>
      </c>
      <c r="E419" s="227" t="s">
        <v>19</v>
      </c>
      <c r="F419" s="228" t="s">
        <v>564</v>
      </c>
      <c r="G419" s="225"/>
      <c r="H419" s="229">
        <v>66.911000000000001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164</v>
      </c>
      <c r="AU419" s="235" t="s">
        <v>86</v>
      </c>
      <c r="AV419" s="13" t="s">
        <v>86</v>
      </c>
      <c r="AW419" s="13" t="s">
        <v>36</v>
      </c>
      <c r="AX419" s="13" t="s">
        <v>76</v>
      </c>
      <c r="AY419" s="235" t="s">
        <v>153</v>
      </c>
    </row>
    <row r="420" s="13" customFormat="1">
      <c r="A420" s="13"/>
      <c r="B420" s="224"/>
      <c r="C420" s="225"/>
      <c r="D420" s="226" t="s">
        <v>164</v>
      </c>
      <c r="E420" s="227" t="s">
        <v>19</v>
      </c>
      <c r="F420" s="228" t="s">
        <v>565</v>
      </c>
      <c r="G420" s="225"/>
      <c r="H420" s="229">
        <v>17.972999999999999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164</v>
      </c>
      <c r="AU420" s="235" t="s">
        <v>86</v>
      </c>
      <c r="AV420" s="13" t="s">
        <v>86</v>
      </c>
      <c r="AW420" s="13" t="s">
        <v>36</v>
      </c>
      <c r="AX420" s="13" t="s">
        <v>76</v>
      </c>
      <c r="AY420" s="235" t="s">
        <v>153</v>
      </c>
    </row>
    <row r="421" s="13" customFormat="1">
      <c r="A421" s="13"/>
      <c r="B421" s="224"/>
      <c r="C421" s="225"/>
      <c r="D421" s="226" t="s">
        <v>164</v>
      </c>
      <c r="E421" s="227" t="s">
        <v>19</v>
      </c>
      <c r="F421" s="228" t="s">
        <v>566</v>
      </c>
      <c r="G421" s="225"/>
      <c r="H421" s="229">
        <v>9.4920000000000009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164</v>
      </c>
      <c r="AU421" s="235" t="s">
        <v>86</v>
      </c>
      <c r="AV421" s="13" t="s">
        <v>86</v>
      </c>
      <c r="AW421" s="13" t="s">
        <v>36</v>
      </c>
      <c r="AX421" s="13" t="s">
        <v>76</v>
      </c>
      <c r="AY421" s="235" t="s">
        <v>153</v>
      </c>
    </row>
    <row r="422" s="13" customFormat="1">
      <c r="A422" s="13"/>
      <c r="B422" s="224"/>
      <c r="C422" s="225"/>
      <c r="D422" s="226" t="s">
        <v>164</v>
      </c>
      <c r="E422" s="227" t="s">
        <v>19</v>
      </c>
      <c r="F422" s="228" t="s">
        <v>567</v>
      </c>
      <c r="G422" s="225"/>
      <c r="H422" s="229">
        <v>29.829999999999998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164</v>
      </c>
      <c r="AU422" s="235" t="s">
        <v>86</v>
      </c>
      <c r="AV422" s="13" t="s">
        <v>86</v>
      </c>
      <c r="AW422" s="13" t="s">
        <v>36</v>
      </c>
      <c r="AX422" s="13" t="s">
        <v>76</v>
      </c>
      <c r="AY422" s="235" t="s">
        <v>153</v>
      </c>
    </row>
    <row r="423" s="13" customFormat="1">
      <c r="A423" s="13"/>
      <c r="B423" s="224"/>
      <c r="C423" s="225"/>
      <c r="D423" s="226" t="s">
        <v>164</v>
      </c>
      <c r="E423" s="227" t="s">
        <v>19</v>
      </c>
      <c r="F423" s="228" t="s">
        <v>568</v>
      </c>
      <c r="G423" s="225"/>
      <c r="H423" s="229">
        <v>36.753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164</v>
      </c>
      <c r="AU423" s="235" t="s">
        <v>86</v>
      </c>
      <c r="AV423" s="13" t="s">
        <v>86</v>
      </c>
      <c r="AW423" s="13" t="s">
        <v>36</v>
      </c>
      <c r="AX423" s="13" t="s">
        <v>76</v>
      </c>
      <c r="AY423" s="235" t="s">
        <v>153</v>
      </c>
    </row>
    <row r="424" s="13" customFormat="1">
      <c r="A424" s="13"/>
      <c r="B424" s="224"/>
      <c r="C424" s="225"/>
      <c r="D424" s="226" t="s">
        <v>164</v>
      </c>
      <c r="E424" s="227" t="s">
        <v>19</v>
      </c>
      <c r="F424" s="228" t="s">
        <v>569</v>
      </c>
      <c r="G424" s="225"/>
      <c r="H424" s="229">
        <v>61.137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164</v>
      </c>
      <c r="AU424" s="235" t="s">
        <v>86</v>
      </c>
      <c r="AV424" s="13" t="s">
        <v>86</v>
      </c>
      <c r="AW424" s="13" t="s">
        <v>36</v>
      </c>
      <c r="AX424" s="13" t="s">
        <v>76</v>
      </c>
      <c r="AY424" s="235" t="s">
        <v>153</v>
      </c>
    </row>
    <row r="425" s="13" customFormat="1">
      <c r="A425" s="13"/>
      <c r="B425" s="224"/>
      <c r="C425" s="225"/>
      <c r="D425" s="226" t="s">
        <v>164</v>
      </c>
      <c r="E425" s="227" t="s">
        <v>19</v>
      </c>
      <c r="F425" s="228" t="s">
        <v>570</v>
      </c>
      <c r="G425" s="225"/>
      <c r="H425" s="229">
        <v>51.109000000000002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164</v>
      </c>
      <c r="AU425" s="235" t="s">
        <v>86</v>
      </c>
      <c r="AV425" s="13" t="s">
        <v>86</v>
      </c>
      <c r="AW425" s="13" t="s">
        <v>36</v>
      </c>
      <c r="AX425" s="13" t="s">
        <v>76</v>
      </c>
      <c r="AY425" s="235" t="s">
        <v>153</v>
      </c>
    </row>
    <row r="426" s="13" customFormat="1">
      <c r="A426" s="13"/>
      <c r="B426" s="224"/>
      <c r="C426" s="225"/>
      <c r="D426" s="226" t="s">
        <v>164</v>
      </c>
      <c r="E426" s="227" t="s">
        <v>19</v>
      </c>
      <c r="F426" s="228" t="s">
        <v>571</v>
      </c>
      <c r="G426" s="225"/>
      <c r="H426" s="229">
        <v>12.566000000000001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164</v>
      </c>
      <c r="AU426" s="235" t="s">
        <v>86</v>
      </c>
      <c r="AV426" s="13" t="s">
        <v>86</v>
      </c>
      <c r="AW426" s="13" t="s">
        <v>36</v>
      </c>
      <c r="AX426" s="13" t="s">
        <v>76</v>
      </c>
      <c r="AY426" s="235" t="s">
        <v>153</v>
      </c>
    </row>
    <row r="427" s="13" customFormat="1">
      <c r="A427" s="13"/>
      <c r="B427" s="224"/>
      <c r="C427" s="225"/>
      <c r="D427" s="226" t="s">
        <v>164</v>
      </c>
      <c r="E427" s="227" t="s">
        <v>19</v>
      </c>
      <c r="F427" s="228" t="s">
        <v>572</v>
      </c>
      <c r="G427" s="225"/>
      <c r="H427" s="229">
        <v>7.1429999999999998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164</v>
      </c>
      <c r="AU427" s="235" t="s">
        <v>86</v>
      </c>
      <c r="AV427" s="13" t="s">
        <v>86</v>
      </c>
      <c r="AW427" s="13" t="s">
        <v>36</v>
      </c>
      <c r="AX427" s="13" t="s">
        <v>76</v>
      </c>
      <c r="AY427" s="235" t="s">
        <v>153</v>
      </c>
    </row>
    <row r="428" s="13" customFormat="1">
      <c r="A428" s="13"/>
      <c r="B428" s="224"/>
      <c r="C428" s="225"/>
      <c r="D428" s="226" t="s">
        <v>164</v>
      </c>
      <c r="E428" s="227" t="s">
        <v>19</v>
      </c>
      <c r="F428" s="228" t="s">
        <v>573</v>
      </c>
      <c r="G428" s="225"/>
      <c r="H428" s="229">
        <v>9.3100000000000005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164</v>
      </c>
      <c r="AU428" s="235" t="s">
        <v>86</v>
      </c>
      <c r="AV428" s="13" t="s">
        <v>86</v>
      </c>
      <c r="AW428" s="13" t="s">
        <v>36</v>
      </c>
      <c r="AX428" s="13" t="s">
        <v>76</v>
      </c>
      <c r="AY428" s="235" t="s">
        <v>153</v>
      </c>
    </row>
    <row r="429" s="13" customFormat="1">
      <c r="A429" s="13"/>
      <c r="B429" s="224"/>
      <c r="C429" s="225"/>
      <c r="D429" s="226" t="s">
        <v>164</v>
      </c>
      <c r="E429" s="227" t="s">
        <v>19</v>
      </c>
      <c r="F429" s="228" t="s">
        <v>574</v>
      </c>
      <c r="G429" s="225"/>
      <c r="H429" s="229">
        <v>0.92000000000000004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164</v>
      </c>
      <c r="AU429" s="235" t="s">
        <v>86</v>
      </c>
      <c r="AV429" s="13" t="s">
        <v>86</v>
      </c>
      <c r="AW429" s="13" t="s">
        <v>36</v>
      </c>
      <c r="AX429" s="13" t="s">
        <v>76</v>
      </c>
      <c r="AY429" s="235" t="s">
        <v>153</v>
      </c>
    </row>
    <row r="430" s="13" customFormat="1">
      <c r="A430" s="13"/>
      <c r="B430" s="224"/>
      <c r="C430" s="225"/>
      <c r="D430" s="226" t="s">
        <v>164</v>
      </c>
      <c r="E430" s="227" t="s">
        <v>19</v>
      </c>
      <c r="F430" s="228" t="s">
        <v>575</v>
      </c>
      <c r="G430" s="225"/>
      <c r="H430" s="229">
        <v>4.7460000000000004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164</v>
      </c>
      <c r="AU430" s="235" t="s">
        <v>86</v>
      </c>
      <c r="AV430" s="13" t="s">
        <v>86</v>
      </c>
      <c r="AW430" s="13" t="s">
        <v>36</v>
      </c>
      <c r="AX430" s="13" t="s">
        <v>76</v>
      </c>
      <c r="AY430" s="235" t="s">
        <v>153</v>
      </c>
    </row>
    <row r="431" s="13" customFormat="1">
      <c r="A431" s="13"/>
      <c r="B431" s="224"/>
      <c r="C431" s="225"/>
      <c r="D431" s="226" t="s">
        <v>164</v>
      </c>
      <c r="E431" s="227" t="s">
        <v>19</v>
      </c>
      <c r="F431" s="228" t="s">
        <v>576</v>
      </c>
      <c r="G431" s="225"/>
      <c r="H431" s="229">
        <v>65.290000000000006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164</v>
      </c>
      <c r="AU431" s="235" t="s">
        <v>86</v>
      </c>
      <c r="AV431" s="13" t="s">
        <v>86</v>
      </c>
      <c r="AW431" s="13" t="s">
        <v>36</v>
      </c>
      <c r="AX431" s="13" t="s">
        <v>76</v>
      </c>
      <c r="AY431" s="235" t="s">
        <v>153</v>
      </c>
    </row>
    <row r="432" s="13" customFormat="1">
      <c r="A432" s="13"/>
      <c r="B432" s="224"/>
      <c r="C432" s="225"/>
      <c r="D432" s="226" t="s">
        <v>164</v>
      </c>
      <c r="E432" s="227" t="s">
        <v>19</v>
      </c>
      <c r="F432" s="228" t="s">
        <v>577</v>
      </c>
      <c r="G432" s="225"/>
      <c r="H432" s="229">
        <v>22.690000000000001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164</v>
      </c>
      <c r="AU432" s="235" t="s">
        <v>86</v>
      </c>
      <c r="AV432" s="13" t="s">
        <v>86</v>
      </c>
      <c r="AW432" s="13" t="s">
        <v>36</v>
      </c>
      <c r="AX432" s="13" t="s">
        <v>76</v>
      </c>
      <c r="AY432" s="235" t="s">
        <v>153</v>
      </c>
    </row>
    <row r="433" s="13" customFormat="1">
      <c r="A433" s="13"/>
      <c r="B433" s="224"/>
      <c r="C433" s="225"/>
      <c r="D433" s="226" t="s">
        <v>164</v>
      </c>
      <c r="E433" s="227" t="s">
        <v>19</v>
      </c>
      <c r="F433" s="228" t="s">
        <v>578</v>
      </c>
      <c r="G433" s="225"/>
      <c r="H433" s="229">
        <v>3.71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164</v>
      </c>
      <c r="AU433" s="235" t="s">
        <v>86</v>
      </c>
      <c r="AV433" s="13" t="s">
        <v>86</v>
      </c>
      <c r="AW433" s="13" t="s">
        <v>36</v>
      </c>
      <c r="AX433" s="13" t="s">
        <v>76</v>
      </c>
      <c r="AY433" s="235" t="s">
        <v>153</v>
      </c>
    </row>
    <row r="434" s="14" customFormat="1">
      <c r="A434" s="14"/>
      <c r="B434" s="236"/>
      <c r="C434" s="237"/>
      <c r="D434" s="226" t="s">
        <v>164</v>
      </c>
      <c r="E434" s="238" t="s">
        <v>19</v>
      </c>
      <c r="F434" s="239" t="s">
        <v>167</v>
      </c>
      <c r="G434" s="237"/>
      <c r="H434" s="240">
        <v>456.49999999999989</v>
      </c>
      <c r="I434" s="241"/>
      <c r="J434" s="237"/>
      <c r="K434" s="237"/>
      <c r="L434" s="242"/>
      <c r="M434" s="257"/>
      <c r="N434" s="258"/>
      <c r="O434" s="258"/>
      <c r="P434" s="258"/>
      <c r="Q434" s="258"/>
      <c r="R434" s="258"/>
      <c r="S434" s="258"/>
      <c r="T434" s="25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164</v>
      </c>
      <c r="AU434" s="246" t="s">
        <v>86</v>
      </c>
      <c r="AV434" s="14" t="s">
        <v>160</v>
      </c>
      <c r="AW434" s="14" t="s">
        <v>36</v>
      </c>
      <c r="AX434" s="14" t="s">
        <v>84</v>
      </c>
      <c r="AY434" s="246" t="s">
        <v>153</v>
      </c>
    </row>
    <row r="435" s="2" customFormat="1" ht="6.96" customHeight="1">
      <c r="A435" s="40"/>
      <c r="B435" s="61"/>
      <c r="C435" s="62"/>
      <c r="D435" s="62"/>
      <c r="E435" s="62"/>
      <c r="F435" s="62"/>
      <c r="G435" s="62"/>
      <c r="H435" s="62"/>
      <c r="I435" s="62"/>
      <c r="J435" s="62"/>
      <c r="K435" s="62"/>
      <c r="L435" s="46"/>
      <c r="M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</sheetData>
  <sheetProtection sheet="1" autoFilter="0" formatColumns="0" formatRows="0" objects="1" scenarios="1" spinCount="100000" saltValue="yQRBjLOoWepE7Zi+Zz1Y1gEwtAm+5k3q2/qS2pbwruNJFNmc69jTCWxnZBM8GRNvrH2XGF3GDTtcqgdeeGLaYw==" hashValue="dr+QT7OQu1crykD6LN3ZQotVkBrrBMStAbDwUuJEmFqUGeAl7Wmx2lBi0AIICCKGoGulity81gqTTU4xdFKbgw==" algorithmName="SHA-512" password="CC35"/>
  <autoFilter ref="C101:K434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3_02/132212131"/>
    <hyperlink ref="F111" r:id="rId2" display="https://podminky.urs.cz/item/CS_URS_2023_02/162211311"/>
    <hyperlink ref="F115" r:id="rId3" display="https://podminky.urs.cz/item/CS_URS_2023_02/162211319"/>
    <hyperlink ref="F119" r:id="rId4" display="https://podminky.urs.cz/item/CS_URS_2023_02/167111101"/>
    <hyperlink ref="F123" r:id="rId5" display="https://podminky.urs.cz/item/CS_URS_2023_02/162751117"/>
    <hyperlink ref="F127" r:id="rId6" display="https://podminky.urs.cz/item/CS_URS_2023_02/162751119"/>
    <hyperlink ref="F131" r:id="rId7" display="https://podminky.urs.cz/item/CS_URS_2023_02/171251201"/>
    <hyperlink ref="F136" r:id="rId8" display="https://podminky.urs.cz/item/CS_URS_2023_02/171201231"/>
    <hyperlink ref="F141" r:id="rId9" display="https://podminky.urs.cz/item/CS_URS_2023_02/317944321"/>
    <hyperlink ref="F146" r:id="rId10" display="https://podminky.urs.cz/item/CS_URS_2023_02/317944323"/>
    <hyperlink ref="F150" r:id="rId11" display="https://podminky.urs.cz/item/CS_URS_2023_02/346244381"/>
    <hyperlink ref="F156" r:id="rId12" display="https://podminky.urs.cz/item/CS_URS_2023_02/949101112"/>
    <hyperlink ref="F178" r:id="rId13" display="https://podminky.urs.cz/item/CS_URS_2023_02/968062374"/>
    <hyperlink ref="F184" r:id="rId14" display="https://podminky.urs.cz/item/CS_URS_2023_02/968062375"/>
    <hyperlink ref="F192" r:id="rId15" display="https://podminky.urs.cz/item/CS_URS_2023_02/968072455"/>
    <hyperlink ref="F203" r:id="rId16" display="https://podminky.urs.cz/item/CS_URS_2023_02/968072456"/>
    <hyperlink ref="F207" r:id="rId17" display="https://podminky.urs.cz/item/CS_URS_2023_02/962031132"/>
    <hyperlink ref="F212" r:id="rId18" display="https://podminky.urs.cz/item/CS_URS_2023_02/962031133"/>
    <hyperlink ref="F217" r:id="rId19" display="https://podminky.urs.cz/item/CS_URS_2023_02/962032432"/>
    <hyperlink ref="F225" r:id="rId20" display="https://podminky.urs.cz/item/CS_URS_2023_02/963051110"/>
    <hyperlink ref="F233" r:id="rId21" display="https://podminky.urs.cz/item/CS_URS_2023_02/965042131"/>
    <hyperlink ref="F238" r:id="rId22" display="https://podminky.urs.cz/item/CS_URS_2023_02/961055111"/>
    <hyperlink ref="F244" r:id="rId23" display="https://podminky.urs.cz/item/CS_URS_2023_02/974032164"/>
    <hyperlink ref="F249" r:id="rId24" display="https://podminky.urs.cz/item/CS_URS_2023_02/974031664"/>
    <hyperlink ref="F253" r:id="rId25" display="https://podminky.urs.cz/item/CS_URS_2023_02/971038631"/>
    <hyperlink ref="F258" r:id="rId26" display="https://podminky.urs.cz/item/CS_URS_2023_02/971033651"/>
    <hyperlink ref="F263" r:id="rId27" display="https://podminky.urs.cz/item/CS_URS_2023_02/997221151"/>
    <hyperlink ref="F265" r:id="rId28" display="https://podminky.urs.cz/item/CS_URS_2023_02/997006002"/>
    <hyperlink ref="F267" r:id="rId29" display="https://podminky.urs.cz/item/CS_URS_2023_02/997006512"/>
    <hyperlink ref="F269" r:id="rId30" display="https://podminky.urs.cz/item/CS_URS_2023_02/997006519"/>
    <hyperlink ref="F272" r:id="rId31" display="https://podminky.urs.cz/item/CS_URS_2023_02/997013871"/>
    <hyperlink ref="F275" r:id="rId32" display="https://podminky.urs.cz/item/CS_URS_2023_02/998018001"/>
    <hyperlink ref="F279" r:id="rId33" display="https://podminky.urs.cz/item/CS_URS_2023_02/711131811"/>
    <hyperlink ref="F285" r:id="rId34" display="https://podminky.urs.cz/item/CS_URS_2023_02/713120821"/>
    <hyperlink ref="F299" r:id="rId35" display="https://podminky.urs.cz/item/CS_URS_2023_02/725110814"/>
    <hyperlink ref="F303" r:id="rId36" display="https://podminky.urs.cz/item/CS_URS_2023_02/725210821"/>
    <hyperlink ref="F307" r:id="rId37" display="https://podminky.urs.cz/item/CS_URS_2023_02/725820801"/>
    <hyperlink ref="F316" r:id="rId38" display="https://podminky.urs.cz/item/CS_URS_2023_02/766691914"/>
    <hyperlink ref="F327" r:id="rId39" display="https://podminky.urs.cz/item/CS_URS_2023_02/766691915"/>
    <hyperlink ref="F331" r:id="rId40" display="https://podminky.urs.cz/item/CS_URS_2023_02/766825821"/>
    <hyperlink ref="F336" r:id="rId41" display="https://podminky.urs.cz/item/CS_URS_2023_02/767161823"/>
    <hyperlink ref="F340" r:id="rId42" display="https://podminky.urs.cz/item/CS_URS_2023_02/767893816"/>
    <hyperlink ref="F345" r:id="rId43" display="https://podminky.urs.cz/item/CS_URS_2023_02/771573810"/>
    <hyperlink ref="F359" r:id="rId44" display="https://podminky.urs.cz/item/CS_URS_2023_02/776201812"/>
    <hyperlink ref="F364" r:id="rId45" display="https://podminky.urs.cz/item/CS_URS_2023_02/776410811"/>
    <hyperlink ref="F370" r:id="rId46" display="https://podminky.urs.cz/item/CS_URS_2023_02/781473810"/>
    <hyperlink ref="F385" r:id="rId47" display="https://podminky.urs.cz/item/CS_URS_2023_02/783301303"/>
    <hyperlink ref="F391" r:id="rId48" display="https://podminky.urs.cz/item/CS_URS_2023_02/783301313"/>
    <hyperlink ref="F397" r:id="rId49" display="https://podminky.urs.cz/item/CS_URS_2023_02/783301401"/>
    <hyperlink ref="F403" r:id="rId50" display="https://podminky.urs.cz/item/CS_URS_2023_02/783314203"/>
    <hyperlink ref="F409" r:id="rId51" display="https://podminky.urs.cz/item/CS_URS_2023_02/783317105"/>
    <hyperlink ref="F416" r:id="rId52" display="https://podminky.urs.cz/item/CS_URS_2023_02/78412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Sklad prádla v Nemocnici Děčín, o.z.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579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ROUND(J104,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ROUND((SUM(BE104:BE1124)),  2)</f>
        <v>0</v>
      </c>
      <c r="G33" s="40"/>
      <c r="H33" s="40"/>
      <c r="I33" s="150">
        <v>0.20999999999999999</v>
      </c>
      <c r="J33" s="149">
        <f>ROUND(((SUM(BE104:BE1124))*I33),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ROUND((SUM(BF104:BF1124)),  2)</f>
        <v>0</v>
      </c>
      <c r="G34" s="40"/>
      <c r="H34" s="40"/>
      <c r="I34" s="150">
        <v>0.14999999999999999</v>
      </c>
      <c r="J34" s="149">
        <f>ROUND(((SUM(BF104:BF1124))*I34),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ROUND((SUM(BG104:BG1124)),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ROUND((SUM(BH104:BH1124)),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ROUND((SUM(BI104:BI1124)),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Sklad prádla v Nemocnici Děčín, o.z.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č.parc. 1021, obec Děčín, k.ú. Děčín (624926)</v>
      </c>
      <c r="G52" s="42"/>
      <c r="H52" s="42"/>
      <c r="I52" s="34" t="s">
        <v>23</v>
      </c>
      <c r="J52" s="74" t="str">
        <f>IF(J12="","",J12)</f>
        <v>12. 9. 2023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zdravotní, a.s.</v>
      </c>
      <c r="G54" s="42"/>
      <c r="H54" s="42"/>
      <c r="I54" s="34" t="s">
        <v>33</v>
      </c>
      <c r="J54" s="38" t="str">
        <f>E21</f>
        <v>Ing.arch. Tomáš Adámek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112</v>
      </c>
      <c r="D57" s="164"/>
      <c r="E57" s="164"/>
      <c r="F57" s="164"/>
      <c r="G57" s="164"/>
      <c r="H57" s="164"/>
      <c r="I57" s="164"/>
      <c r="J57" s="165" t="s">
        <v>113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J104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7"/>
      <c r="C60" s="168"/>
      <c r="D60" s="169" t="s">
        <v>115</v>
      </c>
      <c r="E60" s="170"/>
      <c r="F60" s="170"/>
      <c r="G60" s="170"/>
      <c r="H60" s="170"/>
      <c r="I60" s="170"/>
      <c r="J60" s="171">
        <f>J105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116</v>
      </c>
      <c r="E61" s="176"/>
      <c r="F61" s="176"/>
      <c r="G61" s="176"/>
      <c r="H61" s="176"/>
      <c r="I61" s="176"/>
      <c r="J61" s="177">
        <f>J106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580</v>
      </c>
      <c r="E62" s="176"/>
      <c r="F62" s="176"/>
      <c r="G62" s="176"/>
      <c r="H62" s="176"/>
      <c r="I62" s="176"/>
      <c r="J62" s="177">
        <f>J142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117</v>
      </c>
      <c r="E63" s="176"/>
      <c r="F63" s="176"/>
      <c r="G63" s="176"/>
      <c r="H63" s="176"/>
      <c r="I63" s="176"/>
      <c r="J63" s="177">
        <f>J188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581</v>
      </c>
      <c r="E64" s="176"/>
      <c r="F64" s="176"/>
      <c r="G64" s="176"/>
      <c r="H64" s="176"/>
      <c r="I64" s="176"/>
      <c r="J64" s="177">
        <f>J218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582</v>
      </c>
      <c r="E65" s="176"/>
      <c r="F65" s="176"/>
      <c r="G65" s="176"/>
      <c r="H65" s="176"/>
      <c r="I65" s="176"/>
      <c r="J65" s="177">
        <f>J219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583</v>
      </c>
      <c r="E66" s="176"/>
      <c r="F66" s="176"/>
      <c r="G66" s="176"/>
      <c r="H66" s="176"/>
      <c r="I66" s="176"/>
      <c r="J66" s="177">
        <f>J323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584</v>
      </c>
      <c r="E67" s="176"/>
      <c r="F67" s="176"/>
      <c r="G67" s="176"/>
      <c r="H67" s="176"/>
      <c r="I67" s="176"/>
      <c r="J67" s="177">
        <f>J344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118</v>
      </c>
      <c r="E68" s="176"/>
      <c r="F68" s="176"/>
      <c r="G68" s="176"/>
      <c r="H68" s="176"/>
      <c r="I68" s="176"/>
      <c r="J68" s="177">
        <f>J410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119</v>
      </c>
      <c r="E69" s="176"/>
      <c r="F69" s="176"/>
      <c r="G69" s="176"/>
      <c r="H69" s="176"/>
      <c r="I69" s="176"/>
      <c r="J69" s="177">
        <f>J411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3"/>
      <c r="C70" s="174"/>
      <c r="D70" s="175" t="s">
        <v>585</v>
      </c>
      <c r="E70" s="176"/>
      <c r="F70" s="176"/>
      <c r="G70" s="176"/>
      <c r="H70" s="176"/>
      <c r="I70" s="176"/>
      <c r="J70" s="177">
        <f>J433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123</v>
      </c>
      <c r="E71" s="176"/>
      <c r="F71" s="176"/>
      <c r="G71" s="176"/>
      <c r="H71" s="176"/>
      <c r="I71" s="176"/>
      <c r="J71" s="177">
        <f>J471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124</v>
      </c>
      <c r="E72" s="170"/>
      <c r="F72" s="170"/>
      <c r="G72" s="170"/>
      <c r="H72" s="170"/>
      <c r="I72" s="170"/>
      <c r="J72" s="171">
        <f>J474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3"/>
      <c r="C73" s="174"/>
      <c r="D73" s="175" t="s">
        <v>125</v>
      </c>
      <c r="E73" s="176"/>
      <c r="F73" s="176"/>
      <c r="G73" s="176"/>
      <c r="H73" s="176"/>
      <c r="I73" s="176"/>
      <c r="J73" s="177">
        <f>J475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130</v>
      </c>
      <c r="E74" s="176"/>
      <c r="F74" s="176"/>
      <c r="G74" s="176"/>
      <c r="H74" s="176"/>
      <c r="I74" s="176"/>
      <c r="J74" s="177">
        <f>J526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586</v>
      </c>
      <c r="E75" s="176"/>
      <c r="F75" s="176"/>
      <c r="G75" s="176"/>
      <c r="H75" s="176"/>
      <c r="I75" s="176"/>
      <c r="J75" s="177">
        <f>J534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587</v>
      </c>
      <c r="E76" s="176"/>
      <c r="F76" s="176"/>
      <c r="G76" s="176"/>
      <c r="H76" s="176"/>
      <c r="I76" s="176"/>
      <c r="J76" s="177">
        <f>J543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588</v>
      </c>
      <c r="E77" s="176"/>
      <c r="F77" s="176"/>
      <c r="G77" s="176"/>
      <c r="H77" s="176"/>
      <c r="I77" s="176"/>
      <c r="J77" s="177">
        <f>J582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131</v>
      </c>
      <c r="E78" s="176"/>
      <c r="F78" s="176"/>
      <c r="G78" s="176"/>
      <c r="H78" s="176"/>
      <c r="I78" s="176"/>
      <c r="J78" s="177">
        <f>J603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132</v>
      </c>
      <c r="E79" s="176"/>
      <c r="F79" s="176"/>
      <c r="G79" s="176"/>
      <c r="H79" s="176"/>
      <c r="I79" s="176"/>
      <c r="J79" s="177">
        <f>J627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133</v>
      </c>
      <c r="E80" s="176"/>
      <c r="F80" s="176"/>
      <c r="G80" s="176"/>
      <c r="H80" s="176"/>
      <c r="I80" s="176"/>
      <c r="J80" s="177">
        <f>J671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134</v>
      </c>
      <c r="E81" s="176"/>
      <c r="F81" s="176"/>
      <c r="G81" s="176"/>
      <c r="H81" s="176"/>
      <c r="I81" s="176"/>
      <c r="J81" s="177">
        <f>J798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135</v>
      </c>
      <c r="E82" s="176"/>
      <c r="F82" s="176"/>
      <c r="G82" s="176"/>
      <c r="H82" s="176"/>
      <c r="I82" s="176"/>
      <c r="J82" s="177">
        <f>J852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136</v>
      </c>
      <c r="E83" s="176"/>
      <c r="F83" s="176"/>
      <c r="G83" s="176"/>
      <c r="H83" s="176"/>
      <c r="I83" s="176"/>
      <c r="J83" s="177">
        <f>J974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137</v>
      </c>
      <c r="E84" s="176"/>
      <c r="F84" s="176"/>
      <c r="G84" s="176"/>
      <c r="H84" s="176"/>
      <c r="I84" s="176"/>
      <c r="J84" s="177">
        <f>J1094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138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62" t="str">
        <f>E7</f>
        <v>Sklad prádla v Nemocnici Děčín, o.z.</v>
      </c>
      <c r="F94" s="34"/>
      <c r="G94" s="34"/>
      <c r="H94" s="34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109</v>
      </c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>02 - Stavební část</v>
      </c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F12</f>
        <v>č.parc. 1021, obec Děčín, k.ú. Děčín (624926)</v>
      </c>
      <c r="G98" s="42"/>
      <c r="H98" s="42"/>
      <c r="I98" s="34" t="s">
        <v>23</v>
      </c>
      <c r="J98" s="74" t="str">
        <f>IF(J12="","",J12)</f>
        <v>12. 9. 2023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25</v>
      </c>
      <c r="D100" s="42"/>
      <c r="E100" s="42"/>
      <c r="F100" s="29" t="str">
        <f>E15</f>
        <v>Krajská zdravotní, a.s.</v>
      </c>
      <c r="G100" s="42"/>
      <c r="H100" s="42"/>
      <c r="I100" s="34" t="s">
        <v>33</v>
      </c>
      <c r="J100" s="38" t="str">
        <f>E21</f>
        <v>Ing.arch. Tomáš Adámek</v>
      </c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IF(E18="","",E18)</f>
        <v>Vyplň údaj</v>
      </c>
      <c r="G101" s="42"/>
      <c r="H101" s="42"/>
      <c r="I101" s="34" t="s">
        <v>37</v>
      </c>
      <c r="J101" s="38" t="str">
        <f>E24</f>
        <v>Ing. Jaroslav Stolička</v>
      </c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79"/>
      <c r="B103" s="180"/>
      <c r="C103" s="181" t="s">
        <v>139</v>
      </c>
      <c r="D103" s="182" t="s">
        <v>61</v>
      </c>
      <c r="E103" s="182" t="s">
        <v>57</v>
      </c>
      <c r="F103" s="182" t="s">
        <v>58</v>
      </c>
      <c r="G103" s="182" t="s">
        <v>140</v>
      </c>
      <c r="H103" s="182" t="s">
        <v>141</v>
      </c>
      <c r="I103" s="182" t="s">
        <v>142</v>
      </c>
      <c r="J103" s="182" t="s">
        <v>113</v>
      </c>
      <c r="K103" s="183" t="s">
        <v>143</v>
      </c>
      <c r="L103" s="184"/>
      <c r="M103" s="94" t="s">
        <v>19</v>
      </c>
      <c r="N103" s="95" t="s">
        <v>46</v>
      </c>
      <c r="O103" s="95" t="s">
        <v>144</v>
      </c>
      <c r="P103" s="95" t="s">
        <v>145</v>
      </c>
      <c r="Q103" s="95" t="s">
        <v>146</v>
      </c>
      <c r="R103" s="95" t="s">
        <v>147</v>
      </c>
      <c r="S103" s="95" t="s">
        <v>148</v>
      </c>
      <c r="T103" s="96" t="s">
        <v>149</v>
      </c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</row>
    <row r="104" s="2" customFormat="1" ht="22.8" customHeight="1">
      <c r="A104" s="40"/>
      <c r="B104" s="41"/>
      <c r="C104" s="101" t="s">
        <v>150</v>
      </c>
      <c r="D104" s="42"/>
      <c r="E104" s="42"/>
      <c r="F104" s="42"/>
      <c r="G104" s="42"/>
      <c r="H104" s="42"/>
      <c r="I104" s="42"/>
      <c r="J104" s="185">
        <f>BK104</f>
        <v>0</v>
      </c>
      <c r="K104" s="42"/>
      <c r="L104" s="46"/>
      <c r="M104" s="97"/>
      <c r="N104" s="186"/>
      <c r="O104" s="98"/>
      <c r="P104" s="187">
        <f>P105+P474</f>
        <v>0</v>
      </c>
      <c r="Q104" s="98"/>
      <c r="R104" s="187">
        <f>R105+R474</f>
        <v>34.029660829999997</v>
      </c>
      <c r="S104" s="98"/>
      <c r="T104" s="188">
        <f>T105+T474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114</v>
      </c>
      <c r="BK104" s="189">
        <f>BK105+BK474</f>
        <v>0</v>
      </c>
    </row>
    <row r="105" s="12" customFormat="1" ht="25.92" customHeight="1">
      <c r="A105" s="12"/>
      <c r="B105" s="190"/>
      <c r="C105" s="191"/>
      <c r="D105" s="192" t="s">
        <v>75</v>
      </c>
      <c r="E105" s="193" t="s">
        <v>151</v>
      </c>
      <c r="F105" s="193" t="s">
        <v>152</v>
      </c>
      <c r="G105" s="191"/>
      <c r="H105" s="191"/>
      <c r="I105" s="194"/>
      <c r="J105" s="195">
        <f>BK105</f>
        <v>0</v>
      </c>
      <c r="K105" s="191"/>
      <c r="L105" s="196"/>
      <c r="M105" s="197"/>
      <c r="N105" s="198"/>
      <c r="O105" s="198"/>
      <c r="P105" s="199">
        <f>P106+P142+P188+P218+P410+P471</f>
        <v>0</v>
      </c>
      <c r="Q105" s="198"/>
      <c r="R105" s="199">
        <f>R106+R142+R188+R218+R410+R471</f>
        <v>24.98672899</v>
      </c>
      <c r="S105" s="198"/>
      <c r="T105" s="200">
        <f>T106+T142+T188+T218+T410+T471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84</v>
      </c>
      <c r="AT105" s="202" t="s">
        <v>75</v>
      </c>
      <c r="AU105" s="202" t="s">
        <v>76</v>
      </c>
      <c r="AY105" s="201" t="s">
        <v>153</v>
      </c>
      <c r="BK105" s="203">
        <f>BK106+BK142+BK188+BK218+BK410+BK471</f>
        <v>0</v>
      </c>
    </row>
    <row r="106" s="12" customFormat="1" ht="22.8" customHeight="1">
      <c r="A106" s="12"/>
      <c r="B106" s="190"/>
      <c r="C106" s="191"/>
      <c r="D106" s="192" t="s">
        <v>75</v>
      </c>
      <c r="E106" s="204" t="s">
        <v>84</v>
      </c>
      <c r="F106" s="204" t="s">
        <v>154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SUM(P107:P141)</f>
        <v>0</v>
      </c>
      <c r="Q106" s="198"/>
      <c r="R106" s="199">
        <f>SUM(R107:R141)</f>
        <v>0</v>
      </c>
      <c r="S106" s="198"/>
      <c r="T106" s="200">
        <f>SUM(T107:T141)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84</v>
      </c>
      <c r="AT106" s="202" t="s">
        <v>75</v>
      </c>
      <c r="AU106" s="202" t="s">
        <v>84</v>
      </c>
      <c r="AY106" s="201" t="s">
        <v>153</v>
      </c>
      <c r="BK106" s="203">
        <f>SUM(BK107:BK141)</f>
        <v>0</v>
      </c>
    </row>
    <row r="107" s="2" customFormat="1" ht="16.5" customHeight="1">
      <c r="A107" s="40"/>
      <c r="B107" s="41"/>
      <c r="C107" s="206" t="s">
        <v>84</v>
      </c>
      <c r="D107" s="206" t="s">
        <v>155</v>
      </c>
      <c r="E107" s="207" t="s">
        <v>589</v>
      </c>
      <c r="F107" s="208" t="s">
        <v>590</v>
      </c>
      <c r="G107" s="209" t="s">
        <v>158</v>
      </c>
      <c r="H107" s="210">
        <v>1.2</v>
      </c>
      <c r="I107" s="211"/>
      <c r="J107" s="212">
        <f>ROUND(I107*H107,2)</f>
        <v>0</v>
      </c>
      <c r="K107" s="208" t="s">
        <v>159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160</v>
      </c>
      <c r="AT107" s="217" t="s">
        <v>155</v>
      </c>
      <c r="AU107" s="217" t="s">
        <v>86</v>
      </c>
      <c r="AY107" s="19" t="s">
        <v>153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160</v>
      </c>
      <c r="BM107" s="217" t="s">
        <v>591</v>
      </c>
    </row>
    <row r="108" s="2" customFormat="1">
      <c r="A108" s="40"/>
      <c r="B108" s="41"/>
      <c r="C108" s="42"/>
      <c r="D108" s="219" t="s">
        <v>162</v>
      </c>
      <c r="E108" s="42"/>
      <c r="F108" s="220" t="s">
        <v>592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162</v>
      </c>
      <c r="AU108" s="19" t="s">
        <v>86</v>
      </c>
    </row>
    <row r="109" s="13" customFormat="1">
      <c r="A109" s="13"/>
      <c r="B109" s="224"/>
      <c r="C109" s="225"/>
      <c r="D109" s="226" t="s">
        <v>164</v>
      </c>
      <c r="E109" s="227" t="s">
        <v>19</v>
      </c>
      <c r="F109" s="228" t="s">
        <v>593</v>
      </c>
      <c r="G109" s="225"/>
      <c r="H109" s="229">
        <v>1.2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164</v>
      </c>
      <c r="AU109" s="235" t="s">
        <v>86</v>
      </c>
      <c r="AV109" s="13" t="s">
        <v>86</v>
      </c>
      <c r="AW109" s="13" t="s">
        <v>36</v>
      </c>
      <c r="AX109" s="13" t="s">
        <v>76</v>
      </c>
      <c r="AY109" s="235" t="s">
        <v>153</v>
      </c>
    </row>
    <row r="110" s="14" customFormat="1">
      <c r="A110" s="14"/>
      <c r="B110" s="236"/>
      <c r="C110" s="237"/>
      <c r="D110" s="226" t="s">
        <v>164</v>
      </c>
      <c r="E110" s="238" t="s">
        <v>19</v>
      </c>
      <c r="F110" s="239" t="s">
        <v>167</v>
      </c>
      <c r="G110" s="237"/>
      <c r="H110" s="240">
        <v>1.2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164</v>
      </c>
      <c r="AU110" s="246" t="s">
        <v>86</v>
      </c>
      <c r="AV110" s="14" t="s">
        <v>160</v>
      </c>
      <c r="AW110" s="14" t="s">
        <v>36</v>
      </c>
      <c r="AX110" s="14" t="s">
        <v>84</v>
      </c>
      <c r="AY110" s="246" t="s">
        <v>153</v>
      </c>
    </row>
    <row r="111" s="2" customFormat="1" ht="33" customHeight="1">
      <c r="A111" s="40"/>
      <c r="B111" s="41"/>
      <c r="C111" s="206" t="s">
        <v>86</v>
      </c>
      <c r="D111" s="206" t="s">
        <v>155</v>
      </c>
      <c r="E111" s="207" t="s">
        <v>168</v>
      </c>
      <c r="F111" s="208" t="s">
        <v>169</v>
      </c>
      <c r="G111" s="209" t="s">
        <v>158</v>
      </c>
      <c r="H111" s="210">
        <v>1.2</v>
      </c>
      <c r="I111" s="211"/>
      <c r="J111" s="212">
        <f>ROUND(I111*H111,2)</f>
        <v>0</v>
      </c>
      <c r="K111" s="208" t="s">
        <v>159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160</v>
      </c>
      <c r="AT111" s="217" t="s">
        <v>155</v>
      </c>
      <c r="AU111" s="217" t="s">
        <v>86</v>
      </c>
      <c r="AY111" s="19" t="s">
        <v>153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160</v>
      </c>
      <c r="BM111" s="217" t="s">
        <v>594</v>
      </c>
    </row>
    <row r="112" s="2" customFormat="1">
      <c r="A112" s="40"/>
      <c r="B112" s="41"/>
      <c r="C112" s="42"/>
      <c r="D112" s="219" t="s">
        <v>162</v>
      </c>
      <c r="E112" s="42"/>
      <c r="F112" s="220" t="s">
        <v>171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162</v>
      </c>
      <c r="AU112" s="19" t="s">
        <v>86</v>
      </c>
    </row>
    <row r="113" s="13" customFormat="1">
      <c r="A113" s="13"/>
      <c r="B113" s="224"/>
      <c r="C113" s="225"/>
      <c r="D113" s="226" t="s">
        <v>164</v>
      </c>
      <c r="E113" s="227" t="s">
        <v>19</v>
      </c>
      <c r="F113" s="228" t="s">
        <v>595</v>
      </c>
      <c r="G113" s="225"/>
      <c r="H113" s="229">
        <v>1.2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164</v>
      </c>
      <c r="AU113" s="235" t="s">
        <v>86</v>
      </c>
      <c r="AV113" s="13" t="s">
        <v>86</v>
      </c>
      <c r="AW113" s="13" t="s">
        <v>36</v>
      </c>
      <c r="AX113" s="13" t="s">
        <v>76</v>
      </c>
      <c r="AY113" s="235" t="s">
        <v>153</v>
      </c>
    </row>
    <row r="114" s="14" customFormat="1">
      <c r="A114" s="14"/>
      <c r="B114" s="236"/>
      <c r="C114" s="237"/>
      <c r="D114" s="226" t="s">
        <v>164</v>
      </c>
      <c r="E114" s="238" t="s">
        <v>19</v>
      </c>
      <c r="F114" s="239" t="s">
        <v>167</v>
      </c>
      <c r="G114" s="237"/>
      <c r="H114" s="240">
        <v>1.2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164</v>
      </c>
      <c r="AU114" s="246" t="s">
        <v>86</v>
      </c>
      <c r="AV114" s="14" t="s">
        <v>160</v>
      </c>
      <c r="AW114" s="14" t="s">
        <v>36</v>
      </c>
      <c r="AX114" s="14" t="s">
        <v>84</v>
      </c>
      <c r="AY114" s="246" t="s">
        <v>153</v>
      </c>
    </row>
    <row r="115" s="2" customFormat="1" ht="24.15" customHeight="1">
      <c r="A115" s="40"/>
      <c r="B115" s="41"/>
      <c r="C115" s="206" t="s">
        <v>173</v>
      </c>
      <c r="D115" s="206" t="s">
        <v>155</v>
      </c>
      <c r="E115" s="207" t="s">
        <v>179</v>
      </c>
      <c r="F115" s="208" t="s">
        <v>180</v>
      </c>
      <c r="G115" s="209" t="s">
        <v>158</v>
      </c>
      <c r="H115" s="210">
        <v>1.2</v>
      </c>
      <c r="I115" s="211"/>
      <c r="J115" s="212">
        <f>ROUND(I115*H115,2)</f>
        <v>0</v>
      </c>
      <c r="K115" s="208" t="s">
        <v>159</v>
      </c>
      <c r="L115" s="46"/>
      <c r="M115" s="213" t="s">
        <v>19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160</v>
      </c>
      <c r="AT115" s="217" t="s">
        <v>155</v>
      </c>
      <c r="AU115" s="217" t="s">
        <v>86</v>
      </c>
      <c r="AY115" s="19" t="s">
        <v>153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160</v>
      </c>
      <c r="BM115" s="217" t="s">
        <v>596</v>
      </c>
    </row>
    <row r="116" s="2" customFormat="1">
      <c r="A116" s="40"/>
      <c r="B116" s="41"/>
      <c r="C116" s="42"/>
      <c r="D116" s="219" t="s">
        <v>162</v>
      </c>
      <c r="E116" s="42"/>
      <c r="F116" s="220" t="s">
        <v>182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162</v>
      </c>
      <c r="AU116" s="19" t="s">
        <v>86</v>
      </c>
    </row>
    <row r="117" s="13" customFormat="1">
      <c r="A117" s="13"/>
      <c r="B117" s="224"/>
      <c r="C117" s="225"/>
      <c r="D117" s="226" t="s">
        <v>164</v>
      </c>
      <c r="E117" s="227" t="s">
        <v>19</v>
      </c>
      <c r="F117" s="228" t="s">
        <v>595</v>
      </c>
      <c r="G117" s="225"/>
      <c r="H117" s="229">
        <v>1.2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164</v>
      </c>
      <c r="AU117" s="235" t="s">
        <v>86</v>
      </c>
      <c r="AV117" s="13" t="s">
        <v>86</v>
      </c>
      <c r="AW117" s="13" t="s">
        <v>36</v>
      </c>
      <c r="AX117" s="13" t="s">
        <v>76</v>
      </c>
      <c r="AY117" s="235" t="s">
        <v>153</v>
      </c>
    </row>
    <row r="118" s="14" customFormat="1">
      <c r="A118" s="14"/>
      <c r="B118" s="236"/>
      <c r="C118" s="237"/>
      <c r="D118" s="226" t="s">
        <v>164</v>
      </c>
      <c r="E118" s="238" t="s">
        <v>19</v>
      </c>
      <c r="F118" s="239" t="s">
        <v>167</v>
      </c>
      <c r="G118" s="237"/>
      <c r="H118" s="240">
        <v>1.2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164</v>
      </c>
      <c r="AU118" s="246" t="s">
        <v>86</v>
      </c>
      <c r="AV118" s="14" t="s">
        <v>160</v>
      </c>
      <c r="AW118" s="14" t="s">
        <v>36</v>
      </c>
      <c r="AX118" s="14" t="s">
        <v>84</v>
      </c>
      <c r="AY118" s="246" t="s">
        <v>153</v>
      </c>
    </row>
    <row r="119" s="2" customFormat="1" ht="37.8" customHeight="1">
      <c r="A119" s="40"/>
      <c r="B119" s="41"/>
      <c r="C119" s="206" t="s">
        <v>160</v>
      </c>
      <c r="D119" s="206" t="s">
        <v>155</v>
      </c>
      <c r="E119" s="207" t="s">
        <v>184</v>
      </c>
      <c r="F119" s="208" t="s">
        <v>185</v>
      </c>
      <c r="G119" s="209" t="s">
        <v>158</v>
      </c>
      <c r="H119" s="210">
        <v>1.2</v>
      </c>
      <c r="I119" s="211"/>
      <c r="J119" s="212">
        <f>ROUND(I119*H119,2)</f>
        <v>0</v>
      </c>
      <c r="K119" s="208" t="s">
        <v>159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160</v>
      </c>
      <c r="AT119" s="217" t="s">
        <v>155</v>
      </c>
      <c r="AU119" s="217" t="s">
        <v>86</v>
      </c>
      <c r="AY119" s="19" t="s">
        <v>153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160</v>
      </c>
      <c r="BM119" s="217" t="s">
        <v>597</v>
      </c>
    </row>
    <row r="120" s="2" customFormat="1">
      <c r="A120" s="40"/>
      <c r="B120" s="41"/>
      <c r="C120" s="42"/>
      <c r="D120" s="219" t="s">
        <v>162</v>
      </c>
      <c r="E120" s="42"/>
      <c r="F120" s="220" t="s">
        <v>187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162</v>
      </c>
      <c r="AU120" s="19" t="s">
        <v>86</v>
      </c>
    </row>
    <row r="121" s="13" customFormat="1">
      <c r="A121" s="13"/>
      <c r="B121" s="224"/>
      <c r="C121" s="225"/>
      <c r="D121" s="226" t="s">
        <v>164</v>
      </c>
      <c r="E121" s="227" t="s">
        <v>19</v>
      </c>
      <c r="F121" s="228" t="s">
        <v>595</v>
      </c>
      <c r="G121" s="225"/>
      <c r="H121" s="229">
        <v>1.2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164</v>
      </c>
      <c r="AU121" s="235" t="s">
        <v>86</v>
      </c>
      <c r="AV121" s="13" t="s">
        <v>86</v>
      </c>
      <c r="AW121" s="13" t="s">
        <v>36</v>
      </c>
      <c r="AX121" s="13" t="s">
        <v>76</v>
      </c>
      <c r="AY121" s="235" t="s">
        <v>153</v>
      </c>
    </row>
    <row r="122" s="14" customFormat="1">
      <c r="A122" s="14"/>
      <c r="B122" s="236"/>
      <c r="C122" s="237"/>
      <c r="D122" s="226" t="s">
        <v>164</v>
      </c>
      <c r="E122" s="238" t="s">
        <v>19</v>
      </c>
      <c r="F122" s="239" t="s">
        <v>167</v>
      </c>
      <c r="G122" s="237"/>
      <c r="H122" s="240">
        <v>1.2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164</v>
      </c>
      <c r="AU122" s="246" t="s">
        <v>86</v>
      </c>
      <c r="AV122" s="14" t="s">
        <v>160</v>
      </c>
      <c r="AW122" s="14" t="s">
        <v>36</v>
      </c>
      <c r="AX122" s="14" t="s">
        <v>84</v>
      </c>
      <c r="AY122" s="246" t="s">
        <v>153</v>
      </c>
    </row>
    <row r="123" s="2" customFormat="1" ht="37.8" customHeight="1">
      <c r="A123" s="40"/>
      <c r="B123" s="41"/>
      <c r="C123" s="206" t="s">
        <v>183</v>
      </c>
      <c r="D123" s="206" t="s">
        <v>155</v>
      </c>
      <c r="E123" s="207" t="s">
        <v>189</v>
      </c>
      <c r="F123" s="208" t="s">
        <v>190</v>
      </c>
      <c r="G123" s="209" t="s">
        <v>158</v>
      </c>
      <c r="H123" s="210">
        <v>28.800000000000001</v>
      </c>
      <c r="I123" s="211"/>
      <c r="J123" s="212">
        <f>ROUND(I123*H123,2)</f>
        <v>0</v>
      </c>
      <c r="K123" s="208" t="s">
        <v>159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160</v>
      </c>
      <c r="AT123" s="217" t="s">
        <v>155</v>
      </c>
      <c r="AU123" s="217" t="s">
        <v>86</v>
      </c>
      <c r="AY123" s="19" t="s">
        <v>153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160</v>
      </c>
      <c r="BM123" s="217" t="s">
        <v>598</v>
      </c>
    </row>
    <row r="124" s="2" customFormat="1">
      <c r="A124" s="40"/>
      <c r="B124" s="41"/>
      <c r="C124" s="42"/>
      <c r="D124" s="219" t="s">
        <v>162</v>
      </c>
      <c r="E124" s="42"/>
      <c r="F124" s="220" t="s">
        <v>192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162</v>
      </c>
      <c r="AU124" s="19" t="s">
        <v>86</v>
      </c>
    </row>
    <row r="125" s="13" customFormat="1">
      <c r="A125" s="13"/>
      <c r="B125" s="224"/>
      <c r="C125" s="225"/>
      <c r="D125" s="226" t="s">
        <v>164</v>
      </c>
      <c r="E125" s="227" t="s">
        <v>19</v>
      </c>
      <c r="F125" s="228" t="s">
        <v>595</v>
      </c>
      <c r="G125" s="225"/>
      <c r="H125" s="229">
        <v>1.2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164</v>
      </c>
      <c r="AU125" s="235" t="s">
        <v>86</v>
      </c>
      <c r="AV125" s="13" t="s">
        <v>86</v>
      </c>
      <c r="AW125" s="13" t="s">
        <v>36</v>
      </c>
      <c r="AX125" s="13" t="s">
        <v>84</v>
      </c>
      <c r="AY125" s="235" t="s">
        <v>153</v>
      </c>
    </row>
    <row r="126" s="13" customFormat="1">
      <c r="A126" s="13"/>
      <c r="B126" s="224"/>
      <c r="C126" s="225"/>
      <c r="D126" s="226" t="s">
        <v>164</v>
      </c>
      <c r="E126" s="225"/>
      <c r="F126" s="228" t="s">
        <v>599</v>
      </c>
      <c r="G126" s="225"/>
      <c r="H126" s="229">
        <v>28.800000000000001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164</v>
      </c>
      <c r="AU126" s="235" t="s">
        <v>86</v>
      </c>
      <c r="AV126" s="13" t="s">
        <v>86</v>
      </c>
      <c r="AW126" s="13" t="s">
        <v>4</v>
      </c>
      <c r="AX126" s="13" t="s">
        <v>84</v>
      </c>
      <c r="AY126" s="235" t="s">
        <v>153</v>
      </c>
    </row>
    <row r="127" s="2" customFormat="1" ht="24.15" customHeight="1">
      <c r="A127" s="40"/>
      <c r="B127" s="41"/>
      <c r="C127" s="206" t="s">
        <v>188</v>
      </c>
      <c r="D127" s="206" t="s">
        <v>155</v>
      </c>
      <c r="E127" s="207" t="s">
        <v>195</v>
      </c>
      <c r="F127" s="208" t="s">
        <v>196</v>
      </c>
      <c r="G127" s="209" t="s">
        <v>158</v>
      </c>
      <c r="H127" s="210">
        <v>2.3999999999999999</v>
      </c>
      <c r="I127" s="211"/>
      <c r="J127" s="212">
        <f>ROUND(I127*H127,2)</f>
        <v>0</v>
      </c>
      <c r="K127" s="208" t="s">
        <v>159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160</v>
      </c>
      <c r="AT127" s="217" t="s">
        <v>155</v>
      </c>
      <c r="AU127" s="217" t="s">
        <v>86</v>
      </c>
      <c r="AY127" s="19" t="s">
        <v>153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160</v>
      </c>
      <c r="BM127" s="217" t="s">
        <v>600</v>
      </c>
    </row>
    <row r="128" s="2" customFormat="1">
      <c r="A128" s="40"/>
      <c r="B128" s="41"/>
      <c r="C128" s="42"/>
      <c r="D128" s="219" t="s">
        <v>162</v>
      </c>
      <c r="E128" s="42"/>
      <c r="F128" s="220" t="s">
        <v>198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162</v>
      </c>
      <c r="AU128" s="19" t="s">
        <v>86</v>
      </c>
    </row>
    <row r="129" s="13" customFormat="1">
      <c r="A129" s="13"/>
      <c r="B129" s="224"/>
      <c r="C129" s="225"/>
      <c r="D129" s="226" t="s">
        <v>164</v>
      </c>
      <c r="E129" s="227" t="s">
        <v>19</v>
      </c>
      <c r="F129" s="228" t="s">
        <v>601</v>
      </c>
      <c r="G129" s="225"/>
      <c r="H129" s="229">
        <v>1.2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164</v>
      </c>
      <c r="AU129" s="235" t="s">
        <v>86</v>
      </c>
      <c r="AV129" s="13" t="s">
        <v>86</v>
      </c>
      <c r="AW129" s="13" t="s">
        <v>36</v>
      </c>
      <c r="AX129" s="13" t="s">
        <v>76</v>
      </c>
      <c r="AY129" s="235" t="s">
        <v>153</v>
      </c>
    </row>
    <row r="130" s="13" customFormat="1">
      <c r="A130" s="13"/>
      <c r="B130" s="224"/>
      <c r="C130" s="225"/>
      <c r="D130" s="226" t="s">
        <v>164</v>
      </c>
      <c r="E130" s="227" t="s">
        <v>19</v>
      </c>
      <c r="F130" s="228" t="s">
        <v>602</v>
      </c>
      <c r="G130" s="225"/>
      <c r="H130" s="229">
        <v>1.2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164</v>
      </c>
      <c r="AU130" s="235" t="s">
        <v>86</v>
      </c>
      <c r="AV130" s="13" t="s">
        <v>86</v>
      </c>
      <c r="AW130" s="13" t="s">
        <v>36</v>
      </c>
      <c r="AX130" s="13" t="s">
        <v>76</v>
      </c>
      <c r="AY130" s="235" t="s">
        <v>153</v>
      </c>
    </row>
    <row r="131" s="14" customFormat="1">
      <c r="A131" s="14"/>
      <c r="B131" s="236"/>
      <c r="C131" s="237"/>
      <c r="D131" s="226" t="s">
        <v>164</v>
      </c>
      <c r="E131" s="238" t="s">
        <v>19</v>
      </c>
      <c r="F131" s="239" t="s">
        <v>167</v>
      </c>
      <c r="G131" s="237"/>
      <c r="H131" s="240">
        <v>2.3999999999999999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164</v>
      </c>
      <c r="AU131" s="246" t="s">
        <v>86</v>
      </c>
      <c r="AV131" s="14" t="s">
        <v>160</v>
      </c>
      <c r="AW131" s="14" t="s">
        <v>36</v>
      </c>
      <c r="AX131" s="14" t="s">
        <v>84</v>
      </c>
      <c r="AY131" s="246" t="s">
        <v>153</v>
      </c>
    </row>
    <row r="132" s="2" customFormat="1" ht="24.15" customHeight="1">
      <c r="A132" s="40"/>
      <c r="B132" s="41"/>
      <c r="C132" s="206" t="s">
        <v>194</v>
      </c>
      <c r="D132" s="206" t="s">
        <v>155</v>
      </c>
      <c r="E132" s="207" t="s">
        <v>202</v>
      </c>
      <c r="F132" s="208" t="s">
        <v>203</v>
      </c>
      <c r="G132" s="209" t="s">
        <v>204</v>
      </c>
      <c r="H132" s="210">
        <v>2.1600000000000001</v>
      </c>
      <c r="I132" s="211"/>
      <c r="J132" s="212">
        <f>ROUND(I132*H132,2)</f>
        <v>0</v>
      </c>
      <c r="K132" s="208" t="s">
        <v>159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160</v>
      </c>
      <c r="AT132" s="217" t="s">
        <v>155</v>
      </c>
      <c r="AU132" s="217" t="s">
        <v>86</v>
      </c>
      <c r="AY132" s="19" t="s">
        <v>153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160</v>
      </c>
      <c r="BM132" s="217" t="s">
        <v>603</v>
      </c>
    </row>
    <row r="133" s="2" customFormat="1">
      <c r="A133" s="40"/>
      <c r="B133" s="41"/>
      <c r="C133" s="42"/>
      <c r="D133" s="219" t="s">
        <v>162</v>
      </c>
      <c r="E133" s="42"/>
      <c r="F133" s="220" t="s">
        <v>206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162</v>
      </c>
      <c r="AU133" s="19" t="s">
        <v>86</v>
      </c>
    </row>
    <row r="134" s="13" customFormat="1">
      <c r="A134" s="13"/>
      <c r="B134" s="224"/>
      <c r="C134" s="225"/>
      <c r="D134" s="226" t="s">
        <v>164</v>
      </c>
      <c r="E134" s="227" t="s">
        <v>19</v>
      </c>
      <c r="F134" s="228" t="s">
        <v>595</v>
      </c>
      <c r="G134" s="225"/>
      <c r="H134" s="229">
        <v>1.2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164</v>
      </c>
      <c r="AU134" s="235" t="s">
        <v>86</v>
      </c>
      <c r="AV134" s="13" t="s">
        <v>86</v>
      </c>
      <c r="AW134" s="13" t="s">
        <v>36</v>
      </c>
      <c r="AX134" s="13" t="s">
        <v>84</v>
      </c>
      <c r="AY134" s="235" t="s">
        <v>153</v>
      </c>
    </row>
    <row r="135" s="13" customFormat="1">
      <c r="A135" s="13"/>
      <c r="B135" s="224"/>
      <c r="C135" s="225"/>
      <c r="D135" s="226" t="s">
        <v>164</v>
      </c>
      <c r="E135" s="225"/>
      <c r="F135" s="228" t="s">
        <v>604</v>
      </c>
      <c r="G135" s="225"/>
      <c r="H135" s="229">
        <v>2.1600000000000001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164</v>
      </c>
      <c r="AU135" s="235" t="s">
        <v>86</v>
      </c>
      <c r="AV135" s="13" t="s">
        <v>86</v>
      </c>
      <c r="AW135" s="13" t="s">
        <v>4</v>
      </c>
      <c r="AX135" s="13" t="s">
        <v>84</v>
      </c>
      <c r="AY135" s="235" t="s">
        <v>153</v>
      </c>
    </row>
    <row r="136" s="2" customFormat="1" ht="21.75" customHeight="1">
      <c r="A136" s="40"/>
      <c r="B136" s="41"/>
      <c r="C136" s="206" t="s">
        <v>201</v>
      </c>
      <c r="D136" s="206" t="s">
        <v>155</v>
      </c>
      <c r="E136" s="207" t="s">
        <v>605</v>
      </c>
      <c r="F136" s="208" t="s">
        <v>606</v>
      </c>
      <c r="G136" s="209" t="s">
        <v>224</v>
      </c>
      <c r="H136" s="210">
        <v>16.388000000000002</v>
      </c>
      <c r="I136" s="211"/>
      <c r="J136" s="212">
        <f>ROUND(I136*H136,2)</f>
        <v>0</v>
      </c>
      <c r="K136" s="208" t="s">
        <v>159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160</v>
      </c>
      <c r="AT136" s="217" t="s">
        <v>155</v>
      </c>
      <c r="AU136" s="217" t="s">
        <v>86</v>
      </c>
      <c r="AY136" s="19" t="s">
        <v>153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160</v>
      </c>
      <c r="BM136" s="217" t="s">
        <v>607</v>
      </c>
    </row>
    <row r="137" s="2" customFormat="1">
      <c r="A137" s="40"/>
      <c r="B137" s="41"/>
      <c r="C137" s="42"/>
      <c r="D137" s="219" t="s">
        <v>162</v>
      </c>
      <c r="E137" s="42"/>
      <c r="F137" s="220" t="s">
        <v>608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162</v>
      </c>
      <c r="AU137" s="19" t="s">
        <v>86</v>
      </c>
    </row>
    <row r="138" s="13" customFormat="1">
      <c r="A138" s="13"/>
      <c r="B138" s="224"/>
      <c r="C138" s="225"/>
      <c r="D138" s="226" t="s">
        <v>164</v>
      </c>
      <c r="E138" s="227" t="s">
        <v>19</v>
      </c>
      <c r="F138" s="228" t="s">
        <v>609</v>
      </c>
      <c r="G138" s="225"/>
      <c r="H138" s="229">
        <v>12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164</v>
      </c>
      <c r="AU138" s="235" t="s">
        <v>86</v>
      </c>
      <c r="AV138" s="13" t="s">
        <v>86</v>
      </c>
      <c r="AW138" s="13" t="s">
        <v>36</v>
      </c>
      <c r="AX138" s="13" t="s">
        <v>76</v>
      </c>
      <c r="AY138" s="235" t="s">
        <v>153</v>
      </c>
    </row>
    <row r="139" s="13" customFormat="1">
      <c r="A139" s="13"/>
      <c r="B139" s="224"/>
      <c r="C139" s="225"/>
      <c r="D139" s="226" t="s">
        <v>164</v>
      </c>
      <c r="E139" s="227" t="s">
        <v>19</v>
      </c>
      <c r="F139" s="228" t="s">
        <v>610</v>
      </c>
      <c r="G139" s="225"/>
      <c r="H139" s="229">
        <v>1.488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164</v>
      </c>
      <c r="AU139" s="235" t="s">
        <v>86</v>
      </c>
      <c r="AV139" s="13" t="s">
        <v>86</v>
      </c>
      <c r="AW139" s="13" t="s">
        <v>36</v>
      </c>
      <c r="AX139" s="13" t="s">
        <v>76</v>
      </c>
      <c r="AY139" s="235" t="s">
        <v>153</v>
      </c>
    </row>
    <row r="140" s="13" customFormat="1">
      <c r="A140" s="13"/>
      <c r="B140" s="224"/>
      <c r="C140" s="225"/>
      <c r="D140" s="226" t="s">
        <v>164</v>
      </c>
      <c r="E140" s="227" t="s">
        <v>19</v>
      </c>
      <c r="F140" s="228" t="s">
        <v>611</v>
      </c>
      <c r="G140" s="225"/>
      <c r="H140" s="229">
        <v>2.8999999999999999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164</v>
      </c>
      <c r="AU140" s="235" t="s">
        <v>86</v>
      </c>
      <c r="AV140" s="13" t="s">
        <v>86</v>
      </c>
      <c r="AW140" s="13" t="s">
        <v>36</v>
      </c>
      <c r="AX140" s="13" t="s">
        <v>76</v>
      </c>
      <c r="AY140" s="235" t="s">
        <v>153</v>
      </c>
    </row>
    <row r="141" s="14" customFormat="1">
      <c r="A141" s="14"/>
      <c r="B141" s="236"/>
      <c r="C141" s="237"/>
      <c r="D141" s="226" t="s">
        <v>164</v>
      </c>
      <c r="E141" s="238" t="s">
        <v>19</v>
      </c>
      <c r="F141" s="239" t="s">
        <v>167</v>
      </c>
      <c r="G141" s="237"/>
      <c r="H141" s="240">
        <v>16.387999999999998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164</v>
      </c>
      <c r="AU141" s="246" t="s">
        <v>86</v>
      </c>
      <c r="AV141" s="14" t="s">
        <v>160</v>
      </c>
      <c r="AW141" s="14" t="s">
        <v>36</v>
      </c>
      <c r="AX141" s="14" t="s">
        <v>84</v>
      </c>
      <c r="AY141" s="246" t="s">
        <v>153</v>
      </c>
    </row>
    <row r="142" s="12" customFormat="1" ht="22.8" customHeight="1">
      <c r="A142" s="12"/>
      <c r="B142" s="190"/>
      <c r="C142" s="191"/>
      <c r="D142" s="192" t="s">
        <v>75</v>
      </c>
      <c r="E142" s="204" t="s">
        <v>86</v>
      </c>
      <c r="F142" s="204" t="s">
        <v>612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SUM(P143:P187)</f>
        <v>0</v>
      </c>
      <c r="Q142" s="198"/>
      <c r="R142" s="199">
        <f>SUM(R143:R187)</f>
        <v>11.26536018</v>
      </c>
      <c r="S142" s="198"/>
      <c r="T142" s="200">
        <f>SUM(T143:T187)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84</v>
      </c>
      <c r="AT142" s="202" t="s">
        <v>75</v>
      </c>
      <c r="AU142" s="202" t="s">
        <v>84</v>
      </c>
      <c r="AY142" s="201" t="s">
        <v>153</v>
      </c>
      <c r="BK142" s="203">
        <f>SUM(BK143:BK187)</f>
        <v>0</v>
      </c>
    </row>
    <row r="143" s="2" customFormat="1" ht="16.5" customHeight="1">
      <c r="A143" s="40"/>
      <c r="B143" s="41"/>
      <c r="C143" s="206" t="s">
        <v>209</v>
      </c>
      <c r="D143" s="206" t="s">
        <v>155</v>
      </c>
      <c r="E143" s="207" t="s">
        <v>613</v>
      </c>
      <c r="F143" s="208" t="s">
        <v>614</v>
      </c>
      <c r="G143" s="209" t="s">
        <v>158</v>
      </c>
      <c r="H143" s="210">
        <v>1.6459999999999999</v>
      </c>
      <c r="I143" s="211"/>
      <c r="J143" s="212">
        <f>ROUND(I143*H143,2)</f>
        <v>0</v>
      </c>
      <c r="K143" s="208" t="s">
        <v>159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2.5018699999999998</v>
      </c>
      <c r="R143" s="215">
        <f>Q143*H143</f>
        <v>4.1180780199999996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160</v>
      </c>
      <c r="AT143" s="217" t="s">
        <v>155</v>
      </c>
      <c r="AU143" s="217" t="s">
        <v>86</v>
      </c>
      <c r="AY143" s="19" t="s">
        <v>153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160</v>
      </c>
      <c r="BM143" s="217" t="s">
        <v>615</v>
      </c>
    </row>
    <row r="144" s="2" customFormat="1">
      <c r="A144" s="40"/>
      <c r="B144" s="41"/>
      <c r="C144" s="42"/>
      <c r="D144" s="219" t="s">
        <v>162</v>
      </c>
      <c r="E144" s="42"/>
      <c r="F144" s="220" t="s">
        <v>616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162</v>
      </c>
      <c r="AU144" s="19" t="s">
        <v>86</v>
      </c>
    </row>
    <row r="145" s="15" customFormat="1">
      <c r="A145" s="15"/>
      <c r="B145" s="247"/>
      <c r="C145" s="248"/>
      <c r="D145" s="226" t="s">
        <v>164</v>
      </c>
      <c r="E145" s="249" t="s">
        <v>19</v>
      </c>
      <c r="F145" s="250" t="s">
        <v>617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164</v>
      </c>
      <c r="AU145" s="256" t="s">
        <v>86</v>
      </c>
      <c r="AV145" s="15" t="s">
        <v>84</v>
      </c>
      <c r="AW145" s="15" t="s">
        <v>36</v>
      </c>
      <c r="AX145" s="15" t="s">
        <v>76</v>
      </c>
      <c r="AY145" s="256" t="s">
        <v>153</v>
      </c>
    </row>
    <row r="146" s="13" customFormat="1">
      <c r="A146" s="13"/>
      <c r="B146" s="224"/>
      <c r="C146" s="225"/>
      <c r="D146" s="226" t="s">
        <v>164</v>
      </c>
      <c r="E146" s="227" t="s">
        <v>19</v>
      </c>
      <c r="F146" s="228" t="s">
        <v>618</v>
      </c>
      <c r="G146" s="225"/>
      <c r="H146" s="229">
        <v>0.55800000000000005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164</v>
      </c>
      <c r="AU146" s="235" t="s">
        <v>86</v>
      </c>
      <c r="AV146" s="13" t="s">
        <v>86</v>
      </c>
      <c r="AW146" s="13" t="s">
        <v>36</v>
      </c>
      <c r="AX146" s="13" t="s">
        <v>76</v>
      </c>
      <c r="AY146" s="235" t="s">
        <v>153</v>
      </c>
    </row>
    <row r="147" s="13" customFormat="1">
      <c r="A147" s="13"/>
      <c r="B147" s="224"/>
      <c r="C147" s="225"/>
      <c r="D147" s="226" t="s">
        <v>164</v>
      </c>
      <c r="E147" s="227" t="s">
        <v>19</v>
      </c>
      <c r="F147" s="228" t="s">
        <v>619</v>
      </c>
      <c r="G147" s="225"/>
      <c r="H147" s="229">
        <v>1.0880000000000001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164</v>
      </c>
      <c r="AU147" s="235" t="s">
        <v>86</v>
      </c>
      <c r="AV147" s="13" t="s">
        <v>86</v>
      </c>
      <c r="AW147" s="13" t="s">
        <v>36</v>
      </c>
      <c r="AX147" s="13" t="s">
        <v>76</v>
      </c>
      <c r="AY147" s="235" t="s">
        <v>153</v>
      </c>
    </row>
    <row r="148" s="14" customFormat="1">
      <c r="A148" s="14"/>
      <c r="B148" s="236"/>
      <c r="C148" s="237"/>
      <c r="D148" s="226" t="s">
        <v>164</v>
      </c>
      <c r="E148" s="238" t="s">
        <v>19</v>
      </c>
      <c r="F148" s="239" t="s">
        <v>167</v>
      </c>
      <c r="G148" s="237"/>
      <c r="H148" s="240">
        <v>1.6460000000000001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164</v>
      </c>
      <c r="AU148" s="246" t="s">
        <v>86</v>
      </c>
      <c r="AV148" s="14" t="s">
        <v>160</v>
      </c>
      <c r="AW148" s="14" t="s">
        <v>36</v>
      </c>
      <c r="AX148" s="14" t="s">
        <v>84</v>
      </c>
      <c r="AY148" s="246" t="s">
        <v>153</v>
      </c>
    </row>
    <row r="149" s="2" customFormat="1" ht="21.75" customHeight="1">
      <c r="A149" s="40"/>
      <c r="B149" s="41"/>
      <c r="C149" s="206" t="s">
        <v>215</v>
      </c>
      <c r="D149" s="206" t="s">
        <v>155</v>
      </c>
      <c r="E149" s="207" t="s">
        <v>620</v>
      </c>
      <c r="F149" s="208" t="s">
        <v>621</v>
      </c>
      <c r="G149" s="209" t="s">
        <v>158</v>
      </c>
      <c r="H149" s="210">
        <v>1.579</v>
      </c>
      <c r="I149" s="211"/>
      <c r="J149" s="212">
        <f>ROUND(I149*H149,2)</f>
        <v>0</v>
      </c>
      <c r="K149" s="208" t="s">
        <v>159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2.1600000000000001</v>
      </c>
      <c r="R149" s="215">
        <f>Q149*H149</f>
        <v>3.4106400000000003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160</v>
      </c>
      <c r="AT149" s="217" t="s">
        <v>155</v>
      </c>
      <c r="AU149" s="217" t="s">
        <v>86</v>
      </c>
      <c r="AY149" s="19" t="s">
        <v>153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160</v>
      </c>
      <c r="BM149" s="217" t="s">
        <v>622</v>
      </c>
    </row>
    <row r="150" s="2" customFormat="1">
      <c r="A150" s="40"/>
      <c r="B150" s="41"/>
      <c r="C150" s="42"/>
      <c r="D150" s="219" t="s">
        <v>162</v>
      </c>
      <c r="E150" s="42"/>
      <c r="F150" s="220" t="s">
        <v>623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162</v>
      </c>
      <c r="AU150" s="19" t="s">
        <v>86</v>
      </c>
    </row>
    <row r="151" s="15" customFormat="1">
      <c r="A151" s="15"/>
      <c r="B151" s="247"/>
      <c r="C151" s="248"/>
      <c r="D151" s="226" t="s">
        <v>164</v>
      </c>
      <c r="E151" s="249" t="s">
        <v>19</v>
      </c>
      <c r="F151" s="250" t="s">
        <v>624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164</v>
      </c>
      <c r="AU151" s="256" t="s">
        <v>86</v>
      </c>
      <c r="AV151" s="15" t="s">
        <v>84</v>
      </c>
      <c r="AW151" s="15" t="s">
        <v>36</v>
      </c>
      <c r="AX151" s="15" t="s">
        <v>76</v>
      </c>
      <c r="AY151" s="256" t="s">
        <v>153</v>
      </c>
    </row>
    <row r="152" s="13" customFormat="1">
      <c r="A152" s="13"/>
      <c r="B152" s="224"/>
      <c r="C152" s="225"/>
      <c r="D152" s="226" t="s">
        <v>164</v>
      </c>
      <c r="E152" s="227" t="s">
        <v>19</v>
      </c>
      <c r="F152" s="228" t="s">
        <v>625</v>
      </c>
      <c r="G152" s="225"/>
      <c r="H152" s="229">
        <v>1.579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164</v>
      </c>
      <c r="AU152" s="235" t="s">
        <v>86</v>
      </c>
      <c r="AV152" s="13" t="s">
        <v>86</v>
      </c>
      <c r="AW152" s="13" t="s">
        <v>36</v>
      </c>
      <c r="AX152" s="13" t="s">
        <v>76</v>
      </c>
      <c r="AY152" s="235" t="s">
        <v>153</v>
      </c>
    </row>
    <row r="153" s="14" customFormat="1">
      <c r="A153" s="14"/>
      <c r="B153" s="236"/>
      <c r="C153" s="237"/>
      <c r="D153" s="226" t="s">
        <v>164</v>
      </c>
      <c r="E153" s="238" t="s">
        <v>19</v>
      </c>
      <c r="F153" s="239" t="s">
        <v>167</v>
      </c>
      <c r="G153" s="237"/>
      <c r="H153" s="240">
        <v>1.579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164</v>
      </c>
      <c r="AU153" s="246" t="s">
        <v>86</v>
      </c>
      <c r="AV153" s="14" t="s">
        <v>160</v>
      </c>
      <c r="AW153" s="14" t="s">
        <v>36</v>
      </c>
      <c r="AX153" s="14" t="s">
        <v>84</v>
      </c>
      <c r="AY153" s="246" t="s">
        <v>153</v>
      </c>
    </row>
    <row r="154" s="2" customFormat="1" ht="21.75" customHeight="1">
      <c r="A154" s="40"/>
      <c r="B154" s="41"/>
      <c r="C154" s="206" t="s">
        <v>221</v>
      </c>
      <c r="D154" s="206" t="s">
        <v>155</v>
      </c>
      <c r="E154" s="207" t="s">
        <v>626</v>
      </c>
      <c r="F154" s="208" t="s">
        <v>627</v>
      </c>
      <c r="G154" s="209" t="s">
        <v>158</v>
      </c>
      <c r="H154" s="210">
        <v>0.79000000000000004</v>
      </c>
      <c r="I154" s="211"/>
      <c r="J154" s="212">
        <f>ROUND(I154*H154,2)</f>
        <v>0</v>
      </c>
      <c r="K154" s="208" t="s">
        <v>159</v>
      </c>
      <c r="L154" s="46"/>
      <c r="M154" s="213" t="s">
        <v>19</v>
      </c>
      <c r="N154" s="214" t="s">
        <v>47</v>
      </c>
      <c r="O154" s="86"/>
      <c r="P154" s="215">
        <f>O154*H154</f>
        <v>0</v>
      </c>
      <c r="Q154" s="215">
        <v>2.5018699999999998</v>
      </c>
      <c r="R154" s="215">
        <f>Q154*H154</f>
        <v>1.9764773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160</v>
      </c>
      <c r="AT154" s="217" t="s">
        <v>155</v>
      </c>
      <c r="AU154" s="217" t="s">
        <v>86</v>
      </c>
      <c r="AY154" s="19" t="s">
        <v>153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84</v>
      </c>
      <c r="BK154" s="218">
        <f>ROUND(I154*H154,2)</f>
        <v>0</v>
      </c>
      <c r="BL154" s="19" t="s">
        <v>160</v>
      </c>
      <c r="BM154" s="217" t="s">
        <v>628</v>
      </c>
    </row>
    <row r="155" s="2" customFormat="1">
      <c r="A155" s="40"/>
      <c r="B155" s="41"/>
      <c r="C155" s="42"/>
      <c r="D155" s="219" t="s">
        <v>162</v>
      </c>
      <c r="E155" s="42"/>
      <c r="F155" s="220" t="s">
        <v>629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162</v>
      </c>
      <c r="AU155" s="19" t="s">
        <v>86</v>
      </c>
    </row>
    <row r="156" s="15" customFormat="1">
      <c r="A156" s="15"/>
      <c r="B156" s="247"/>
      <c r="C156" s="248"/>
      <c r="D156" s="226" t="s">
        <v>164</v>
      </c>
      <c r="E156" s="249" t="s">
        <v>19</v>
      </c>
      <c r="F156" s="250" t="s">
        <v>624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164</v>
      </c>
      <c r="AU156" s="256" t="s">
        <v>86</v>
      </c>
      <c r="AV156" s="15" t="s">
        <v>84</v>
      </c>
      <c r="AW156" s="15" t="s">
        <v>36</v>
      </c>
      <c r="AX156" s="15" t="s">
        <v>76</v>
      </c>
      <c r="AY156" s="256" t="s">
        <v>153</v>
      </c>
    </row>
    <row r="157" s="13" customFormat="1">
      <c r="A157" s="13"/>
      <c r="B157" s="224"/>
      <c r="C157" s="225"/>
      <c r="D157" s="226" t="s">
        <v>164</v>
      </c>
      <c r="E157" s="227" t="s">
        <v>19</v>
      </c>
      <c r="F157" s="228" t="s">
        <v>630</v>
      </c>
      <c r="G157" s="225"/>
      <c r="H157" s="229">
        <v>0.79000000000000004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164</v>
      </c>
      <c r="AU157" s="235" t="s">
        <v>86</v>
      </c>
      <c r="AV157" s="13" t="s">
        <v>86</v>
      </c>
      <c r="AW157" s="13" t="s">
        <v>36</v>
      </c>
      <c r="AX157" s="13" t="s">
        <v>76</v>
      </c>
      <c r="AY157" s="235" t="s">
        <v>153</v>
      </c>
    </row>
    <row r="158" s="14" customFormat="1">
      <c r="A158" s="14"/>
      <c r="B158" s="236"/>
      <c r="C158" s="237"/>
      <c r="D158" s="226" t="s">
        <v>164</v>
      </c>
      <c r="E158" s="238" t="s">
        <v>19</v>
      </c>
      <c r="F158" s="239" t="s">
        <v>167</v>
      </c>
      <c r="G158" s="237"/>
      <c r="H158" s="240">
        <v>0.79000000000000004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164</v>
      </c>
      <c r="AU158" s="246" t="s">
        <v>86</v>
      </c>
      <c r="AV158" s="14" t="s">
        <v>160</v>
      </c>
      <c r="AW158" s="14" t="s">
        <v>36</v>
      </c>
      <c r="AX158" s="14" t="s">
        <v>84</v>
      </c>
      <c r="AY158" s="246" t="s">
        <v>153</v>
      </c>
    </row>
    <row r="159" s="2" customFormat="1" ht="16.5" customHeight="1">
      <c r="A159" s="40"/>
      <c r="B159" s="41"/>
      <c r="C159" s="206" t="s">
        <v>231</v>
      </c>
      <c r="D159" s="206" t="s">
        <v>155</v>
      </c>
      <c r="E159" s="207" t="s">
        <v>631</v>
      </c>
      <c r="F159" s="208" t="s">
        <v>632</v>
      </c>
      <c r="G159" s="209" t="s">
        <v>204</v>
      </c>
      <c r="H159" s="210">
        <v>0.043999999999999997</v>
      </c>
      <c r="I159" s="211"/>
      <c r="J159" s="212">
        <f>ROUND(I159*H159,2)</f>
        <v>0</v>
      </c>
      <c r="K159" s="208" t="s">
        <v>159</v>
      </c>
      <c r="L159" s="46"/>
      <c r="M159" s="213" t="s">
        <v>19</v>
      </c>
      <c r="N159" s="214" t="s">
        <v>47</v>
      </c>
      <c r="O159" s="86"/>
      <c r="P159" s="215">
        <f>O159*H159</f>
        <v>0</v>
      </c>
      <c r="Q159" s="215">
        <v>1.06277</v>
      </c>
      <c r="R159" s="215">
        <f>Q159*H159</f>
        <v>0.046761879999999999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160</v>
      </c>
      <c r="AT159" s="217" t="s">
        <v>155</v>
      </c>
      <c r="AU159" s="217" t="s">
        <v>86</v>
      </c>
      <c r="AY159" s="19" t="s">
        <v>153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160</v>
      </c>
      <c r="BM159" s="217" t="s">
        <v>633</v>
      </c>
    </row>
    <row r="160" s="2" customFormat="1">
      <c r="A160" s="40"/>
      <c r="B160" s="41"/>
      <c r="C160" s="42"/>
      <c r="D160" s="219" t="s">
        <v>162</v>
      </c>
      <c r="E160" s="42"/>
      <c r="F160" s="220" t="s">
        <v>634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162</v>
      </c>
      <c r="AU160" s="19" t="s">
        <v>86</v>
      </c>
    </row>
    <row r="161" s="15" customFormat="1">
      <c r="A161" s="15"/>
      <c r="B161" s="247"/>
      <c r="C161" s="248"/>
      <c r="D161" s="226" t="s">
        <v>164</v>
      </c>
      <c r="E161" s="249" t="s">
        <v>19</v>
      </c>
      <c r="F161" s="250" t="s">
        <v>624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164</v>
      </c>
      <c r="AU161" s="256" t="s">
        <v>86</v>
      </c>
      <c r="AV161" s="15" t="s">
        <v>84</v>
      </c>
      <c r="AW161" s="15" t="s">
        <v>36</v>
      </c>
      <c r="AX161" s="15" t="s">
        <v>76</v>
      </c>
      <c r="AY161" s="256" t="s">
        <v>153</v>
      </c>
    </row>
    <row r="162" s="13" customFormat="1">
      <c r="A162" s="13"/>
      <c r="B162" s="224"/>
      <c r="C162" s="225"/>
      <c r="D162" s="226" t="s">
        <v>164</v>
      </c>
      <c r="E162" s="227" t="s">
        <v>19</v>
      </c>
      <c r="F162" s="228" t="s">
        <v>635</v>
      </c>
      <c r="G162" s="225"/>
      <c r="H162" s="229">
        <v>0.043999999999999997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164</v>
      </c>
      <c r="AU162" s="235" t="s">
        <v>86</v>
      </c>
      <c r="AV162" s="13" t="s">
        <v>86</v>
      </c>
      <c r="AW162" s="13" t="s">
        <v>36</v>
      </c>
      <c r="AX162" s="13" t="s">
        <v>76</v>
      </c>
      <c r="AY162" s="235" t="s">
        <v>153</v>
      </c>
    </row>
    <row r="163" s="14" customFormat="1">
      <c r="A163" s="14"/>
      <c r="B163" s="236"/>
      <c r="C163" s="237"/>
      <c r="D163" s="226" t="s">
        <v>164</v>
      </c>
      <c r="E163" s="238" t="s">
        <v>19</v>
      </c>
      <c r="F163" s="239" t="s">
        <v>167</v>
      </c>
      <c r="G163" s="237"/>
      <c r="H163" s="240">
        <v>0.043999999999999997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164</v>
      </c>
      <c r="AU163" s="246" t="s">
        <v>86</v>
      </c>
      <c r="AV163" s="14" t="s">
        <v>160</v>
      </c>
      <c r="AW163" s="14" t="s">
        <v>36</v>
      </c>
      <c r="AX163" s="14" t="s">
        <v>84</v>
      </c>
      <c r="AY163" s="246" t="s">
        <v>153</v>
      </c>
    </row>
    <row r="164" s="2" customFormat="1" ht="21.75" customHeight="1">
      <c r="A164" s="40"/>
      <c r="B164" s="41"/>
      <c r="C164" s="206" t="s">
        <v>256</v>
      </c>
      <c r="D164" s="206" t="s">
        <v>155</v>
      </c>
      <c r="E164" s="207" t="s">
        <v>636</v>
      </c>
      <c r="F164" s="208" t="s">
        <v>637</v>
      </c>
      <c r="G164" s="209" t="s">
        <v>158</v>
      </c>
      <c r="H164" s="210">
        <v>0.66200000000000003</v>
      </c>
      <c r="I164" s="211"/>
      <c r="J164" s="212">
        <f>ROUND(I164*H164,2)</f>
        <v>0</v>
      </c>
      <c r="K164" s="208" t="s">
        <v>159</v>
      </c>
      <c r="L164" s="46"/>
      <c r="M164" s="213" t="s">
        <v>19</v>
      </c>
      <c r="N164" s="214" t="s">
        <v>47</v>
      </c>
      <c r="O164" s="86"/>
      <c r="P164" s="215">
        <f>O164*H164</f>
        <v>0</v>
      </c>
      <c r="Q164" s="215">
        <v>2.5018699999999998</v>
      </c>
      <c r="R164" s="215">
        <f>Q164*H164</f>
        <v>1.65623794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160</v>
      </c>
      <c r="AT164" s="217" t="s">
        <v>155</v>
      </c>
      <c r="AU164" s="217" t="s">
        <v>86</v>
      </c>
      <c r="AY164" s="19" t="s">
        <v>153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84</v>
      </c>
      <c r="BK164" s="218">
        <f>ROUND(I164*H164,2)</f>
        <v>0</v>
      </c>
      <c r="BL164" s="19" t="s">
        <v>160</v>
      </c>
      <c r="BM164" s="217" t="s">
        <v>638</v>
      </c>
    </row>
    <row r="165" s="2" customFormat="1">
      <c r="A165" s="40"/>
      <c r="B165" s="41"/>
      <c r="C165" s="42"/>
      <c r="D165" s="219" t="s">
        <v>162</v>
      </c>
      <c r="E165" s="42"/>
      <c r="F165" s="220" t="s">
        <v>639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162</v>
      </c>
      <c r="AU165" s="19" t="s">
        <v>86</v>
      </c>
    </row>
    <row r="166" s="15" customFormat="1">
      <c r="A166" s="15"/>
      <c r="B166" s="247"/>
      <c r="C166" s="248"/>
      <c r="D166" s="226" t="s">
        <v>164</v>
      </c>
      <c r="E166" s="249" t="s">
        <v>19</v>
      </c>
      <c r="F166" s="250" t="s">
        <v>640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164</v>
      </c>
      <c r="AU166" s="256" t="s">
        <v>86</v>
      </c>
      <c r="AV166" s="15" t="s">
        <v>84</v>
      </c>
      <c r="AW166" s="15" t="s">
        <v>36</v>
      </c>
      <c r="AX166" s="15" t="s">
        <v>76</v>
      </c>
      <c r="AY166" s="256" t="s">
        <v>153</v>
      </c>
    </row>
    <row r="167" s="13" customFormat="1">
      <c r="A167" s="13"/>
      <c r="B167" s="224"/>
      <c r="C167" s="225"/>
      <c r="D167" s="226" t="s">
        <v>164</v>
      </c>
      <c r="E167" s="227" t="s">
        <v>19</v>
      </c>
      <c r="F167" s="228" t="s">
        <v>641</v>
      </c>
      <c r="G167" s="225"/>
      <c r="H167" s="229">
        <v>0.62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164</v>
      </c>
      <c r="AU167" s="235" t="s">
        <v>86</v>
      </c>
      <c r="AV167" s="13" t="s">
        <v>86</v>
      </c>
      <c r="AW167" s="13" t="s">
        <v>36</v>
      </c>
      <c r="AX167" s="13" t="s">
        <v>76</v>
      </c>
      <c r="AY167" s="235" t="s">
        <v>153</v>
      </c>
    </row>
    <row r="168" s="13" customFormat="1">
      <c r="A168" s="13"/>
      <c r="B168" s="224"/>
      <c r="C168" s="225"/>
      <c r="D168" s="226" t="s">
        <v>164</v>
      </c>
      <c r="E168" s="227" t="s">
        <v>19</v>
      </c>
      <c r="F168" s="228" t="s">
        <v>642</v>
      </c>
      <c r="G168" s="225"/>
      <c r="H168" s="229">
        <v>0.042000000000000003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164</v>
      </c>
      <c r="AU168" s="235" t="s">
        <v>86</v>
      </c>
      <c r="AV168" s="13" t="s">
        <v>86</v>
      </c>
      <c r="AW168" s="13" t="s">
        <v>36</v>
      </c>
      <c r="AX168" s="13" t="s">
        <v>76</v>
      </c>
      <c r="AY168" s="235" t="s">
        <v>153</v>
      </c>
    </row>
    <row r="169" s="14" customFormat="1">
      <c r="A169" s="14"/>
      <c r="B169" s="236"/>
      <c r="C169" s="237"/>
      <c r="D169" s="226" t="s">
        <v>164</v>
      </c>
      <c r="E169" s="238" t="s">
        <v>19</v>
      </c>
      <c r="F169" s="239" t="s">
        <v>167</v>
      </c>
      <c r="G169" s="237"/>
      <c r="H169" s="240">
        <v>0.66200000000000003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164</v>
      </c>
      <c r="AU169" s="246" t="s">
        <v>86</v>
      </c>
      <c r="AV169" s="14" t="s">
        <v>160</v>
      </c>
      <c r="AW169" s="14" t="s">
        <v>36</v>
      </c>
      <c r="AX169" s="14" t="s">
        <v>84</v>
      </c>
      <c r="AY169" s="246" t="s">
        <v>153</v>
      </c>
    </row>
    <row r="170" s="2" customFormat="1" ht="16.5" customHeight="1">
      <c r="A170" s="40"/>
      <c r="B170" s="41"/>
      <c r="C170" s="206" t="s">
        <v>263</v>
      </c>
      <c r="D170" s="206" t="s">
        <v>155</v>
      </c>
      <c r="E170" s="207" t="s">
        <v>643</v>
      </c>
      <c r="F170" s="208" t="s">
        <v>644</v>
      </c>
      <c r="G170" s="209" t="s">
        <v>204</v>
      </c>
      <c r="H170" s="210">
        <v>0.035999999999999997</v>
      </c>
      <c r="I170" s="211"/>
      <c r="J170" s="212">
        <f>ROUND(I170*H170,2)</f>
        <v>0</v>
      </c>
      <c r="K170" s="208" t="s">
        <v>159</v>
      </c>
      <c r="L170" s="46"/>
      <c r="M170" s="213" t="s">
        <v>19</v>
      </c>
      <c r="N170" s="214" t="s">
        <v>47</v>
      </c>
      <c r="O170" s="86"/>
      <c r="P170" s="215">
        <f>O170*H170</f>
        <v>0</v>
      </c>
      <c r="Q170" s="215">
        <v>1.06277</v>
      </c>
      <c r="R170" s="215">
        <f>Q170*H170</f>
        <v>0.038259719999999997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160</v>
      </c>
      <c r="AT170" s="217" t="s">
        <v>155</v>
      </c>
      <c r="AU170" s="217" t="s">
        <v>86</v>
      </c>
      <c r="AY170" s="19" t="s">
        <v>153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160</v>
      </c>
      <c r="BM170" s="217" t="s">
        <v>645</v>
      </c>
    </row>
    <row r="171" s="2" customFormat="1">
      <c r="A171" s="40"/>
      <c r="B171" s="41"/>
      <c r="C171" s="42"/>
      <c r="D171" s="219" t="s">
        <v>162</v>
      </c>
      <c r="E171" s="42"/>
      <c r="F171" s="220" t="s">
        <v>646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162</v>
      </c>
      <c r="AU171" s="19" t="s">
        <v>86</v>
      </c>
    </row>
    <row r="172" s="15" customFormat="1">
      <c r="A172" s="15"/>
      <c r="B172" s="247"/>
      <c r="C172" s="248"/>
      <c r="D172" s="226" t="s">
        <v>164</v>
      </c>
      <c r="E172" s="249" t="s">
        <v>19</v>
      </c>
      <c r="F172" s="250" t="s">
        <v>640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164</v>
      </c>
      <c r="AU172" s="256" t="s">
        <v>86</v>
      </c>
      <c r="AV172" s="15" t="s">
        <v>84</v>
      </c>
      <c r="AW172" s="15" t="s">
        <v>36</v>
      </c>
      <c r="AX172" s="15" t="s">
        <v>76</v>
      </c>
      <c r="AY172" s="256" t="s">
        <v>153</v>
      </c>
    </row>
    <row r="173" s="13" customFormat="1">
      <c r="A173" s="13"/>
      <c r="B173" s="224"/>
      <c r="C173" s="225"/>
      <c r="D173" s="226" t="s">
        <v>164</v>
      </c>
      <c r="E173" s="227" t="s">
        <v>19</v>
      </c>
      <c r="F173" s="228" t="s">
        <v>647</v>
      </c>
      <c r="G173" s="225"/>
      <c r="H173" s="229">
        <v>0.034000000000000002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164</v>
      </c>
      <c r="AU173" s="235" t="s">
        <v>86</v>
      </c>
      <c r="AV173" s="13" t="s">
        <v>86</v>
      </c>
      <c r="AW173" s="13" t="s">
        <v>36</v>
      </c>
      <c r="AX173" s="13" t="s">
        <v>76</v>
      </c>
      <c r="AY173" s="235" t="s">
        <v>153</v>
      </c>
    </row>
    <row r="174" s="13" customFormat="1">
      <c r="A174" s="13"/>
      <c r="B174" s="224"/>
      <c r="C174" s="225"/>
      <c r="D174" s="226" t="s">
        <v>164</v>
      </c>
      <c r="E174" s="227" t="s">
        <v>19</v>
      </c>
      <c r="F174" s="228" t="s">
        <v>648</v>
      </c>
      <c r="G174" s="225"/>
      <c r="H174" s="229">
        <v>0.002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164</v>
      </c>
      <c r="AU174" s="235" t="s">
        <v>86</v>
      </c>
      <c r="AV174" s="13" t="s">
        <v>86</v>
      </c>
      <c r="AW174" s="13" t="s">
        <v>36</v>
      </c>
      <c r="AX174" s="13" t="s">
        <v>76</v>
      </c>
      <c r="AY174" s="235" t="s">
        <v>153</v>
      </c>
    </row>
    <row r="175" s="14" customFormat="1">
      <c r="A175" s="14"/>
      <c r="B175" s="236"/>
      <c r="C175" s="237"/>
      <c r="D175" s="226" t="s">
        <v>164</v>
      </c>
      <c r="E175" s="238" t="s">
        <v>19</v>
      </c>
      <c r="F175" s="239" t="s">
        <v>167</v>
      </c>
      <c r="G175" s="237"/>
      <c r="H175" s="240">
        <v>0.036000000000000004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164</v>
      </c>
      <c r="AU175" s="246" t="s">
        <v>86</v>
      </c>
      <c r="AV175" s="14" t="s">
        <v>160</v>
      </c>
      <c r="AW175" s="14" t="s">
        <v>36</v>
      </c>
      <c r="AX175" s="14" t="s">
        <v>84</v>
      </c>
      <c r="AY175" s="246" t="s">
        <v>153</v>
      </c>
    </row>
    <row r="176" s="2" customFormat="1" ht="16.5" customHeight="1">
      <c r="A176" s="40"/>
      <c r="B176" s="41"/>
      <c r="C176" s="206" t="s">
        <v>8</v>
      </c>
      <c r="D176" s="206" t="s">
        <v>155</v>
      </c>
      <c r="E176" s="207" t="s">
        <v>649</v>
      </c>
      <c r="F176" s="208" t="s">
        <v>650</v>
      </c>
      <c r="G176" s="209" t="s">
        <v>224</v>
      </c>
      <c r="H176" s="210">
        <v>7.0279999999999996</v>
      </c>
      <c r="I176" s="211"/>
      <c r="J176" s="212">
        <f>ROUND(I176*H176,2)</f>
        <v>0</v>
      </c>
      <c r="K176" s="208" t="s">
        <v>159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0.0026900000000000001</v>
      </c>
      <c r="R176" s="215">
        <f>Q176*H176</f>
        <v>0.01890532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160</v>
      </c>
      <c r="AT176" s="217" t="s">
        <v>155</v>
      </c>
      <c r="AU176" s="217" t="s">
        <v>86</v>
      </c>
      <c r="AY176" s="19" t="s">
        <v>153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160</v>
      </c>
      <c r="BM176" s="217" t="s">
        <v>651</v>
      </c>
    </row>
    <row r="177" s="2" customFormat="1">
      <c r="A177" s="40"/>
      <c r="B177" s="41"/>
      <c r="C177" s="42"/>
      <c r="D177" s="219" t="s">
        <v>162</v>
      </c>
      <c r="E177" s="42"/>
      <c r="F177" s="220" t="s">
        <v>652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162</v>
      </c>
      <c r="AU177" s="19" t="s">
        <v>86</v>
      </c>
    </row>
    <row r="178" s="15" customFormat="1">
      <c r="A178" s="15"/>
      <c r="B178" s="247"/>
      <c r="C178" s="248"/>
      <c r="D178" s="226" t="s">
        <v>164</v>
      </c>
      <c r="E178" s="249" t="s">
        <v>19</v>
      </c>
      <c r="F178" s="250" t="s">
        <v>640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164</v>
      </c>
      <c r="AU178" s="256" t="s">
        <v>86</v>
      </c>
      <c r="AV178" s="15" t="s">
        <v>84</v>
      </c>
      <c r="AW178" s="15" t="s">
        <v>36</v>
      </c>
      <c r="AX178" s="15" t="s">
        <v>76</v>
      </c>
      <c r="AY178" s="256" t="s">
        <v>153</v>
      </c>
    </row>
    <row r="179" s="13" customFormat="1">
      <c r="A179" s="13"/>
      <c r="B179" s="224"/>
      <c r="C179" s="225"/>
      <c r="D179" s="226" t="s">
        <v>164</v>
      </c>
      <c r="E179" s="227" t="s">
        <v>19</v>
      </c>
      <c r="F179" s="228" t="s">
        <v>653</v>
      </c>
      <c r="G179" s="225"/>
      <c r="H179" s="229">
        <v>6.1959999999999997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164</v>
      </c>
      <c r="AU179" s="235" t="s">
        <v>86</v>
      </c>
      <c r="AV179" s="13" t="s">
        <v>86</v>
      </c>
      <c r="AW179" s="13" t="s">
        <v>36</v>
      </c>
      <c r="AX179" s="13" t="s">
        <v>76</v>
      </c>
      <c r="AY179" s="235" t="s">
        <v>153</v>
      </c>
    </row>
    <row r="180" s="13" customFormat="1">
      <c r="A180" s="13"/>
      <c r="B180" s="224"/>
      <c r="C180" s="225"/>
      <c r="D180" s="226" t="s">
        <v>164</v>
      </c>
      <c r="E180" s="227" t="s">
        <v>19</v>
      </c>
      <c r="F180" s="228" t="s">
        <v>654</v>
      </c>
      <c r="G180" s="225"/>
      <c r="H180" s="229">
        <v>0.83199999999999996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164</v>
      </c>
      <c r="AU180" s="235" t="s">
        <v>86</v>
      </c>
      <c r="AV180" s="13" t="s">
        <v>86</v>
      </c>
      <c r="AW180" s="13" t="s">
        <v>36</v>
      </c>
      <c r="AX180" s="13" t="s">
        <v>76</v>
      </c>
      <c r="AY180" s="235" t="s">
        <v>153</v>
      </c>
    </row>
    <row r="181" s="14" customFormat="1">
      <c r="A181" s="14"/>
      <c r="B181" s="236"/>
      <c r="C181" s="237"/>
      <c r="D181" s="226" t="s">
        <v>164</v>
      </c>
      <c r="E181" s="238" t="s">
        <v>19</v>
      </c>
      <c r="F181" s="239" t="s">
        <v>167</v>
      </c>
      <c r="G181" s="237"/>
      <c r="H181" s="240">
        <v>7.0279999999999996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164</v>
      </c>
      <c r="AU181" s="246" t="s">
        <v>86</v>
      </c>
      <c r="AV181" s="14" t="s">
        <v>160</v>
      </c>
      <c r="AW181" s="14" t="s">
        <v>36</v>
      </c>
      <c r="AX181" s="14" t="s">
        <v>84</v>
      </c>
      <c r="AY181" s="246" t="s">
        <v>153</v>
      </c>
    </row>
    <row r="182" s="2" customFormat="1" ht="16.5" customHeight="1">
      <c r="A182" s="40"/>
      <c r="B182" s="41"/>
      <c r="C182" s="206" t="s">
        <v>279</v>
      </c>
      <c r="D182" s="206" t="s">
        <v>155</v>
      </c>
      <c r="E182" s="207" t="s">
        <v>655</v>
      </c>
      <c r="F182" s="208" t="s">
        <v>656</v>
      </c>
      <c r="G182" s="209" t="s">
        <v>224</v>
      </c>
      <c r="H182" s="210">
        <v>7.0279999999999996</v>
      </c>
      <c r="I182" s="211"/>
      <c r="J182" s="212">
        <f>ROUND(I182*H182,2)</f>
        <v>0</v>
      </c>
      <c r="K182" s="208" t="s">
        <v>159</v>
      </c>
      <c r="L182" s="46"/>
      <c r="M182" s="213" t="s">
        <v>19</v>
      </c>
      <c r="N182" s="214" t="s">
        <v>47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160</v>
      </c>
      <c r="AT182" s="217" t="s">
        <v>155</v>
      </c>
      <c r="AU182" s="217" t="s">
        <v>86</v>
      </c>
      <c r="AY182" s="19" t="s">
        <v>153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160</v>
      </c>
      <c r="BM182" s="217" t="s">
        <v>657</v>
      </c>
    </row>
    <row r="183" s="2" customFormat="1">
      <c r="A183" s="40"/>
      <c r="B183" s="41"/>
      <c r="C183" s="42"/>
      <c r="D183" s="219" t="s">
        <v>162</v>
      </c>
      <c r="E183" s="42"/>
      <c r="F183" s="220" t="s">
        <v>658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162</v>
      </c>
      <c r="AU183" s="19" t="s">
        <v>86</v>
      </c>
    </row>
    <row r="184" s="15" customFormat="1">
      <c r="A184" s="15"/>
      <c r="B184" s="247"/>
      <c r="C184" s="248"/>
      <c r="D184" s="226" t="s">
        <v>164</v>
      </c>
      <c r="E184" s="249" t="s">
        <v>19</v>
      </c>
      <c r="F184" s="250" t="s">
        <v>640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164</v>
      </c>
      <c r="AU184" s="256" t="s">
        <v>86</v>
      </c>
      <c r="AV184" s="15" t="s">
        <v>84</v>
      </c>
      <c r="AW184" s="15" t="s">
        <v>36</v>
      </c>
      <c r="AX184" s="15" t="s">
        <v>76</v>
      </c>
      <c r="AY184" s="256" t="s">
        <v>153</v>
      </c>
    </row>
    <row r="185" s="13" customFormat="1">
      <c r="A185" s="13"/>
      <c r="B185" s="224"/>
      <c r="C185" s="225"/>
      <c r="D185" s="226" t="s">
        <v>164</v>
      </c>
      <c r="E185" s="227" t="s">
        <v>19</v>
      </c>
      <c r="F185" s="228" t="s">
        <v>653</v>
      </c>
      <c r="G185" s="225"/>
      <c r="H185" s="229">
        <v>6.1959999999999997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164</v>
      </c>
      <c r="AU185" s="235" t="s">
        <v>86</v>
      </c>
      <c r="AV185" s="13" t="s">
        <v>86</v>
      </c>
      <c r="AW185" s="13" t="s">
        <v>36</v>
      </c>
      <c r="AX185" s="13" t="s">
        <v>76</v>
      </c>
      <c r="AY185" s="235" t="s">
        <v>153</v>
      </c>
    </row>
    <row r="186" s="13" customFormat="1">
      <c r="A186" s="13"/>
      <c r="B186" s="224"/>
      <c r="C186" s="225"/>
      <c r="D186" s="226" t="s">
        <v>164</v>
      </c>
      <c r="E186" s="227" t="s">
        <v>19</v>
      </c>
      <c r="F186" s="228" t="s">
        <v>654</v>
      </c>
      <c r="G186" s="225"/>
      <c r="H186" s="229">
        <v>0.83199999999999996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164</v>
      </c>
      <c r="AU186" s="235" t="s">
        <v>86</v>
      </c>
      <c r="AV186" s="13" t="s">
        <v>86</v>
      </c>
      <c r="AW186" s="13" t="s">
        <v>36</v>
      </c>
      <c r="AX186" s="13" t="s">
        <v>76</v>
      </c>
      <c r="AY186" s="235" t="s">
        <v>153</v>
      </c>
    </row>
    <row r="187" s="14" customFormat="1">
      <c r="A187" s="14"/>
      <c r="B187" s="236"/>
      <c r="C187" s="237"/>
      <c r="D187" s="226" t="s">
        <v>164</v>
      </c>
      <c r="E187" s="238" t="s">
        <v>19</v>
      </c>
      <c r="F187" s="239" t="s">
        <v>167</v>
      </c>
      <c r="G187" s="237"/>
      <c r="H187" s="240">
        <v>7.0279999999999996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164</v>
      </c>
      <c r="AU187" s="246" t="s">
        <v>86</v>
      </c>
      <c r="AV187" s="14" t="s">
        <v>160</v>
      </c>
      <c r="AW187" s="14" t="s">
        <v>36</v>
      </c>
      <c r="AX187" s="14" t="s">
        <v>84</v>
      </c>
      <c r="AY187" s="246" t="s">
        <v>153</v>
      </c>
    </row>
    <row r="188" s="12" customFormat="1" ht="22.8" customHeight="1">
      <c r="A188" s="12"/>
      <c r="B188" s="190"/>
      <c r="C188" s="191"/>
      <c r="D188" s="192" t="s">
        <v>75</v>
      </c>
      <c r="E188" s="204" t="s">
        <v>173</v>
      </c>
      <c r="F188" s="204" t="s">
        <v>208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SUM(P189:P217)</f>
        <v>0</v>
      </c>
      <c r="Q188" s="198"/>
      <c r="R188" s="199">
        <f>SUM(R189:R217)</f>
        <v>4.3850197199999998</v>
      </c>
      <c r="S188" s="198"/>
      <c r="T188" s="200">
        <f>SUM(T189:T217)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84</v>
      </c>
      <c r="AT188" s="202" t="s">
        <v>75</v>
      </c>
      <c r="AU188" s="202" t="s">
        <v>84</v>
      </c>
      <c r="AY188" s="201" t="s">
        <v>153</v>
      </c>
      <c r="BK188" s="203">
        <f>SUM(BK189:BK217)</f>
        <v>0</v>
      </c>
    </row>
    <row r="189" s="2" customFormat="1" ht="24.15" customHeight="1">
      <c r="A189" s="40"/>
      <c r="B189" s="41"/>
      <c r="C189" s="206" t="s">
        <v>285</v>
      </c>
      <c r="D189" s="206" t="s">
        <v>155</v>
      </c>
      <c r="E189" s="207" t="s">
        <v>659</v>
      </c>
      <c r="F189" s="208" t="s">
        <v>660</v>
      </c>
      <c r="G189" s="209" t="s">
        <v>224</v>
      </c>
      <c r="H189" s="210">
        <v>0.27000000000000002</v>
      </c>
      <c r="I189" s="211"/>
      <c r="J189" s="212">
        <f>ROUND(I189*H189,2)</f>
        <v>0</v>
      </c>
      <c r="K189" s="208" t="s">
        <v>159</v>
      </c>
      <c r="L189" s="46"/>
      <c r="M189" s="213" t="s">
        <v>19</v>
      </c>
      <c r="N189" s="214" t="s">
        <v>47</v>
      </c>
      <c r="O189" s="86"/>
      <c r="P189" s="215">
        <f>O189*H189</f>
        <v>0</v>
      </c>
      <c r="Q189" s="215">
        <v>0.1605</v>
      </c>
      <c r="R189" s="215">
        <f>Q189*H189</f>
        <v>0.043335000000000005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160</v>
      </c>
      <c r="AT189" s="217" t="s">
        <v>155</v>
      </c>
      <c r="AU189" s="217" t="s">
        <v>86</v>
      </c>
      <c r="AY189" s="19" t="s">
        <v>153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160</v>
      </c>
      <c r="BM189" s="217" t="s">
        <v>661</v>
      </c>
    </row>
    <row r="190" s="2" customFormat="1">
      <c r="A190" s="40"/>
      <c r="B190" s="41"/>
      <c r="C190" s="42"/>
      <c r="D190" s="219" t="s">
        <v>162</v>
      </c>
      <c r="E190" s="42"/>
      <c r="F190" s="220" t="s">
        <v>662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162</v>
      </c>
      <c r="AU190" s="19" t="s">
        <v>86</v>
      </c>
    </row>
    <row r="191" s="13" customFormat="1">
      <c r="A191" s="13"/>
      <c r="B191" s="224"/>
      <c r="C191" s="225"/>
      <c r="D191" s="226" t="s">
        <v>164</v>
      </c>
      <c r="E191" s="227" t="s">
        <v>19</v>
      </c>
      <c r="F191" s="228" t="s">
        <v>663</v>
      </c>
      <c r="G191" s="225"/>
      <c r="H191" s="229">
        <v>0.13500000000000001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164</v>
      </c>
      <c r="AU191" s="235" t="s">
        <v>86</v>
      </c>
      <c r="AV191" s="13" t="s">
        <v>86</v>
      </c>
      <c r="AW191" s="13" t="s">
        <v>36</v>
      </c>
      <c r="AX191" s="13" t="s">
        <v>76</v>
      </c>
      <c r="AY191" s="235" t="s">
        <v>153</v>
      </c>
    </row>
    <row r="192" s="13" customFormat="1">
      <c r="A192" s="13"/>
      <c r="B192" s="224"/>
      <c r="C192" s="225"/>
      <c r="D192" s="226" t="s">
        <v>164</v>
      </c>
      <c r="E192" s="227" t="s">
        <v>19</v>
      </c>
      <c r="F192" s="228" t="s">
        <v>663</v>
      </c>
      <c r="G192" s="225"/>
      <c r="H192" s="229">
        <v>0.13500000000000001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164</v>
      </c>
      <c r="AU192" s="235" t="s">
        <v>86</v>
      </c>
      <c r="AV192" s="13" t="s">
        <v>86</v>
      </c>
      <c r="AW192" s="13" t="s">
        <v>36</v>
      </c>
      <c r="AX192" s="13" t="s">
        <v>76</v>
      </c>
      <c r="AY192" s="235" t="s">
        <v>153</v>
      </c>
    </row>
    <row r="193" s="14" customFormat="1">
      <c r="A193" s="14"/>
      <c r="B193" s="236"/>
      <c r="C193" s="237"/>
      <c r="D193" s="226" t="s">
        <v>164</v>
      </c>
      <c r="E193" s="238" t="s">
        <v>19</v>
      </c>
      <c r="F193" s="239" t="s">
        <v>167</v>
      </c>
      <c r="G193" s="237"/>
      <c r="H193" s="240">
        <v>0.27000000000000002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164</v>
      </c>
      <c r="AU193" s="246" t="s">
        <v>86</v>
      </c>
      <c r="AV193" s="14" t="s">
        <v>160</v>
      </c>
      <c r="AW193" s="14" t="s">
        <v>36</v>
      </c>
      <c r="AX193" s="14" t="s">
        <v>84</v>
      </c>
      <c r="AY193" s="246" t="s">
        <v>153</v>
      </c>
    </row>
    <row r="194" s="2" customFormat="1" ht="24.15" customHeight="1">
      <c r="A194" s="40"/>
      <c r="B194" s="41"/>
      <c r="C194" s="206" t="s">
        <v>292</v>
      </c>
      <c r="D194" s="206" t="s">
        <v>155</v>
      </c>
      <c r="E194" s="207" t="s">
        <v>664</v>
      </c>
      <c r="F194" s="208" t="s">
        <v>665</v>
      </c>
      <c r="G194" s="209" t="s">
        <v>224</v>
      </c>
      <c r="H194" s="210">
        <v>0.27000000000000002</v>
      </c>
      <c r="I194" s="211"/>
      <c r="J194" s="212">
        <f>ROUND(I194*H194,2)</f>
        <v>0</v>
      </c>
      <c r="K194" s="208" t="s">
        <v>159</v>
      </c>
      <c r="L194" s="46"/>
      <c r="M194" s="213" t="s">
        <v>19</v>
      </c>
      <c r="N194" s="214" t="s">
        <v>47</v>
      </c>
      <c r="O194" s="86"/>
      <c r="P194" s="215">
        <f>O194*H194</f>
        <v>0</v>
      </c>
      <c r="Q194" s="215">
        <v>0.18645999999999999</v>
      </c>
      <c r="R194" s="215">
        <f>Q194*H194</f>
        <v>0.050344199999999999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160</v>
      </c>
      <c r="AT194" s="217" t="s">
        <v>155</v>
      </c>
      <c r="AU194" s="217" t="s">
        <v>86</v>
      </c>
      <c r="AY194" s="19" t="s">
        <v>153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84</v>
      </c>
      <c r="BK194" s="218">
        <f>ROUND(I194*H194,2)</f>
        <v>0</v>
      </c>
      <c r="BL194" s="19" t="s">
        <v>160</v>
      </c>
      <c r="BM194" s="217" t="s">
        <v>666</v>
      </c>
    </row>
    <row r="195" s="2" customFormat="1">
      <c r="A195" s="40"/>
      <c r="B195" s="41"/>
      <c r="C195" s="42"/>
      <c r="D195" s="219" t="s">
        <v>162</v>
      </c>
      <c r="E195" s="42"/>
      <c r="F195" s="220" t="s">
        <v>667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162</v>
      </c>
      <c r="AU195" s="19" t="s">
        <v>86</v>
      </c>
    </row>
    <row r="196" s="13" customFormat="1">
      <c r="A196" s="13"/>
      <c r="B196" s="224"/>
      <c r="C196" s="225"/>
      <c r="D196" s="226" t="s">
        <v>164</v>
      </c>
      <c r="E196" s="227" t="s">
        <v>19</v>
      </c>
      <c r="F196" s="228" t="s">
        <v>663</v>
      </c>
      <c r="G196" s="225"/>
      <c r="H196" s="229">
        <v>0.13500000000000001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164</v>
      </c>
      <c r="AU196" s="235" t="s">
        <v>86</v>
      </c>
      <c r="AV196" s="13" t="s">
        <v>86</v>
      </c>
      <c r="AW196" s="13" t="s">
        <v>36</v>
      </c>
      <c r="AX196" s="13" t="s">
        <v>76</v>
      </c>
      <c r="AY196" s="235" t="s">
        <v>153</v>
      </c>
    </row>
    <row r="197" s="13" customFormat="1">
      <c r="A197" s="13"/>
      <c r="B197" s="224"/>
      <c r="C197" s="225"/>
      <c r="D197" s="226" t="s">
        <v>164</v>
      </c>
      <c r="E197" s="227" t="s">
        <v>19</v>
      </c>
      <c r="F197" s="228" t="s">
        <v>663</v>
      </c>
      <c r="G197" s="225"/>
      <c r="H197" s="229">
        <v>0.13500000000000001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164</v>
      </c>
      <c r="AU197" s="235" t="s">
        <v>86</v>
      </c>
      <c r="AV197" s="13" t="s">
        <v>86</v>
      </c>
      <c r="AW197" s="13" t="s">
        <v>36</v>
      </c>
      <c r="AX197" s="13" t="s">
        <v>76</v>
      </c>
      <c r="AY197" s="235" t="s">
        <v>153</v>
      </c>
    </row>
    <row r="198" s="14" customFormat="1">
      <c r="A198" s="14"/>
      <c r="B198" s="236"/>
      <c r="C198" s="237"/>
      <c r="D198" s="226" t="s">
        <v>164</v>
      </c>
      <c r="E198" s="238" t="s">
        <v>19</v>
      </c>
      <c r="F198" s="239" t="s">
        <v>167</v>
      </c>
      <c r="G198" s="237"/>
      <c r="H198" s="240">
        <v>0.27000000000000002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164</v>
      </c>
      <c r="AU198" s="246" t="s">
        <v>86</v>
      </c>
      <c r="AV198" s="14" t="s">
        <v>160</v>
      </c>
      <c r="AW198" s="14" t="s">
        <v>36</v>
      </c>
      <c r="AX198" s="14" t="s">
        <v>84</v>
      </c>
      <c r="AY198" s="246" t="s">
        <v>153</v>
      </c>
    </row>
    <row r="199" s="2" customFormat="1" ht="24.15" customHeight="1">
      <c r="A199" s="40"/>
      <c r="B199" s="41"/>
      <c r="C199" s="206" t="s">
        <v>299</v>
      </c>
      <c r="D199" s="206" t="s">
        <v>155</v>
      </c>
      <c r="E199" s="207" t="s">
        <v>668</v>
      </c>
      <c r="F199" s="208" t="s">
        <v>669</v>
      </c>
      <c r="G199" s="209" t="s">
        <v>224</v>
      </c>
      <c r="H199" s="210">
        <v>3.7170000000000001</v>
      </c>
      <c r="I199" s="211"/>
      <c r="J199" s="212">
        <f>ROUND(I199*H199,2)</f>
        <v>0</v>
      </c>
      <c r="K199" s="208" t="s">
        <v>159</v>
      </c>
      <c r="L199" s="46"/>
      <c r="M199" s="213" t="s">
        <v>19</v>
      </c>
      <c r="N199" s="214" t="s">
        <v>47</v>
      </c>
      <c r="O199" s="86"/>
      <c r="P199" s="215">
        <f>O199*H199</f>
        <v>0</v>
      </c>
      <c r="Q199" s="215">
        <v>0.079210000000000003</v>
      </c>
      <c r="R199" s="215">
        <f>Q199*H199</f>
        <v>0.29442357000000002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160</v>
      </c>
      <c r="AT199" s="217" t="s">
        <v>155</v>
      </c>
      <c r="AU199" s="217" t="s">
        <v>86</v>
      </c>
      <c r="AY199" s="19" t="s">
        <v>153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160</v>
      </c>
      <c r="BM199" s="217" t="s">
        <v>670</v>
      </c>
    </row>
    <row r="200" s="2" customFormat="1">
      <c r="A200" s="40"/>
      <c r="B200" s="41"/>
      <c r="C200" s="42"/>
      <c r="D200" s="219" t="s">
        <v>162</v>
      </c>
      <c r="E200" s="42"/>
      <c r="F200" s="220" t="s">
        <v>671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162</v>
      </c>
      <c r="AU200" s="19" t="s">
        <v>86</v>
      </c>
    </row>
    <row r="201" s="13" customFormat="1">
      <c r="A201" s="13"/>
      <c r="B201" s="224"/>
      <c r="C201" s="225"/>
      <c r="D201" s="226" t="s">
        <v>164</v>
      </c>
      <c r="E201" s="227" t="s">
        <v>19</v>
      </c>
      <c r="F201" s="228" t="s">
        <v>672</v>
      </c>
      <c r="G201" s="225"/>
      <c r="H201" s="229">
        <v>1.899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164</v>
      </c>
      <c r="AU201" s="235" t="s">
        <v>86</v>
      </c>
      <c r="AV201" s="13" t="s">
        <v>86</v>
      </c>
      <c r="AW201" s="13" t="s">
        <v>36</v>
      </c>
      <c r="AX201" s="13" t="s">
        <v>76</v>
      </c>
      <c r="AY201" s="235" t="s">
        <v>153</v>
      </c>
    </row>
    <row r="202" s="13" customFormat="1">
      <c r="A202" s="13"/>
      <c r="B202" s="224"/>
      <c r="C202" s="225"/>
      <c r="D202" s="226" t="s">
        <v>164</v>
      </c>
      <c r="E202" s="227" t="s">
        <v>19</v>
      </c>
      <c r="F202" s="228" t="s">
        <v>277</v>
      </c>
      <c r="G202" s="225"/>
      <c r="H202" s="229">
        <v>1.8180000000000001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164</v>
      </c>
      <c r="AU202" s="235" t="s">
        <v>86</v>
      </c>
      <c r="AV202" s="13" t="s">
        <v>86</v>
      </c>
      <c r="AW202" s="13" t="s">
        <v>36</v>
      </c>
      <c r="AX202" s="13" t="s">
        <v>76</v>
      </c>
      <c r="AY202" s="235" t="s">
        <v>153</v>
      </c>
    </row>
    <row r="203" s="14" customFormat="1">
      <c r="A203" s="14"/>
      <c r="B203" s="236"/>
      <c r="C203" s="237"/>
      <c r="D203" s="226" t="s">
        <v>164</v>
      </c>
      <c r="E203" s="238" t="s">
        <v>19</v>
      </c>
      <c r="F203" s="239" t="s">
        <v>167</v>
      </c>
      <c r="G203" s="237"/>
      <c r="H203" s="240">
        <v>3.7170000000000001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164</v>
      </c>
      <c r="AU203" s="246" t="s">
        <v>86</v>
      </c>
      <c r="AV203" s="14" t="s">
        <v>160</v>
      </c>
      <c r="AW203" s="14" t="s">
        <v>36</v>
      </c>
      <c r="AX203" s="14" t="s">
        <v>84</v>
      </c>
      <c r="AY203" s="246" t="s">
        <v>153</v>
      </c>
    </row>
    <row r="204" s="2" customFormat="1" ht="24.15" customHeight="1">
      <c r="A204" s="40"/>
      <c r="B204" s="41"/>
      <c r="C204" s="206" t="s">
        <v>306</v>
      </c>
      <c r="D204" s="206" t="s">
        <v>155</v>
      </c>
      <c r="E204" s="207" t="s">
        <v>673</v>
      </c>
      <c r="F204" s="208" t="s">
        <v>674</v>
      </c>
      <c r="G204" s="209" t="s">
        <v>224</v>
      </c>
      <c r="H204" s="210">
        <v>49.295000000000002</v>
      </c>
      <c r="I204" s="211"/>
      <c r="J204" s="212">
        <f>ROUND(I204*H204,2)</f>
        <v>0</v>
      </c>
      <c r="K204" s="208" t="s">
        <v>159</v>
      </c>
      <c r="L204" s="46"/>
      <c r="M204" s="213" t="s">
        <v>19</v>
      </c>
      <c r="N204" s="214" t="s">
        <v>47</v>
      </c>
      <c r="O204" s="86"/>
      <c r="P204" s="215">
        <f>O204*H204</f>
        <v>0</v>
      </c>
      <c r="Q204" s="215">
        <v>0.079210000000000003</v>
      </c>
      <c r="R204" s="215">
        <f>Q204*H204</f>
        <v>3.9046569500000001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160</v>
      </c>
      <c r="AT204" s="217" t="s">
        <v>155</v>
      </c>
      <c r="AU204" s="217" t="s">
        <v>86</v>
      </c>
      <c r="AY204" s="19" t="s">
        <v>153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84</v>
      </c>
      <c r="BK204" s="218">
        <f>ROUND(I204*H204,2)</f>
        <v>0</v>
      </c>
      <c r="BL204" s="19" t="s">
        <v>160</v>
      </c>
      <c r="BM204" s="217" t="s">
        <v>675</v>
      </c>
    </row>
    <row r="205" s="2" customFormat="1">
      <c r="A205" s="40"/>
      <c r="B205" s="41"/>
      <c r="C205" s="42"/>
      <c r="D205" s="219" t="s">
        <v>162</v>
      </c>
      <c r="E205" s="42"/>
      <c r="F205" s="220" t="s">
        <v>676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162</v>
      </c>
      <c r="AU205" s="19" t="s">
        <v>86</v>
      </c>
    </row>
    <row r="206" s="13" customFormat="1">
      <c r="A206" s="13"/>
      <c r="B206" s="224"/>
      <c r="C206" s="225"/>
      <c r="D206" s="226" t="s">
        <v>164</v>
      </c>
      <c r="E206" s="227" t="s">
        <v>19</v>
      </c>
      <c r="F206" s="228" t="s">
        <v>677</v>
      </c>
      <c r="G206" s="225"/>
      <c r="H206" s="229">
        <v>42.015000000000001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164</v>
      </c>
      <c r="AU206" s="235" t="s">
        <v>86</v>
      </c>
      <c r="AV206" s="13" t="s">
        <v>86</v>
      </c>
      <c r="AW206" s="13" t="s">
        <v>36</v>
      </c>
      <c r="AX206" s="13" t="s">
        <v>76</v>
      </c>
      <c r="AY206" s="235" t="s">
        <v>153</v>
      </c>
    </row>
    <row r="207" s="13" customFormat="1">
      <c r="A207" s="13"/>
      <c r="B207" s="224"/>
      <c r="C207" s="225"/>
      <c r="D207" s="226" t="s">
        <v>164</v>
      </c>
      <c r="E207" s="227" t="s">
        <v>19</v>
      </c>
      <c r="F207" s="228" t="s">
        <v>678</v>
      </c>
      <c r="G207" s="225"/>
      <c r="H207" s="229">
        <v>11.702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164</v>
      </c>
      <c r="AU207" s="235" t="s">
        <v>86</v>
      </c>
      <c r="AV207" s="13" t="s">
        <v>86</v>
      </c>
      <c r="AW207" s="13" t="s">
        <v>36</v>
      </c>
      <c r="AX207" s="13" t="s">
        <v>76</v>
      </c>
      <c r="AY207" s="235" t="s">
        <v>153</v>
      </c>
    </row>
    <row r="208" s="13" customFormat="1">
      <c r="A208" s="13"/>
      <c r="B208" s="224"/>
      <c r="C208" s="225"/>
      <c r="D208" s="226" t="s">
        <v>164</v>
      </c>
      <c r="E208" s="227" t="s">
        <v>19</v>
      </c>
      <c r="F208" s="228" t="s">
        <v>679</v>
      </c>
      <c r="G208" s="225"/>
      <c r="H208" s="229">
        <v>-4.4219999999999997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164</v>
      </c>
      <c r="AU208" s="235" t="s">
        <v>86</v>
      </c>
      <c r="AV208" s="13" t="s">
        <v>86</v>
      </c>
      <c r="AW208" s="13" t="s">
        <v>36</v>
      </c>
      <c r="AX208" s="13" t="s">
        <v>76</v>
      </c>
      <c r="AY208" s="235" t="s">
        <v>153</v>
      </c>
    </row>
    <row r="209" s="14" customFormat="1">
      <c r="A209" s="14"/>
      <c r="B209" s="236"/>
      <c r="C209" s="237"/>
      <c r="D209" s="226" t="s">
        <v>164</v>
      </c>
      <c r="E209" s="238" t="s">
        <v>19</v>
      </c>
      <c r="F209" s="239" t="s">
        <v>167</v>
      </c>
      <c r="G209" s="237"/>
      <c r="H209" s="240">
        <v>49.295000000000002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164</v>
      </c>
      <c r="AU209" s="246" t="s">
        <v>86</v>
      </c>
      <c r="AV209" s="14" t="s">
        <v>160</v>
      </c>
      <c r="AW209" s="14" t="s">
        <v>36</v>
      </c>
      <c r="AX209" s="14" t="s">
        <v>84</v>
      </c>
      <c r="AY209" s="246" t="s">
        <v>153</v>
      </c>
    </row>
    <row r="210" s="2" customFormat="1" ht="24.15" customHeight="1">
      <c r="A210" s="40"/>
      <c r="B210" s="41"/>
      <c r="C210" s="206" t="s">
        <v>7</v>
      </c>
      <c r="D210" s="206" t="s">
        <v>155</v>
      </c>
      <c r="E210" s="207" t="s">
        <v>680</v>
      </c>
      <c r="F210" s="208" t="s">
        <v>681</v>
      </c>
      <c r="G210" s="209" t="s">
        <v>455</v>
      </c>
      <c r="H210" s="210">
        <v>1</v>
      </c>
      <c r="I210" s="211"/>
      <c r="J210" s="212">
        <f>ROUND(I210*H210,2)</f>
        <v>0</v>
      </c>
      <c r="K210" s="208" t="s">
        <v>159</v>
      </c>
      <c r="L210" s="46"/>
      <c r="M210" s="213" t="s">
        <v>19</v>
      </c>
      <c r="N210" s="214" t="s">
        <v>47</v>
      </c>
      <c r="O210" s="86"/>
      <c r="P210" s="215">
        <f>O210*H210</f>
        <v>0</v>
      </c>
      <c r="Q210" s="215">
        <v>0.039629999999999999</v>
      </c>
      <c r="R210" s="215">
        <f>Q210*H210</f>
        <v>0.039629999999999999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160</v>
      </c>
      <c r="AT210" s="217" t="s">
        <v>155</v>
      </c>
      <c r="AU210" s="217" t="s">
        <v>86</v>
      </c>
      <c r="AY210" s="19" t="s">
        <v>153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84</v>
      </c>
      <c r="BK210" s="218">
        <f>ROUND(I210*H210,2)</f>
        <v>0</v>
      </c>
      <c r="BL210" s="19" t="s">
        <v>160</v>
      </c>
      <c r="BM210" s="217" t="s">
        <v>682</v>
      </c>
    </row>
    <row r="211" s="2" customFormat="1">
      <c r="A211" s="40"/>
      <c r="B211" s="41"/>
      <c r="C211" s="42"/>
      <c r="D211" s="219" t="s">
        <v>162</v>
      </c>
      <c r="E211" s="42"/>
      <c r="F211" s="220" t="s">
        <v>683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162</v>
      </c>
      <c r="AU211" s="19" t="s">
        <v>86</v>
      </c>
    </row>
    <row r="212" s="13" customFormat="1">
      <c r="A212" s="13"/>
      <c r="B212" s="224"/>
      <c r="C212" s="225"/>
      <c r="D212" s="226" t="s">
        <v>164</v>
      </c>
      <c r="E212" s="227" t="s">
        <v>19</v>
      </c>
      <c r="F212" s="228" t="s">
        <v>84</v>
      </c>
      <c r="G212" s="225"/>
      <c r="H212" s="229">
        <v>1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164</v>
      </c>
      <c r="AU212" s="235" t="s">
        <v>86</v>
      </c>
      <c r="AV212" s="13" t="s">
        <v>86</v>
      </c>
      <c r="AW212" s="13" t="s">
        <v>36</v>
      </c>
      <c r="AX212" s="13" t="s">
        <v>76</v>
      </c>
      <c r="AY212" s="235" t="s">
        <v>153</v>
      </c>
    </row>
    <row r="213" s="14" customFormat="1">
      <c r="A213" s="14"/>
      <c r="B213" s="236"/>
      <c r="C213" s="237"/>
      <c r="D213" s="226" t="s">
        <v>164</v>
      </c>
      <c r="E213" s="238" t="s">
        <v>19</v>
      </c>
      <c r="F213" s="239" t="s">
        <v>167</v>
      </c>
      <c r="G213" s="237"/>
      <c r="H213" s="240">
        <v>1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164</v>
      </c>
      <c r="AU213" s="246" t="s">
        <v>86</v>
      </c>
      <c r="AV213" s="14" t="s">
        <v>160</v>
      </c>
      <c r="AW213" s="14" t="s">
        <v>36</v>
      </c>
      <c r="AX213" s="14" t="s">
        <v>84</v>
      </c>
      <c r="AY213" s="246" t="s">
        <v>153</v>
      </c>
    </row>
    <row r="214" s="2" customFormat="1" ht="24.15" customHeight="1">
      <c r="A214" s="40"/>
      <c r="B214" s="41"/>
      <c r="C214" s="206" t="s">
        <v>320</v>
      </c>
      <c r="D214" s="206" t="s">
        <v>155</v>
      </c>
      <c r="E214" s="207" t="s">
        <v>684</v>
      </c>
      <c r="F214" s="208" t="s">
        <v>685</v>
      </c>
      <c r="G214" s="209" t="s">
        <v>455</v>
      </c>
      <c r="H214" s="210">
        <v>1</v>
      </c>
      <c r="I214" s="211"/>
      <c r="J214" s="212">
        <f>ROUND(I214*H214,2)</f>
        <v>0</v>
      </c>
      <c r="K214" s="208" t="s">
        <v>159</v>
      </c>
      <c r="L214" s="46"/>
      <c r="M214" s="213" t="s">
        <v>19</v>
      </c>
      <c r="N214" s="214" t="s">
        <v>47</v>
      </c>
      <c r="O214" s="86"/>
      <c r="P214" s="215">
        <f>O214*H214</f>
        <v>0</v>
      </c>
      <c r="Q214" s="215">
        <v>0.052630000000000003</v>
      </c>
      <c r="R214" s="215">
        <f>Q214*H214</f>
        <v>0.052630000000000003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160</v>
      </c>
      <c r="AT214" s="217" t="s">
        <v>155</v>
      </c>
      <c r="AU214" s="217" t="s">
        <v>86</v>
      </c>
      <c r="AY214" s="19" t="s">
        <v>153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84</v>
      </c>
      <c r="BK214" s="218">
        <f>ROUND(I214*H214,2)</f>
        <v>0</v>
      </c>
      <c r="BL214" s="19" t="s">
        <v>160</v>
      </c>
      <c r="BM214" s="217" t="s">
        <v>686</v>
      </c>
    </row>
    <row r="215" s="2" customFormat="1">
      <c r="A215" s="40"/>
      <c r="B215" s="41"/>
      <c r="C215" s="42"/>
      <c r="D215" s="219" t="s">
        <v>162</v>
      </c>
      <c r="E215" s="42"/>
      <c r="F215" s="220" t="s">
        <v>687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162</v>
      </c>
      <c r="AU215" s="19" t="s">
        <v>86</v>
      </c>
    </row>
    <row r="216" s="13" customFormat="1">
      <c r="A216" s="13"/>
      <c r="B216" s="224"/>
      <c r="C216" s="225"/>
      <c r="D216" s="226" t="s">
        <v>164</v>
      </c>
      <c r="E216" s="227" t="s">
        <v>19</v>
      </c>
      <c r="F216" s="228" t="s">
        <v>84</v>
      </c>
      <c r="G216" s="225"/>
      <c r="H216" s="229">
        <v>1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164</v>
      </c>
      <c r="AU216" s="235" t="s">
        <v>86</v>
      </c>
      <c r="AV216" s="13" t="s">
        <v>86</v>
      </c>
      <c r="AW216" s="13" t="s">
        <v>36</v>
      </c>
      <c r="AX216" s="13" t="s">
        <v>76</v>
      </c>
      <c r="AY216" s="235" t="s">
        <v>153</v>
      </c>
    </row>
    <row r="217" s="14" customFormat="1">
      <c r="A217" s="14"/>
      <c r="B217" s="236"/>
      <c r="C217" s="237"/>
      <c r="D217" s="226" t="s">
        <v>164</v>
      </c>
      <c r="E217" s="238" t="s">
        <v>19</v>
      </c>
      <c r="F217" s="239" t="s">
        <v>167</v>
      </c>
      <c r="G217" s="237"/>
      <c r="H217" s="240">
        <v>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164</v>
      </c>
      <c r="AU217" s="246" t="s">
        <v>86</v>
      </c>
      <c r="AV217" s="14" t="s">
        <v>160</v>
      </c>
      <c r="AW217" s="14" t="s">
        <v>36</v>
      </c>
      <c r="AX217" s="14" t="s">
        <v>84</v>
      </c>
      <c r="AY217" s="246" t="s">
        <v>153</v>
      </c>
    </row>
    <row r="218" s="12" customFormat="1" ht="22.8" customHeight="1">
      <c r="A218" s="12"/>
      <c r="B218" s="190"/>
      <c r="C218" s="191"/>
      <c r="D218" s="192" t="s">
        <v>75</v>
      </c>
      <c r="E218" s="204" t="s">
        <v>188</v>
      </c>
      <c r="F218" s="204" t="s">
        <v>688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P219+P323+P344</f>
        <v>0</v>
      </c>
      <c r="Q218" s="198"/>
      <c r="R218" s="199">
        <f>R219+R323+R344</f>
        <v>9.2884490900000003</v>
      </c>
      <c r="S218" s="198"/>
      <c r="T218" s="200">
        <f>T219+T323+T344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84</v>
      </c>
      <c r="AT218" s="202" t="s">
        <v>75</v>
      </c>
      <c r="AU218" s="202" t="s">
        <v>84</v>
      </c>
      <c r="AY218" s="201" t="s">
        <v>153</v>
      </c>
      <c r="BK218" s="203">
        <f>BK219+BK323+BK344</f>
        <v>0</v>
      </c>
    </row>
    <row r="219" s="12" customFormat="1" ht="20.88" customHeight="1">
      <c r="A219" s="12"/>
      <c r="B219" s="190"/>
      <c r="C219" s="191"/>
      <c r="D219" s="192" t="s">
        <v>75</v>
      </c>
      <c r="E219" s="204" t="s">
        <v>689</v>
      </c>
      <c r="F219" s="204" t="s">
        <v>690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SUM(P220:P322)</f>
        <v>0</v>
      </c>
      <c r="Q219" s="198"/>
      <c r="R219" s="199">
        <f>SUM(R220:R322)</f>
        <v>6.5378788199999995</v>
      </c>
      <c r="S219" s="198"/>
      <c r="T219" s="200">
        <f>SUM(T220:T322)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84</v>
      </c>
      <c r="AT219" s="202" t="s">
        <v>75</v>
      </c>
      <c r="AU219" s="202" t="s">
        <v>86</v>
      </c>
      <c r="AY219" s="201" t="s">
        <v>153</v>
      </c>
      <c r="BK219" s="203">
        <f>SUM(BK220:BK322)</f>
        <v>0</v>
      </c>
    </row>
    <row r="220" s="2" customFormat="1" ht="24.15" customHeight="1">
      <c r="A220" s="40"/>
      <c r="B220" s="41"/>
      <c r="C220" s="206" t="s">
        <v>327</v>
      </c>
      <c r="D220" s="206" t="s">
        <v>155</v>
      </c>
      <c r="E220" s="207" t="s">
        <v>691</v>
      </c>
      <c r="F220" s="208" t="s">
        <v>692</v>
      </c>
      <c r="G220" s="209" t="s">
        <v>224</v>
      </c>
      <c r="H220" s="210">
        <v>60.369999999999997</v>
      </c>
      <c r="I220" s="211"/>
      <c r="J220" s="212">
        <f>ROUND(I220*H220,2)</f>
        <v>0</v>
      </c>
      <c r="K220" s="208" t="s">
        <v>159</v>
      </c>
      <c r="L220" s="46"/>
      <c r="M220" s="213" t="s">
        <v>19</v>
      </c>
      <c r="N220" s="214" t="s">
        <v>47</v>
      </c>
      <c r="O220" s="86"/>
      <c r="P220" s="215">
        <f>O220*H220</f>
        <v>0</v>
      </c>
      <c r="Q220" s="215">
        <v>0.0051999999999999998</v>
      </c>
      <c r="R220" s="215">
        <f>Q220*H220</f>
        <v>0.31392399999999998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160</v>
      </c>
      <c r="AT220" s="217" t="s">
        <v>155</v>
      </c>
      <c r="AU220" s="217" t="s">
        <v>173</v>
      </c>
      <c r="AY220" s="19" t="s">
        <v>153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84</v>
      </c>
      <c r="BK220" s="218">
        <f>ROUND(I220*H220,2)</f>
        <v>0</v>
      </c>
      <c r="BL220" s="19" t="s">
        <v>160</v>
      </c>
      <c r="BM220" s="217" t="s">
        <v>693</v>
      </c>
    </row>
    <row r="221" s="2" customFormat="1">
      <c r="A221" s="40"/>
      <c r="B221" s="41"/>
      <c r="C221" s="42"/>
      <c r="D221" s="219" t="s">
        <v>162</v>
      </c>
      <c r="E221" s="42"/>
      <c r="F221" s="220" t="s">
        <v>694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162</v>
      </c>
      <c r="AU221" s="19" t="s">
        <v>173</v>
      </c>
    </row>
    <row r="222" s="13" customFormat="1">
      <c r="A222" s="13"/>
      <c r="B222" s="224"/>
      <c r="C222" s="225"/>
      <c r="D222" s="226" t="s">
        <v>164</v>
      </c>
      <c r="E222" s="227" t="s">
        <v>19</v>
      </c>
      <c r="F222" s="228" t="s">
        <v>695</v>
      </c>
      <c r="G222" s="225"/>
      <c r="H222" s="229">
        <v>14.279999999999999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164</v>
      </c>
      <c r="AU222" s="235" t="s">
        <v>173</v>
      </c>
      <c r="AV222" s="13" t="s">
        <v>86</v>
      </c>
      <c r="AW222" s="13" t="s">
        <v>36</v>
      </c>
      <c r="AX222" s="13" t="s">
        <v>76</v>
      </c>
      <c r="AY222" s="235" t="s">
        <v>153</v>
      </c>
    </row>
    <row r="223" s="13" customFormat="1">
      <c r="A223" s="13"/>
      <c r="B223" s="224"/>
      <c r="C223" s="225"/>
      <c r="D223" s="226" t="s">
        <v>164</v>
      </c>
      <c r="E223" s="227" t="s">
        <v>19</v>
      </c>
      <c r="F223" s="228" t="s">
        <v>696</v>
      </c>
      <c r="G223" s="225"/>
      <c r="H223" s="229">
        <v>8.4000000000000004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164</v>
      </c>
      <c r="AU223" s="235" t="s">
        <v>173</v>
      </c>
      <c r="AV223" s="13" t="s">
        <v>86</v>
      </c>
      <c r="AW223" s="13" t="s">
        <v>36</v>
      </c>
      <c r="AX223" s="13" t="s">
        <v>76</v>
      </c>
      <c r="AY223" s="235" t="s">
        <v>153</v>
      </c>
    </row>
    <row r="224" s="13" customFormat="1">
      <c r="A224" s="13"/>
      <c r="B224" s="224"/>
      <c r="C224" s="225"/>
      <c r="D224" s="226" t="s">
        <v>164</v>
      </c>
      <c r="E224" s="227" t="s">
        <v>19</v>
      </c>
      <c r="F224" s="228" t="s">
        <v>697</v>
      </c>
      <c r="G224" s="225"/>
      <c r="H224" s="229">
        <v>2.9340000000000002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164</v>
      </c>
      <c r="AU224" s="235" t="s">
        <v>173</v>
      </c>
      <c r="AV224" s="13" t="s">
        <v>86</v>
      </c>
      <c r="AW224" s="13" t="s">
        <v>36</v>
      </c>
      <c r="AX224" s="13" t="s">
        <v>76</v>
      </c>
      <c r="AY224" s="235" t="s">
        <v>153</v>
      </c>
    </row>
    <row r="225" s="13" customFormat="1">
      <c r="A225" s="13"/>
      <c r="B225" s="224"/>
      <c r="C225" s="225"/>
      <c r="D225" s="226" t="s">
        <v>164</v>
      </c>
      <c r="E225" s="227" t="s">
        <v>19</v>
      </c>
      <c r="F225" s="228" t="s">
        <v>698</v>
      </c>
      <c r="G225" s="225"/>
      <c r="H225" s="229">
        <v>10.039999999999999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164</v>
      </c>
      <c r="AU225" s="235" t="s">
        <v>173</v>
      </c>
      <c r="AV225" s="13" t="s">
        <v>86</v>
      </c>
      <c r="AW225" s="13" t="s">
        <v>36</v>
      </c>
      <c r="AX225" s="13" t="s">
        <v>76</v>
      </c>
      <c r="AY225" s="235" t="s">
        <v>153</v>
      </c>
    </row>
    <row r="226" s="13" customFormat="1">
      <c r="A226" s="13"/>
      <c r="B226" s="224"/>
      <c r="C226" s="225"/>
      <c r="D226" s="226" t="s">
        <v>164</v>
      </c>
      <c r="E226" s="227" t="s">
        <v>19</v>
      </c>
      <c r="F226" s="228" t="s">
        <v>699</v>
      </c>
      <c r="G226" s="225"/>
      <c r="H226" s="229">
        <v>6.0800000000000001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164</v>
      </c>
      <c r="AU226" s="235" t="s">
        <v>173</v>
      </c>
      <c r="AV226" s="13" t="s">
        <v>86</v>
      </c>
      <c r="AW226" s="13" t="s">
        <v>36</v>
      </c>
      <c r="AX226" s="13" t="s">
        <v>76</v>
      </c>
      <c r="AY226" s="235" t="s">
        <v>153</v>
      </c>
    </row>
    <row r="227" s="13" customFormat="1">
      <c r="A227" s="13"/>
      <c r="B227" s="224"/>
      <c r="C227" s="225"/>
      <c r="D227" s="226" t="s">
        <v>164</v>
      </c>
      <c r="E227" s="227" t="s">
        <v>19</v>
      </c>
      <c r="F227" s="228" t="s">
        <v>700</v>
      </c>
      <c r="G227" s="225"/>
      <c r="H227" s="229">
        <v>1.2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164</v>
      </c>
      <c r="AU227" s="235" t="s">
        <v>173</v>
      </c>
      <c r="AV227" s="13" t="s">
        <v>86</v>
      </c>
      <c r="AW227" s="13" t="s">
        <v>36</v>
      </c>
      <c r="AX227" s="13" t="s">
        <v>76</v>
      </c>
      <c r="AY227" s="235" t="s">
        <v>153</v>
      </c>
    </row>
    <row r="228" s="13" customFormat="1">
      <c r="A228" s="13"/>
      <c r="B228" s="224"/>
      <c r="C228" s="225"/>
      <c r="D228" s="226" t="s">
        <v>164</v>
      </c>
      <c r="E228" s="227" t="s">
        <v>19</v>
      </c>
      <c r="F228" s="228" t="s">
        <v>701</v>
      </c>
      <c r="G228" s="225"/>
      <c r="H228" s="229">
        <v>7.2990000000000004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164</v>
      </c>
      <c r="AU228" s="235" t="s">
        <v>173</v>
      </c>
      <c r="AV228" s="13" t="s">
        <v>86</v>
      </c>
      <c r="AW228" s="13" t="s">
        <v>36</v>
      </c>
      <c r="AX228" s="13" t="s">
        <v>76</v>
      </c>
      <c r="AY228" s="235" t="s">
        <v>153</v>
      </c>
    </row>
    <row r="229" s="13" customFormat="1">
      <c r="A229" s="13"/>
      <c r="B229" s="224"/>
      <c r="C229" s="225"/>
      <c r="D229" s="226" t="s">
        <v>164</v>
      </c>
      <c r="E229" s="227" t="s">
        <v>19</v>
      </c>
      <c r="F229" s="228" t="s">
        <v>702</v>
      </c>
      <c r="G229" s="225"/>
      <c r="H229" s="229">
        <v>4.2930000000000001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164</v>
      </c>
      <c r="AU229" s="235" t="s">
        <v>173</v>
      </c>
      <c r="AV229" s="13" t="s">
        <v>86</v>
      </c>
      <c r="AW229" s="13" t="s">
        <v>36</v>
      </c>
      <c r="AX229" s="13" t="s">
        <v>76</v>
      </c>
      <c r="AY229" s="235" t="s">
        <v>153</v>
      </c>
    </row>
    <row r="230" s="13" customFormat="1">
      <c r="A230" s="13"/>
      <c r="B230" s="224"/>
      <c r="C230" s="225"/>
      <c r="D230" s="226" t="s">
        <v>164</v>
      </c>
      <c r="E230" s="227" t="s">
        <v>19</v>
      </c>
      <c r="F230" s="228" t="s">
        <v>703</v>
      </c>
      <c r="G230" s="225"/>
      <c r="H230" s="229">
        <v>3.3239999999999998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164</v>
      </c>
      <c r="AU230" s="235" t="s">
        <v>173</v>
      </c>
      <c r="AV230" s="13" t="s">
        <v>86</v>
      </c>
      <c r="AW230" s="13" t="s">
        <v>36</v>
      </c>
      <c r="AX230" s="13" t="s">
        <v>76</v>
      </c>
      <c r="AY230" s="235" t="s">
        <v>153</v>
      </c>
    </row>
    <row r="231" s="13" customFormat="1">
      <c r="A231" s="13"/>
      <c r="B231" s="224"/>
      <c r="C231" s="225"/>
      <c r="D231" s="226" t="s">
        <v>164</v>
      </c>
      <c r="E231" s="227" t="s">
        <v>19</v>
      </c>
      <c r="F231" s="228" t="s">
        <v>704</v>
      </c>
      <c r="G231" s="225"/>
      <c r="H231" s="229">
        <v>2.52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164</v>
      </c>
      <c r="AU231" s="235" t="s">
        <v>173</v>
      </c>
      <c r="AV231" s="13" t="s">
        <v>86</v>
      </c>
      <c r="AW231" s="13" t="s">
        <v>36</v>
      </c>
      <c r="AX231" s="13" t="s">
        <v>76</v>
      </c>
      <c r="AY231" s="235" t="s">
        <v>153</v>
      </c>
    </row>
    <row r="232" s="14" customFormat="1">
      <c r="A232" s="14"/>
      <c r="B232" s="236"/>
      <c r="C232" s="237"/>
      <c r="D232" s="226" t="s">
        <v>164</v>
      </c>
      <c r="E232" s="238" t="s">
        <v>19</v>
      </c>
      <c r="F232" s="239" t="s">
        <v>167</v>
      </c>
      <c r="G232" s="237"/>
      <c r="H232" s="240">
        <v>60.369999999999997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164</v>
      </c>
      <c r="AU232" s="246" t="s">
        <v>173</v>
      </c>
      <c r="AV232" s="14" t="s">
        <v>160</v>
      </c>
      <c r="AW232" s="14" t="s">
        <v>36</v>
      </c>
      <c r="AX232" s="14" t="s">
        <v>84</v>
      </c>
      <c r="AY232" s="246" t="s">
        <v>153</v>
      </c>
    </row>
    <row r="233" s="2" customFormat="1" ht="24.15" customHeight="1">
      <c r="A233" s="40"/>
      <c r="B233" s="41"/>
      <c r="C233" s="206" t="s">
        <v>336</v>
      </c>
      <c r="D233" s="206" t="s">
        <v>155</v>
      </c>
      <c r="E233" s="207" t="s">
        <v>705</v>
      </c>
      <c r="F233" s="208" t="s">
        <v>706</v>
      </c>
      <c r="G233" s="209" t="s">
        <v>224</v>
      </c>
      <c r="H233" s="210">
        <v>333.44099999999997</v>
      </c>
      <c r="I233" s="211"/>
      <c r="J233" s="212">
        <f>ROUND(I233*H233,2)</f>
        <v>0</v>
      </c>
      <c r="K233" s="208" t="s">
        <v>159</v>
      </c>
      <c r="L233" s="46"/>
      <c r="M233" s="213" t="s">
        <v>19</v>
      </c>
      <c r="N233" s="214" t="s">
        <v>47</v>
      </c>
      <c r="O233" s="86"/>
      <c r="P233" s="215">
        <f>O233*H233</f>
        <v>0</v>
      </c>
      <c r="Q233" s="215">
        <v>0.0057000000000000002</v>
      </c>
      <c r="R233" s="215">
        <f>Q233*H233</f>
        <v>1.9006136999999999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160</v>
      </c>
      <c r="AT233" s="217" t="s">
        <v>155</v>
      </c>
      <c r="AU233" s="217" t="s">
        <v>173</v>
      </c>
      <c r="AY233" s="19" t="s">
        <v>153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84</v>
      </c>
      <c r="BK233" s="218">
        <f>ROUND(I233*H233,2)</f>
        <v>0</v>
      </c>
      <c r="BL233" s="19" t="s">
        <v>160</v>
      </c>
      <c r="BM233" s="217" t="s">
        <v>707</v>
      </c>
    </row>
    <row r="234" s="2" customFormat="1">
      <c r="A234" s="40"/>
      <c r="B234" s="41"/>
      <c r="C234" s="42"/>
      <c r="D234" s="219" t="s">
        <v>162</v>
      </c>
      <c r="E234" s="42"/>
      <c r="F234" s="220" t="s">
        <v>708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162</v>
      </c>
      <c r="AU234" s="19" t="s">
        <v>173</v>
      </c>
    </row>
    <row r="235" s="13" customFormat="1">
      <c r="A235" s="13"/>
      <c r="B235" s="224"/>
      <c r="C235" s="225"/>
      <c r="D235" s="226" t="s">
        <v>164</v>
      </c>
      <c r="E235" s="227" t="s">
        <v>19</v>
      </c>
      <c r="F235" s="228" t="s">
        <v>709</v>
      </c>
      <c r="G235" s="225"/>
      <c r="H235" s="229">
        <v>40.771000000000001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164</v>
      </c>
      <c r="AU235" s="235" t="s">
        <v>173</v>
      </c>
      <c r="AV235" s="13" t="s">
        <v>86</v>
      </c>
      <c r="AW235" s="13" t="s">
        <v>36</v>
      </c>
      <c r="AX235" s="13" t="s">
        <v>76</v>
      </c>
      <c r="AY235" s="235" t="s">
        <v>153</v>
      </c>
    </row>
    <row r="236" s="13" customFormat="1">
      <c r="A236" s="13"/>
      <c r="B236" s="224"/>
      <c r="C236" s="225"/>
      <c r="D236" s="226" t="s">
        <v>164</v>
      </c>
      <c r="E236" s="227" t="s">
        <v>19</v>
      </c>
      <c r="F236" s="228" t="s">
        <v>710</v>
      </c>
      <c r="G236" s="225"/>
      <c r="H236" s="229">
        <v>16.812999999999999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164</v>
      </c>
      <c r="AU236" s="235" t="s">
        <v>173</v>
      </c>
      <c r="AV236" s="13" t="s">
        <v>86</v>
      </c>
      <c r="AW236" s="13" t="s">
        <v>36</v>
      </c>
      <c r="AX236" s="13" t="s">
        <v>76</v>
      </c>
      <c r="AY236" s="235" t="s">
        <v>153</v>
      </c>
    </row>
    <row r="237" s="13" customFormat="1">
      <c r="A237" s="13"/>
      <c r="B237" s="224"/>
      <c r="C237" s="225"/>
      <c r="D237" s="226" t="s">
        <v>164</v>
      </c>
      <c r="E237" s="227" t="s">
        <v>19</v>
      </c>
      <c r="F237" s="228" t="s">
        <v>711</v>
      </c>
      <c r="G237" s="225"/>
      <c r="H237" s="229">
        <v>52.646999999999998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164</v>
      </c>
      <c r="AU237" s="235" t="s">
        <v>173</v>
      </c>
      <c r="AV237" s="13" t="s">
        <v>86</v>
      </c>
      <c r="AW237" s="13" t="s">
        <v>36</v>
      </c>
      <c r="AX237" s="13" t="s">
        <v>76</v>
      </c>
      <c r="AY237" s="235" t="s">
        <v>153</v>
      </c>
    </row>
    <row r="238" s="13" customFormat="1">
      <c r="A238" s="13"/>
      <c r="B238" s="224"/>
      <c r="C238" s="225"/>
      <c r="D238" s="226" t="s">
        <v>164</v>
      </c>
      <c r="E238" s="227" t="s">
        <v>19</v>
      </c>
      <c r="F238" s="228" t="s">
        <v>712</v>
      </c>
      <c r="G238" s="225"/>
      <c r="H238" s="229">
        <v>14.683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164</v>
      </c>
      <c r="AU238" s="235" t="s">
        <v>173</v>
      </c>
      <c r="AV238" s="13" t="s">
        <v>86</v>
      </c>
      <c r="AW238" s="13" t="s">
        <v>36</v>
      </c>
      <c r="AX238" s="13" t="s">
        <v>76</v>
      </c>
      <c r="AY238" s="235" t="s">
        <v>153</v>
      </c>
    </row>
    <row r="239" s="13" customFormat="1">
      <c r="A239" s="13"/>
      <c r="B239" s="224"/>
      <c r="C239" s="225"/>
      <c r="D239" s="226" t="s">
        <v>164</v>
      </c>
      <c r="E239" s="227" t="s">
        <v>19</v>
      </c>
      <c r="F239" s="228" t="s">
        <v>713</v>
      </c>
      <c r="G239" s="225"/>
      <c r="H239" s="229">
        <v>8.2319999999999993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164</v>
      </c>
      <c r="AU239" s="235" t="s">
        <v>173</v>
      </c>
      <c r="AV239" s="13" t="s">
        <v>86</v>
      </c>
      <c r="AW239" s="13" t="s">
        <v>36</v>
      </c>
      <c r="AX239" s="13" t="s">
        <v>76</v>
      </c>
      <c r="AY239" s="235" t="s">
        <v>153</v>
      </c>
    </row>
    <row r="240" s="13" customFormat="1">
      <c r="A240" s="13"/>
      <c r="B240" s="224"/>
      <c r="C240" s="225"/>
      <c r="D240" s="226" t="s">
        <v>164</v>
      </c>
      <c r="E240" s="227" t="s">
        <v>19</v>
      </c>
      <c r="F240" s="228" t="s">
        <v>714</v>
      </c>
      <c r="G240" s="225"/>
      <c r="H240" s="229">
        <v>6.3179999999999996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164</v>
      </c>
      <c r="AU240" s="235" t="s">
        <v>173</v>
      </c>
      <c r="AV240" s="13" t="s">
        <v>86</v>
      </c>
      <c r="AW240" s="13" t="s">
        <v>36</v>
      </c>
      <c r="AX240" s="13" t="s">
        <v>76</v>
      </c>
      <c r="AY240" s="235" t="s">
        <v>153</v>
      </c>
    </row>
    <row r="241" s="13" customFormat="1">
      <c r="A241" s="13"/>
      <c r="B241" s="224"/>
      <c r="C241" s="225"/>
      <c r="D241" s="226" t="s">
        <v>164</v>
      </c>
      <c r="E241" s="227" t="s">
        <v>19</v>
      </c>
      <c r="F241" s="228" t="s">
        <v>715</v>
      </c>
      <c r="G241" s="225"/>
      <c r="H241" s="229">
        <v>31.597999999999999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164</v>
      </c>
      <c r="AU241" s="235" t="s">
        <v>173</v>
      </c>
      <c r="AV241" s="13" t="s">
        <v>86</v>
      </c>
      <c r="AW241" s="13" t="s">
        <v>36</v>
      </c>
      <c r="AX241" s="13" t="s">
        <v>76</v>
      </c>
      <c r="AY241" s="235" t="s">
        <v>153</v>
      </c>
    </row>
    <row r="242" s="13" customFormat="1">
      <c r="A242" s="13"/>
      <c r="B242" s="224"/>
      <c r="C242" s="225"/>
      <c r="D242" s="226" t="s">
        <v>164</v>
      </c>
      <c r="E242" s="227" t="s">
        <v>19</v>
      </c>
      <c r="F242" s="228" t="s">
        <v>716</v>
      </c>
      <c r="G242" s="225"/>
      <c r="H242" s="229">
        <v>48.517000000000003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164</v>
      </c>
      <c r="AU242" s="235" t="s">
        <v>173</v>
      </c>
      <c r="AV242" s="13" t="s">
        <v>86</v>
      </c>
      <c r="AW242" s="13" t="s">
        <v>36</v>
      </c>
      <c r="AX242" s="13" t="s">
        <v>76</v>
      </c>
      <c r="AY242" s="235" t="s">
        <v>153</v>
      </c>
    </row>
    <row r="243" s="13" customFormat="1">
      <c r="A243" s="13"/>
      <c r="B243" s="224"/>
      <c r="C243" s="225"/>
      <c r="D243" s="226" t="s">
        <v>164</v>
      </c>
      <c r="E243" s="227" t="s">
        <v>19</v>
      </c>
      <c r="F243" s="228" t="s">
        <v>717</v>
      </c>
      <c r="G243" s="225"/>
      <c r="H243" s="229">
        <v>42.286999999999999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164</v>
      </c>
      <c r="AU243" s="235" t="s">
        <v>173</v>
      </c>
      <c r="AV243" s="13" t="s">
        <v>86</v>
      </c>
      <c r="AW243" s="13" t="s">
        <v>36</v>
      </c>
      <c r="AX243" s="13" t="s">
        <v>76</v>
      </c>
      <c r="AY243" s="235" t="s">
        <v>153</v>
      </c>
    </row>
    <row r="244" s="13" customFormat="1">
      <c r="A244" s="13"/>
      <c r="B244" s="224"/>
      <c r="C244" s="225"/>
      <c r="D244" s="226" t="s">
        <v>164</v>
      </c>
      <c r="E244" s="227" t="s">
        <v>19</v>
      </c>
      <c r="F244" s="228" t="s">
        <v>718</v>
      </c>
      <c r="G244" s="225"/>
      <c r="H244" s="229">
        <v>10.786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164</v>
      </c>
      <c r="AU244" s="235" t="s">
        <v>173</v>
      </c>
      <c r="AV244" s="13" t="s">
        <v>86</v>
      </c>
      <c r="AW244" s="13" t="s">
        <v>36</v>
      </c>
      <c r="AX244" s="13" t="s">
        <v>76</v>
      </c>
      <c r="AY244" s="235" t="s">
        <v>153</v>
      </c>
    </row>
    <row r="245" s="13" customFormat="1">
      <c r="A245" s="13"/>
      <c r="B245" s="224"/>
      <c r="C245" s="225"/>
      <c r="D245" s="226" t="s">
        <v>164</v>
      </c>
      <c r="E245" s="227" t="s">
        <v>19</v>
      </c>
      <c r="F245" s="228" t="s">
        <v>719</v>
      </c>
      <c r="G245" s="225"/>
      <c r="H245" s="229">
        <v>6.2830000000000004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164</v>
      </c>
      <c r="AU245" s="235" t="s">
        <v>173</v>
      </c>
      <c r="AV245" s="13" t="s">
        <v>86</v>
      </c>
      <c r="AW245" s="13" t="s">
        <v>36</v>
      </c>
      <c r="AX245" s="13" t="s">
        <v>76</v>
      </c>
      <c r="AY245" s="235" t="s">
        <v>153</v>
      </c>
    </row>
    <row r="246" s="13" customFormat="1">
      <c r="A246" s="13"/>
      <c r="B246" s="224"/>
      <c r="C246" s="225"/>
      <c r="D246" s="226" t="s">
        <v>164</v>
      </c>
      <c r="E246" s="227" t="s">
        <v>19</v>
      </c>
      <c r="F246" s="228" t="s">
        <v>720</v>
      </c>
      <c r="G246" s="225"/>
      <c r="H246" s="229">
        <v>17.777000000000001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164</v>
      </c>
      <c r="AU246" s="235" t="s">
        <v>173</v>
      </c>
      <c r="AV246" s="13" t="s">
        <v>86</v>
      </c>
      <c r="AW246" s="13" t="s">
        <v>36</v>
      </c>
      <c r="AX246" s="13" t="s">
        <v>76</v>
      </c>
      <c r="AY246" s="235" t="s">
        <v>153</v>
      </c>
    </row>
    <row r="247" s="13" customFormat="1">
      <c r="A247" s="13"/>
      <c r="B247" s="224"/>
      <c r="C247" s="225"/>
      <c r="D247" s="226" t="s">
        <v>164</v>
      </c>
      <c r="E247" s="227" t="s">
        <v>19</v>
      </c>
      <c r="F247" s="228" t="s">
        <v>721</v>
      </c>
      <c r="G247" s="225"/>
      <c r="H247" s="229">
        <v>12.48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164</v>
      </c>
      <c r="AU247" s="235" t="s">
        <v>173</v>
      </c>
      <c r="AV247" s="13" t="s">
        <v>86</v>
      </c>
      <c r="AW247" s="13" t="s">
        <v>36</v>
      </c>
      <c r="AX247" s="13" t="s">
        <v>76</v>
      </c>
      <c r="AY247" s="235" t="s">
        <v>153</v>
      </c>
    </row>
    <row r="248" s="13" customFormat="1">
      <c r="A248" s="13"/>
      <c r="B248" s="224"/>
      <c r="C248" s="225"/>
      <c r="D248" s="226" t="s">
        <v>164</v>
      </c>
      <c r="E248" s="227" t="s">
        <v>19</v>
      </c>
      <c r="F248" s="228" t="s">
        <v>722</v>
      </c>
      <c r="G248" s="225"/>
      <c r="H248" s="229">
        <v>12.48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164</v>
      </c>
      <c r="AU248" s="235" t="s">
        <v>173</v>
      </c>
      <c r="AV248" s="13" t="s">
        <v>86</v>
      </c>
      <c r="AW248" s="13" t="s">
        <v>36</v>
      </c>
      <c r="AX248" s="13" t="s">
        <v>76</v>
      </c>
      <c r="AY248" s="235" t="s">
        <v>153</v>
      </c>
    </row>
    <row r="249" s="13" customFormat="1">
      <c r="A249" s="13"/>
      <c r="B249" s="224"/>
      <c r="C249" s="225"/>
      <c r="D249" s="226" t="s">
        <v>164</v>
      </c>
      <c r="E249" s="227" t="s">
        <v>19</v>
      </c>
      <c r="F249" s="228" t="s">
        <v>723</v>
      </c>
      <c r="G249" s="225"/>
      <c r="H249" s="229">
        <v>4.1600000000000001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164</v>
      </c>
      <c r="AU249" s="235" t="s">
        <v>173</v>
      </c>
      <c r="AV249" s="13" t="s">
        <v>86</v>
      </c>
      <c r="AW249" s="13" t="s">
        <v>36</v>
      </c>
      <c r="AX249" s="13" t="s">
        <v>76</v>
      </c>
      <c r="AY249" s="235" t="s">
        <v>153</v>
      </c>
    </row>
    <row r="250" s="13" customFormat="1">
      <c r="A250" s="13"/>
      <c r="B250" s="224"/>
      <c r="C250" s="225"/>
      <c r="D250" s="226" t="s">
        <v>164</v>
      </c>
      <c r="E250" s="227" t="s">
        <v>19</v>
      </c>
      <c r="F250" s="228" t="s">
        <v>724</v>
      </c>
      <c r="G250" s="225"/>
      <c r="H250" s="229">
        <v>7.609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164</v>
      </c>
      <c r="AU250" s="235" t="s">
        <v>173</v>
      </c>
      <c r="AV250" s="13" t="s">
        <v>86</v>
      </c>
      <c r="AW250" s="13" t="s">
        <v>36</v>
      </c>
      <c r="AX250" s="13" t="s">
        <v>76</v>
      </c>
      <c r="AY250" s="235" t="s">
        <v>153</v>
      </c>
    </row>
    <row r="251" s="14" customFormat="1">
      <c r="A251" s="14"/>
      <c r="B251" s="236"/>
      <c r="C251" s="237"/>
      <c r="D251" s="226" t="s">
        <v>164</v>
      </c>
      <c r="E251" s="238" t="s">
        <v>19</v>
      </c>
      <c r="F251" s="239" t="s">
        <v>167</v>
      </c>
      <c r="G251" s="237"/>
      <c r="H251" s="240">
        <v>333.44100000000003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164</v>
      </c>
      <c r="AU251" s="246" t="s">
        <v>173</v>
      </c>
      <c r="AV251" s="14" t="s">
        <v>160</v>
      </c>
      <c r="AW251" s="14" t="s">
        <v>36</v>
      </c>
      <c r="AX251" s="14" t="s">
        <v>84</v>
      </c>
      <c r="AY251" s="246" t="s">
        <v>153</v>
      </c>
    </row>
    <row r="252" s="2" customFormat="1" ht="24.15" customHeight="1">
      <c r="A252" s="40"/>
      <c r="B252" s="41"/>
      <c r="C252" s="206" t="s">
        <v>343</v>
      </c>
      <c r="D252" s="206" t="s">
        <v>155</v>
      </c>
      <c r="E252" s="207" t="s">
        <v>725</v>
      </c>
      <c r="F252" s="208" t="s">
        <v>726</v>
      </c>
      <c r="G252" s="209" t="s">
        <v>224</v>
      </c>
      <c r="H252" s="210">
        <v>153.34</v>
      </c>
      <c r="I252" s="211"/>
      <c r="J252" s="212">
        <f>ROUND(I252*H252,2)</f>
        <v>0</v>
      </c>
      <c r="K252" s="208" t="s">
        <v>159</v>
      </c>
      <c r="L252" s="46"/>
      <c r="M252" s="213" t="s">
        <v>19</v>
      </c>
      <c r="N252" s="214" t="s">
        <v>47</v>
      </c>
      <c r="O252" s="86"/>
      <c r="P252" s="215">
        <f>O252*H252</f>
        <v>0</v>
      </c>
      <c r="Q252" s="215">
        <v>0.0057000000000000002</v>
      </c>
      <c r="R252" s="215">
        <f>Q252*H252</f>
        <v>0.87403800000000009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160</v>
      </c>
      <c r="AT252" s="217" t="s">
        <v>155</v>
      </c>
      <c r="AU252" s="217" t="s">
        <v>173</v>
      </c>
      <c r="AY252" s="19" t="s">
        <v>153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84</v>
      </c>
      <c r="BK252" s="218">
        <f>ROUND(I252*H252,2)</f>
        <v>0</v>
      </c>
      <c r="BL252" s="19" t="s">
        <v>160</v>
      </c>
      <c r="BM252" s="217" t="s">
        <v>727</v>
      </c>
    </row>
    <row r="253" s="2" customFormat="1">
      <c r="A253" s="40"/>
      <c r="B253" s="41"/>
      <c r="C253" s="42"/>
      <c r="D253" s="219" t="s">
        <v>162</v>
      </c>
      <c r="E253" s="42"/>
      <c r="F253" s="220" t="s">
        <v>728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162</v>
      </c>
      <c r="AU253" s="19" t="s">
        <v>173</v>
      </c>
    </row>
    <row r="254" s="13" customFormat="1">
      <c r="A254" s="13"/>
      <c r="B254" s="224"/>
      <c r="C254" s="225"/>
      <c r="D254" s="226" t="s">
        <v>164</v>
      </c>
      <c r="E254" s="227" t="s">
        <v>19</v>
      </c>
      <c r="F254" s="228" t="s">
        <v>729</v>
      </c>
      <c r="G254" s="225"/>
      <c r="H254" s="229">
        <v>8.5199999999999996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164</v>
      </c>
      <c r="AU254" s="235" t="s">
        <v>173</v>
      </c>
      <c r="AV254" s="13" t="s">
        <v>86</v>
      </c>
      <c r="AW254" s="13" t="s">
        <v>36</v>
      </c>
      <c r="AX254" s="13" t="s">
        <v>76</v>
      </c>
      <c r="AY254" s="235" t="s">
        <v>153</v>
      </c>
    </row>
    <row r="255" s="13" customFormat="1">
      <c r="A255" s="13"/>
      <c r="B255" s="224"/>
      <c r="C255" s="225"/>
      <c r="D255" s="226" t="s">
        <v>164</v>
      </c>
      <c r="E255" s="227" t="s">
        <v>19</v>
      </c>
      <c r="F255" s="228" t="s">
        <v>730</v>
      </c>
      <c r="G255" s="225"/>
      <c r="H255" s="229">
        <v>2.1600000000000001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164</v>
      </c>
      <c r="AU255" s="235" t="s">
        <v>173</v>
      </c>
      <c r="AV255" s="13" t="s">
        <v>86</v>
      </c>
      <c r="AW255" s="13" t="s">
        <v>36</v>
      </c>
      <c r="AX255" s="13" t="s">
        <v>76</v>
      </c>
      <c r="AY255" s="235" t="s">
        <v>153</v>
      </c>
    </row>
    <row r="256" s="13" customFormat="1">
      <c r="A256" s="13"/>
      <c r="B256" s="224"/>
      <c r="C256" s="225"/>
      <c r="D256" s="226" t="s">
        <v>164</v>
      </c>
      <c r="E256" s="227" t="s">
        <v>19</v>
      </c>
      <c r="F256" s="228" t="s">
        <v>731</v>
      </c>
      <c r="G256" s="225"/>
      <c r="H256" s="229">
        <v>12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164</v>
      </c>
      <c r="AU256" s="235" t="s">
        <v>173</v>
      </c>
      <c r="AV256" s="13" t="s">
        <v>86</v>
      </c>
      <c r="AW256" s="13" t="s">
        <v>36</v>
      </c>
      <c r="AX256" s="13" t="s">
        <v>76</v>
      </c>
      <c r="AY256" s="235" t="s">
        <v>153</v>
      </c>
    </row>
    <row r="257" s="13" customFormat="1">
      <c r="A257" s="13"/>
      <c r="B257" s="224"/>
      <c r="C257" s="225"/>
      <c r="D257" s="226" t="s">
        <v>164</v>
      </c>
      <c r="E257" s="227" t="s">
        <v>19</v>
      </c>
      <c r="F257" s="228" t="s">
        <v>732</v>
      </c>
      <c r="G257" s="225"/>
      <c r="H257" s="229">
        <v>2.6899999999999999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164</v>
      </c>
      <c r="AU257" s="235" t="s">
        <v>173</v>
      </c>
      <c r="AV257" s="13" t="s">
        <v>86</v>
      </c>
      <c r="AW257" s="13" t="s">
        <v>36</v>
      </c>
      <c r="AX257" s="13" t="s">
        <v>76</v>
      </c>
      <c r="AY257" s="235" t="s">
        <v>153</v>
      </c>
    </row>
    <row r="258" s="13" customFormat="1">
      <c r="A258" s="13"/>
      <c r="B258" s="224"/>
      <c r="C258" s="225"/>
      <c r="D258" s="226" t="s">
        <v>164</v>
      </c>
      <c r="E258" s="227" t="s">
        <v>19</v>
      </c>
      <c r="F258" s="228" t="s">
        <v>733</v>
      </c>
      <c r="G258" s="225"/>
      <c r="H258" s="229">
        <v>1.26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164</v>
      </c>
      <c r="AU258" s="235" t="s">
        <v>173</v>
      </c>
      <c r="AV258" s="13" t="s">
        <v>86</v>
      </c>
      <c r="AW258" s="13" t="s">
        <v>36</v>
      </c>
      <c r="AX258" s="13" t="s">
        <v>76</v>
      </c>
      <c r="AY258" s="235" t="s">
        <v>153</v>
      </c>
    </row>
    <row r="259" s="13" customFormat="1">
      <c r="A259" s="13"/>
      <c r="B259" s="224"/>
      <c r="C259" s="225"/>
      <c r="D259" s="226" t="s">
        <v>164</v>
      </c>
      <c r="E259" s="227" t="s">
        <v>19</v>
      </c>
      <c r="F259" s="228" t="s">
        <v>734</v>
      </c>
      <c r="G259" s="225"/>
      <c r="H259" s="229">
        <v>13.960000000000001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164</v>
      </c>
      <c r="AU259" s="235" t="s">
        <v>173</v>
      </c>
      <c r="AV259" s="13" t="s">
        <v>86</v>
      </c>
      <c r="AW259" s="13" t="s">
        <v>36</v>
      </c>
      <c r="AX259" s="13" t="s">
        <v>76</v>
      </c>
      <c r="AY259" s="235" t="s">
        <v>153</v>
      </c>
    </row>
    <row r="260" s="13" customFormat="1">
      <c r="A260" s="13"/>
      <c r="B260" s="224"/>
      <c r="C260" s="225"/>
      <c r="D260" s="226" t="s">
        <v>164</v>
      </c>
      <c r="E260" s="227" t="s">
        <v>19</v>
      </c>
      <c r="F260" s="228" t="s">
        <v>735</v>
      </c>
      <c r="G260" s="225"/>
      <c r="H260" s="229">
        <v>4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164</v>
      </c>
      <c r="AU260" s="235" t="s">
        <v>173</v>
      </c>
      <c r="AV260" s="13" t="s">
        <v>86</v>
      </c>
      <c r="AW260" s="13" t="s">
        <v>36</v>
      </c>
      <c r="AX260" s="13" t="s">
        <v>76</v>
      </c>
      <c r="AY260" s="235" t="s">
        <v>153</v>
      </c>
    </row>
    <row r="261" s="13" customFormat="1">
      <c r="A261" s="13"/>
      <c r="B261" s="224"/>
      <c r="C261" s="225"/>
      <c r="D261" s="226" t="s">
        <v>164</v>
      </c>
      <c r="E261" s="227" t="s">
        <v>19</v>
      </c>
      <c r="F261" s="228" t="s">
        <v>736</v>
      </c>
      <c r="G261" s="225"/>
      <c r="H261" s="229">
        <v>11.34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164</v>
      </c>
      <c r="AU261" s="235" t="s">
        <v>173</v>
      </c>
      <c r="AV261" s="13" t="s">
        <v>86</v>
      </c>
      <c r="AW261" s="13" t="s">
        <v>36</v>
      </c>
      <c r="AX261" s="13" t="s">
        <v>76</v>
      </c>
      <c r="AY261" s="235" t="s">
        <v>153</v>
      </c>
    </row>
    <row r="262" s="13" customFormat="1">
      <c r="A262" s="13"/>
      <c r="B262" s="224"/>
      <c r="C262" s="225"/>
      <c r="D262" s="226" t="s">
        <v>164</v>
      </c>
      <c r="E262" s="227" t="s">
        <v>19</v>
      </c>
      <c r="F262" s="228" t="s">
        <v>737</v>
      </c>
      <c r="G262" s="225"/>
      <c r="H262" s="229">
        <v>12.16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164</v>
      </c>
      <c r="AU262" s="235" t="s">
        <v>173</v>
      </c>
      <c r="AV262" s="13" t="s">
        <v>86</v>
      </c>
      <c r="AW262" s="13" t="s">
        <v>36</v>
      </c>
      <c r="AX262" s="13" t="s">
        <v>76</v>
      </c>
      <c r="AY262" s="235" t="s">
        <v>153</v>
      </c>
    </row>
    <row r="263" s="13" customFormat="1">
      <c r="A263" s="13"/>
      <c r="B263" s="224"/>
      <c r="C263" s="225"/>
      <c r="D263" s="226" t="s">
        <v>164</v>
      </c>
      <c r="E263" s="227" t="s">
        <v>19</v>
      </c>
      <c r="F263" s="228" t="s">
        <v>738</v>
      </c>
      <c r="G263" s="225"/>
      <c r="H263" s="229">
        <v>1.78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164</v>
      </c>
      <c r="AU263" s="235" t="s">
        <v>173</v>
      </c>
      <c r="AV263" s="13" t="s">
        <v>86</v>
      </c>
      <c r="AW263" s="13" t="s">
        <v>36</v>
      </c>
      <c r="AX263" s="13" t="s">
        <v>76</v>
      </c>
      <c r="AY263" s="235" t="s">
        <v>153</v>
      </c>
    </row>
    <row r="264" s="13" customFormat="1">
      <c r="A264" s="13"/>
      <c r="B264" s="224"/>
      <c r="C264" s="225"/>
      <c r="D264" s="226" t="s">
        <v>164</v>
      </c>
      <c r="E264" s="227" t="s">
        <v>19</v>
      </c>
      <c r="F264" s="228" t="s">
        <v>739</v>
      </c>
      <c r="G264" s="225"/>
      <c r="H264" s="229">
        <v>0.85999999999999999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164</v>
      </c>
      <c r="AU264" s="235" t="s">
        <v>173</v>
      </c>
      <c r="AV264" s="13" t="s">
        <v>86</v>
      </c>
      <c r="AW264" s="13" t="s">
        <v>36</v>
      </c>
      <c r="AX264" s="13" t="s">
        <v>76</v>
      </c>
      <c r="AY264" s="235" t="s">
        <v>153</v>
      </c>
    </row>
    <row r="265" s="13" customFormat="1">
      <c r="A265" s="13"/>
      <c r="B265" s="224"/>
      <c r="C265" s="225"/>
      <c r="D265" s="226" t="s">
        <v>164</v>
      </c>
      <c r="E265" s="227" t="s">
        <v>19</v>
      </c>
      <c r="F265" s="228" t="s">
        <v>740</v>
      </c>
      <c r="G265" s="225"/>
      <c r="H265" s="229">
        <v>5.5199999999999996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164</v>
      </c>
      <c r="AU265" s="235" t="s">
        <v>173</v>
      </c>
      <c r="AV265" s="13" t="s">
        <v>86</v>
      </c>
      <c r="AW265" s="13" t="s">
        <v>36</v>
      </c>
      <c r="AX265" s="13" t="s">
        <v>76</v>
      </c>
      <c r="AY265" s="235" t="s">
        <v>153</v>
      </c>
    </row>
    <row r="266" s="13" customFormat="1">
      <c r="A266" s="13"/>
      <c r="B266" s="224"/>
      <c r="C266" s="225"/>
      <c r="D266" s="226" t="s">
        <v>164</v>
      </c>
      <c r="E266" s="227" t="s">
        <v>19</v>
      </c>
      <c r="F266" s="228" t="s">
        <v>741</v>
      </c>
      <c r="G266" s="225"/>
      <c r="H266" s="229">
        <v>31.920000000000002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164</v>
      </c>
      <c r="AU266" s="235" t="s">
        <v>173</v>
      </c>
      <c r="AV266" s="13" t="s">
        <v>86</v>
      </c>
      <c r="AW266" s="13" t="s">
        <v>36</v>
      </c>
      <c r="AX266" s="13" t="s">
        <v>76</v>
      </c>
      <c r="AY266" s="235" t="s">
        <v>153</v>
      </c>
    </row>
    <row r="267" s="13" customFormat="1">
      <c r="A267" s="13"/>
      <c r="B267" s="224"/>
      <c r="C267" s="225"/>
      <c r="D267" s="226" t="s">
        <v>164</v>
      </c>
      <c r="E267" s="227" t="s">
        <v>19</v>
      </c>
      <c r="F267" s="228" t="s">
        <v>742</v>
      </c>
      <c r="G267" s="225"/>
      <c r="H267" s="229">
        <v>33.829999999999998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164</v>
      </c>
      <c r="AU267" s="235" t="s">
        <v>173</v>
      </c>
      <c r="AV267" s="13" t="s">
        <v>86</v>
      </c>
      <c r="AW267" s="13" t="s">
        <v>36</v>
      </c>
      <c r="AX267" s="13" t="s">
        <v>76</v>
      </c>
      <c r="AY267" s="235" t="s">
        <v>153</v>
      </c>
    </row>
    <row r="268" s="13" customFormat="1">
      <c r="A268" s="13"/>
      <c r="B268" s="224"/>
      <c r="C268" s="225"/>
      <c r="D268" s="226" t="s">
        <v>164</v>
      </c>
      <c r="E268" s="227" t="s">
        <v>19</v>
      </c>
      <c r="F268" s="228" t="s">
        <v>743</v>
      </c>
      <c r="G268" s="225"/>
      <c r="H268" s="229">
        <v>7.6299999999999999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164</v>
      </c>
      <c r="AU268" s="235" t="s">
        <v>173</v>
      </c>
      <c r="AV268" s="13" t="s">
        <v>86</v>
      </c>
      <c r="AW268" s="13" t="s">
        <v>36</v>
      </c>
      <c r="AX268" s="13" t="s">
        <v>76</v>
      </c>
      <c r="AY268" s="235" t="s">
        <v>153</v>
      </c>
    </row>
    <row r="269" s="13" customFormat="1">
      <c r="A269" s="13"/>
      <c r="B269" s="224"/>
      <c r="C269" s="225"/>
      <c r="D269" s="226" t="s">
        <v>164</v>
      </c>
      <c r="E269" s="227" t="s">
        <v>19</v>
      </c>
      <c r="F269" s="228" t="s">
        <v>578</v>
      </c>
      <c r="G269" s="225"/>
      <c r="H269" s="229">
        <v>3.71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164</v>
      </c>
      <c r="AU269" s="235" t="s">
        <v>173</v>
      </c>
      <c r="AV269" s="13" t="s">
        <v>86</v>
      </c>
      <c r="AW269" s="13" t="s">
        <v>36</v>
      </c>
      <c r="AX269" s="13" t="s">
        <v>76</v>
      </c>
      <c r="AY269" s="235" t="s">
        <v>153</v>
      </c>
    </row>
    <row r="270" s="14" customFormat="1">
      <c r="A270" s="14"/>
      <c r="B270" s="236"/>
      <c r="C270" s="237"/>
      <c r="D270" s="226" t="s">
        <v>164</v>
      </c>
      <c r="E270" s="238" t="s">
        <v>19</v>
      </c>
      <c r="F270" s="239" t="s">
        <v>167</v>
      </c>
      <c r="G270" s="237"/>
      <c r="H270" s="240">
        <v>153.34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164</v>
      </c>
      <c r="AU270" s="246" t="s">
        <v>173</v>
      </c>
      <c r="AV270" s="14" t="s">
        <v>160</v>
      </c>
      <c r="AW270" s="14" t="s">
        <v>36</v>
      </c>
      <c r="AX270" s="14" t="s">
        <v>84</v>
      </c>
      <c r="AY270" s="246" t="s">
        <v>153</v>
      </c>
    </row>
    <row r="271" s="2" customFormat="1" ht="16.5" customHeight="1">
      <c r="A271" s="40"/>
      <c r="B271" s="41"/>
      <c r="C271" s="206" t="s">
        <v>349</v>
      </c>
      <c r="D271" s="206" t="s">
        <v>155</v>
      </c>
      <c r="E271" s="207" t="s">
        <v>744</v>
      </c>
      <c r="F271" s="208" t="s">
        <v>745</v>
      </c>
      <c r="G271" s="209" t="s">
        <v>224</v>
      </c>
      <c r="H271" s="210">
        <v>113.57599999999999</v>
      </c>
      <c r="I271" s="211"/>
      <c r="J271" s="212">
        <f>ROUND(I271*H271,2)</f>
        <v>0</v>
      </c>
      <c r="K271" s="208" t="s">
        <v>159</v>
      </c>
      <c r="L271" s="46"/>
      <c r="M271" s="213" t="s">
        <v>19</v>
      </c>
      <c r="N271" s="214" t="s">
        <v>47</v>
      </c>
      <c r="O271" s="86"/>
      <c r="P271" s="215">
        <f>O271*H271</f>
        <v>0</v>
      </c>
      <c r="Q271" s="215">
        <v>0.00025999999999999998</v>
      </c>
      <c r="R271" s="215">
        <f>Q271*H271</f>
        <v>0.029529759999999995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160</v>
      </c>
      <c r="AT271" s="217" t="s">
        <v>155</v>
      </c>
      <c r="AU271" s="217" t="s">
        <v>173</v>
      </c>
      <c r="AY271" s="19" t="s">
        <v>153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84</v>
      </c>
      <c r="BK271" s="218">
        <f>ROUND(I271*H271,2)</f>
        <v>0</v>
      </c>
      <c r="BL271" s="19" t="s">
        <v>160</v>
      </c>
      <c r="BM271" s="217" t="s">
        <v>746</v>
      </c>
    </row>
    <row r="272" s="2" customFormat="1">
      <c r="A272" s="40"/>
      <c r="B272" s="41"/>
      <c r="C272" s="42"/>
      <c r="D272" s="219" t="s">
        <v>162</v>
      </c>
      <c r="E272" s="42"/>
      <c r="F272" s="220" t="s">
        <v>747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162</v>
      </c>
      <c r="AU272" s="19" t="s">
        <v>173</v>
      </c>
    </row>
    <row r="273" s="13" customFormat="1">
      <c r="A273" s="13"/>
      <c r="B273" s="224"/>
      <c r="C273" s="225"/>
      <c r="D273" s="226" t="s">
        <v>164</v>
      </c>
      <c r="E273" s="227" t="s">
        <v>19</v>
      </c>
      <c r="F273" s="228" t="s">
        <v>748</v>
      </c>
      <c r="G273" s="225"/>
      <c r="H273" s="229">
        <v>3.6059999999999999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164</v>
      </c>
      <c r="AU273" s="235" t="s">
        <v>173</v>
      </c>
      <c r="AV273" s="13" t="s">
        <v>86</v>
      </c>
      <c r="AW273" s="13" t="s">
        <v>36</v>
      </c>
      <c r="AX273" s="13" t="s">
        <v>76</v>
      </c>
      <c r="AY273" s="235" t="s">
        <v>153</v>
      </c>
    </row>
    <row r="274" s="13" customFormat="1">
      <c r="A274" s="13"/>
      <c r="B274" s="224"/>
      <c r="C274" s="225"/>
      <c r="D274" s="226" t="s">
        <v>164</v>
      </c>
      <c r="E274" s="227" t="s">
        <v>19</v>
      </c>
      <c r="F274" s="228" t="s">
        <v>749</v>
      </c>
      <c r="G274" s="225"/>
      <c r="H274" s="229">
        <v>13.69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164</v>
      </c>
      <c r="AU274" s="235" t="s">
        <v>173</v>
      </c>
      <c r="AV274" s="13" t="s">
        <v>86</v>
      </c>
      <c r="AW274" s="13" t="s">
        <v>36</v>
      </c>
      <c r="AX274" s="13" t="s">
        <v>76</v>
      </c>
      <c r="AY274" s="235" t="s">
        <v>153</v>
      </c>
    </row>
    <row r="275" s="13" customFormat="1">
      <c r="A275" s="13"/>
      <c r="B275" s="224"/>
      <c r="C275" s="225"/>
      <c r="D275" s="226" t="s">
        <v>164</v>
      </c>
      <c r="E275" s="227" t="s">
        <v>19</v>
      </c>
      <c r="F275" s="228" t="s">
        <v>750</v>
      </c>
      <c r="G275" s="225"/>
      <c r="H275" s="229">
        <v>0.59999999999999998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164</v>
      </c>
      <c r="AU275" s="235" t="s">
        <v>173</v>
      </c>
      <c r="AV275" s="13" t="s">
        <v>86</v>
      </c>
      <c r="AW275" s="13" t="s">
        <v>36</v>
      </c>
      <c r="AX275" s="13" t="s">
        <v>76</v>
      </c>
      <c r="AY275" s="235" t="s">
        <v>153</v>
      </c>
    </row>
    <row r="276" s="13" customFormat="1">
      <c r="A276" s="13"/>
      <c r="B276" s="224"/>
      <c r="C276" s="225"/>
      <c r="D276" s="226" t="s">
        <v>164</v>
      </c>
      <c r="E276" s="227" t="s">
        <v>19</v>
      </c>
      <c r="F276" s="228" t="s">
        <v>751</v>
      </c>
      <c r="G276" s="225"/>
      <c r="H276" s="229">
        <v>9.8840000000000003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164</v>
      </c>
      <c r="AU276" s="235" t="s">
        <v>173</v>
      </c>
      <c r="AV276" s="13" t="s">
        <v>86</v>
      </c>
      <c r="AW276" s="13" t="s">
        <v>36</v>
      </c>
      <c r="AX276" s="13" t="s">
        <v>76</v>
      </c>
      <c r="AY276" s="235" t="s">
        <v>153</v>
      </c>
    </row>
    <row r="277" s="13" customFormat="1">
      <c r="A277" s="13"/>
      <c r="B277" s="224"/>
      <c r="C277" s="225"/>
      <c r="D277" s="226" t="s">
        <v>164</v>
      </c>
      <c r="E277" s="227" t="s">
        <v>19</v>
      </c>
      <c r="F277" s="228" t="s">
        <v>752</v>
      </c>
      <c r="G277" s="225"/>
      <c r="H277" s="229">
        <v>9.7370000000000001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164</v>
      </c>
      <c r="AU277" s="235" t="s">
        <v>173</v>
      </c>
      <c r="AV277" s="13" t="s">
        <v>86</v>
      </c>
      <c r="AW277" s="13" t="s">
        <v>36</v>
      </c>
      <c r="AX277" s="13" t="s">
        <v>76</v>
      </c>
      <c r="AY277" s="235" t="s">
        <v>153</v>
      </c>
    </row>
    <row r="278" s="13" customFormat="1">
      <c r="A278" s="13"/>
      <c r="B278" s="224"/>
      <c r="C278" s="225"/>
      <c r="D278" s="226" t="s">
        <v>164</v>
      </c>
      <c r="E278" s="227" t="s">
        <v>19</v>
      </c>
      <c r="F278" s="228" t="s">
        <v>753</v>
      </c>
      <c r="G278" s="225"/>
      <c r="H278" s="229">
        <v>28.856000000000002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164</v>
      </c>
      <c r="AU278" s="235" t="s">
        <v>173</v>
      </c>
      <c r="AV278" s="13" t="s">
        <v>86</v>
      </c>
      <c r="AW278" s="13" t="s">
        <v>36</v>
      </c>
      <c r="AX278" s="13" t="s">
        <v>76</v>
      </c>
      <c r="AY278" s="235" t="s">
        <v>153</v>
      </c>
    </row>
    <row r="279" s="13" customFormat="1">
      <c r="A279" s="13"/>
      <c r="B279" s="224"/>
      <c r="C279" s="225"/>
      <c r="D279" s="226" t="s">
        <v>164</v>
      </c>
      <c r="E279" s="227" t="s">
        <v>19</v>
      </c>
      <c r="F279" s="228" t="s">
        <v>754</v>
      </c>
      <c r="G279" s="225"/>
      <c r="H279" s="229">
        <v>24.256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164</v>
      </c>
      <c r="AU279" s="235" t="s">
        <v>173</v>
      </c>
      <c r="AV279" s="13" t="s">
        <v>86</v>
      </c>
      <c r="AW279" s="13" t="s">
        <v>36</v>
      </c>
      <c r="AX279" s="13" t="s">
        <v>76</v>
      </c>
      <c r="AY279" s="235" t="s">
        <v>153</v>
      </c>
    </row>
    <row r="280" s="13" customFormat="1">
      <c r="A280" s="13"/>
      <c r="B280" s="224"/>
      <c r="C280" s="225"/>
      <c r="D280" s="226" t="s">
        <v>164</v>
      </c>
      <c r="E280" s="227" t="s">
        <v>19</v>
      </c>
      <c r="F280" s="228" t="s">
        <v>755</v>
      </c>
      <c r="G280" s="225"/>
      <c r="H280" s="229">
        <v>13.69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164</v>
      </c>
      <c r="AU280" s="235" t="s">
        <v>173</v>
      </c>
      <c r="AV280" s="13" t="s">
        <v>86</v>
      </c>
      <c r="AW280" s="13" t="s">
        <v>36</v>
      </c>
      <c r="AX280" s="13" t="s">
        <v>76</v>
      </c>
      <c r="AY280" s="235" t="s">
        <v>153</v>
      </c>
    </row>
    <row r="281" s="13" customFormat="1">
      <c r="A281" s="13"/>
      <c r="B281" s="224"/>
      <c r="C281" s="225"/>
      <c r="D281" s="226" t="s">
        <v>164</v>
      </c>
      <c r="E281" s="227" t="s">
        <v>19</v>
      </c>
      <c r="F281" s="228" t="s">
        <v>756</v>
      </c>
      <c r="G281" s="225"/>
      <c r="H281" s="229">
        <v>3.0150000000000001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164</v>
      </c>
      <c r="AU281" s="235" t="s">
        <v>173</v>
      </c>
      <c r="AV281" s="13" t="s">
        <v>86</v>
      </c>
      <c r="AW281" s="13" t="s">
        <v>36</v>
      </c>
      <c r="AX281" s="13" t="s">
        <v>76</v>
      </c>
      <c r="AY281" s="235" t="s">
        <v>153</v>
      </c>
    </row>
    <row r="282" s="13" customFormat="1">
      <c r="A282" s="13"/>
      <c r="B282" s="224"/>
      <c r="C282" s="225"/>
      <c r="D282" s="226" t="s">
        <v>164</v>
      </c>
      <c r="E282" s="227" t="s">
        <v>19</v>
      </c>
      <c r="F282" s="228" t="s">
        <v>757</v>
      </c>
      <c r="G282" s="225"/>
      <c r="H282" s="229">
        <v>6.242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164</v>
      </c>
      <c r="AU282" s="235" t="s">
        <v>173</v>
      </c>
      <c r="AV282" s="13" t="s">
        <v>86</v>
      </c>
      <c r="AW282" s="13" t="s">
        <v>36</v>
      </c>
      <c r="AX282" s="13" t="s">
        <v>76</v>
      </c>
      <c r="AY282" s="235" t="s">
        <v>153</v>
      </c>
    </row>
    <row r="283" s="14" customFormat="1">
      <c r="A283" s="14"/>
      <c r="B283" s="236"/>
      <c r="C283" s="237"/>
      <c r="D283" s="226" t="s">
        <v>164</v>
      </c>
      <c r="E283" s="238" t="s">
        <v>19</v>
      </c>
      <c r="F283" s="239" t="s">
        <v>167</v>
      </c>
      <c r="G283" s="237"/>
      <c r="H283" s="240">
        <v>113.57600000000001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164</v>
      </c>
      <c r="AU283" s="246" t="s">
        <v>173</v>
      </c>
      <c r="AV283" s="14" t="s">
        <v>160</v>
      </c>
      <c r="AW283" s="14" t="s">
        <v>36</v>
      </c>
      <c r="AX283" s="14" t="s">
        <v>84</v>
      </c>
      <c r="AY283" s="246" t="s">
        <v>153</v>
      </c>
    </row>
    <row r="284" s="2" customFormat="1" ht="24.15" customHeight="1">
      <c r="A284" s="40"/>
      <c r="B284" s="41"/>
      <c r="C284" s="206" t="s">
        <v>354</v>
      </c>
      <c r="D284" s="206" t="s">
        <v>155</v>
      </c>
      <c r="E284" s="207" t="s">
        <v>758</v>
      </c>
      <c r="F284" s="208" t="s">
        <v>759</v>
      </c>
      <c r="G284" s="209" t="s">
        <v>224</v>
      </c>
      <c r="H284" s="210">
        <v>113.57599999999999</v>
      </c>
      <c r="I284" s="211"/>
      <c r="J284" s="212">
        <f>ROUND(I284*H284,2)</f>
        <v>0</v>
      </c>
      <c r="K284" s="208" t="s">
        <v>159</v>
      </c>
      <c r="L284" s="46"/>
      <c r="M284" s="213" t="s">
        <v>19</v>
      </c>
      <c r="N284" s="214" t="s">
        <v>47</v>
      </c>
      <c r="O284" s="86"/>
      <c r="P284" s="215">
        <f>O284*H284</f>
        <v>0</v>
      </c>
      <c r="Q284" s="215">
        <v>0.0043800000000000002</v>
      </c>
      <c r="R284" s="215">
        <f>Q284*H284</f>
        <v>0.49746288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160</v>
      </c>
      <c r="AT284" s="217" t="s">
        <v>155</v>
      </c>
      <c r="AU284" s="217" t="s">
        <v>173</v>
      </c>
      <c r="AY284" s="19" t="s">
        <v>153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84</v>
      </c>
      <c r="BK284" s="218">
        <f>ROUND(I284*H284,2)</f>
        <v>0</v>
      </c>
      <c r="BL284" s="19" t="s">
        <v>160</v>
      </c>
      <c r="BM284" s="217" t="s">
        <v>760</v>
      </c>
    </row>
    <row r="285" s="2" customFormat="1">
      <c r="A285" s="40"/>
      <c r="B285" s="41"/>
      <c r="C285" s="42"/>
      <c r="D285" s="219" t="s">
        <v>162</v>
      </c>
      <c r="E285" s="42"/>
      <c r="F285" s="220" t="s">
        <v>761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162</v>
      </c>
      <c r="AU285" s="19" t="s">
        <v>173</v>
      </c>
    </row>
    <row r="286" s="13" customFormat="1">
      <c r="A286" s="13"/>
      <c r="B286" s="224"/>
      <c r="C286" s="225"/>
      <c r="D286" s="226" t="s">
        <v>164</v>
      </c>
      <c r="E286" s="227" t="s">
        <v>19</v>
      </c>
      <c r="F286" s="228" t="s">
        <v>748</v>
      </c>
      <c r="G286" s="225"/>
      <c r="H286" s="229">
        <v>3.6059999999999999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164</v>
      </c>
      <c r="AU286" s="235" t="s">
        <v>173</v>
      </c>
      <c r="AV286" s="13" t="s">
        <v>86</v>
      </c>
      <c r="AW286" s="13" t="s">
        <v>36</v>
      </c>
      <c r="AX286" s="13" t="s">
        <v>76</v>
      </c>
      <c r="AY286" s="235" t="s">
        <v>153</v>
      </c>
    </row>
    <row r="287" s="13" customFormat="1">
      <c r="A287" s="13"/>
      <c r="B287" s="224"/>
      <c r="C287" s="225"/>
      <c r="D287" s="226" t="s">
        <v>164</v>
      </c>
      <c r="E287" s="227" t="s">
        <v>19</v>
      </c>
      <c r="F287" s="228" t="s">
        <v>749</v>
      </c>
      <c r="G287" s="225"/>
      <c r="H287" s="229">
        <v>13.69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164</v>
      </c>
      <c r="AU287" s="235" t="s">
        <v>173</v>
      </c>
      <c r="AV287" s="13" t="s">
        <v>86</v>
      </c>
      <c r="AW287" s="13" t="s">
        <v>36</v>
      </c>
      <c r="AX287" s="13" t="s">
        <v>76</v>
      </c>
      <c r="AY287" s="235" t="s">
        <v>153</v>
      </c>
    </row>
    <row r="288" s="13" customFormat="1">
      <c r="A288" s="13"/>
      <c r="B288" s="224"/>
      <c r="C288" s="225"/>
      <c r="D288" s="226" t="s">
        <v>164</v>
      </c>
      <c r="E288" s="227" t="s">
        <v>19</v>
      </c>
      <c r="F288" s="228" t="s">
        <v>750</v>
      </c>
      <c r="G288" s="225"/>
      <c r="H288" s="229">
        <v>0.59999999999999998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164</v>
      </c>
      <c r="AU288" s="235" t="s">
        <v>173</v>
      </c>
      <c r="AV288" s="13" t="s">
        <v>86</v>
      </c>
      <c r="AW288" s="13" t="s">
        <v>36</v>
      </c>
      <c r="AX288" s="13" t="s">
        <v>76</v>
      </c>
      <c r="AY288" s="235" t="s">
        <v>153</v>
      </c>
    </row>
    <row r="289" s="13" customFormat="1">
      <c r="A289" s="13"/>
      <c r="B289" s="224"/>
      <c r="C289" s="225"/>
      <c r="D289" s="226" t="s">
        <v>164</v>
      </c>
      <c r="E289" s="227" t="s">
        <v>19</v>
      </c>
      <c r="F289" s="228" t="s">
        <v>751</v>
      </c>
      <c r="G289" s="225"/>
      <c r="H289" s="229">
        <v>9.8840000000000003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164</v>
      </c>
      <c r="AU289" s="235" t="s">
        <v>173</v>
      </c>
      <c r="AV289" s="13" t="s">
        <v>86</v>
      </c>
      <c r="AW289" s="13" t="s">
        <v>36</v>
      </c>
      <c r="AX289" s="13" t="s">
        <v>76</v>
      </c>
      <c r="AY289" s="235" t="s">
        <v>153</v>
      </c>
    </row>
    <row r="290" s="13" customFormat="1">
      <c r="A290" s="13"/>
      <c r="B290" s="224"/>
      <c r="C290" s="225"/>
      <c r="D290" s="226" t="s">
        <v>164</v>
      </c>
      <c r="E290" s="227" t="s">
        <v>19</v>
      </c>
      <c r="F290" s="228" t="s">
        <v>752</v>
      </c>
      <c r="G290" s="225"/>
      <c r="H290" s="229">
        <v>9.7370000000000001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164</v>
      </c>
      <c r="AU290" s="235" t="s">
        <v>173</v>
      </c>
      <c r="AV290" s="13" t="s">
        <v>86</v>
      </c>
      <c r="AW290" s="13" t="s">
        <v>36</v>
      </c>
      <c r="AX290" s="13" t="s">
        <v>76</v>
      </c>
      <c r="AY290" s="235" t="s">
        <v>153</v>
      </c>
    </row>
    <row r="291" s="13" customFormat="1">
      <c r="A291" s="13"/>
      <c r="B291" s="224"/>
      <c r="C291" s="225"/>
      <c r="D291" s="226" t="s">
        <v>164</v>
      </c>
      <c r="E291" s="227" t="s">
        <v>19</v>
      </c>
      <c r="F291" s="228" t="s">
        <v>753</v>
      </c>
      <c r="G291" s="225"/>
      <c r="H291" s="229">
        <v>28.856000000000002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164</v>
      </c>
      <c r="AU291" s="235" t="s">
        <v>173</v>
      </c>
      <c r="AV291" s="13" t="s">
        <v>86</v>
      </c>
      <c r="AW291" s="13" t="s">
        <v>36</v>
      </c>
      <c r="AX291" s="13" t="s">
        <v>76</v>
      </c>
      <c r="AY291" s="235" t="s">
        <v>153</v>
      </c>
    </row>
    <row r="292" s="13" customFormat="1">
      <c r="A292" s="13"/>
      <c r="B292" s="224"/>
      <c r="C292" s="225"/>
      <c r="D292" s="226" t="s">
        <v>164</v>
      </c>
      <c r="E292" s="227" t="s">
        <v>19</v>
      </c>
      <c r="F292" s="228" t="s">
        <v>754</v>
      </c>
      <c r="G292" s="225"/>
      <c r="H292" s="229">
        <v>24.256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164</v>
      </c>
      <c r="AU292" s="235" t="s">
        <v>173</v>
      </c>
      <c r="AV292" s="13" t="s">
        <v>86</v>
      </c>
      <c r="AW292" s="13" t="s">
        <v>36</v>
      </c>
      <c r="AX292" s="13" t="s">
        <v>76</v>
      </c>
      <c r="AY292" s="235" t="s">
        <v>153</v>
      </c>
    </row>
    <row r="293" s="13" customFormat="1">
      <c r="A293" s="13"/>
      <c r="B293" s="224"/>
      <c r="C293" s="225"/>
      <c r="D293" s="226" t="s">
        <v>164</v>
      </c>
      <c r="E293" s="227" t="s">
        <v>19</v>
      </c>
      <c r="F293" s="228" t="s">
        <v>755</v>
      </c>
      <c r="G293" s="225"/>
      <c r="H293" s="229">
        <v>13.69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164</v>
      </c>
      <c r="AU293" s="235" t="s">
        <v>173</v>
      </c>
      <c r="AV293" s="13" t="s">
        <v>86</v>
      </c>
      <c r="AW293" s="13" t="s">
        <v>36</v>
      </c>
      <c r="AX293" s="13" t="s">
        <v>76</v>
      </c>
      <c r="AY293" s="235" t="s">
        <v>153</v>
      </c>
    </row>
    <row r="294" s="13" customFormat="1">
      <c r="A294" s="13"/>
      <c r="B294" s="224"/>
      <c r="C294" s="225"/>
      <c r="D294" s="226" t="s">
        <v>164</v>
      </c>
      <c r="E294" s="227" t="s">
        <v>19</v>
      </c>
      <c r="F294" s="228" t="s">
        <v>756</v>
      </c>
      <c r="G294" s="225"/>
      <c r="H294" s="229">
        <v>3.0150000000000001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164</v>
      </c>
      <c r="AU294" s="235" t="s">
        <v>173</v>
      </c>
      <c r="AV294" s="13" t="s">
        <v>86</v>
      </c>
      <c r="AW294" s="13" t="s">
        <v>36</v>
      </c>
      <c r="AX294" s="13" t="s">
        <v>76</v>
      </c>
      <c r="AY294" s="235" t="s">
        <v>153</v>
      </c>
    </row>
    <row r="295" s="13" customFormat="1">
      <c r="A295" s="13"/>
      <c r="B295" s="224"/>
      <c r="C295" s="225"/>
      <c r="D295" s="226" t="s">
        <v>164</v>
      </c>
      <c r="E295" s="227" t="s">
        <v>19</v>
      </c>
      <c r="F295" s="228" t="s">
        <v>757</v>
      </c>
      <c r="G295" s="225"/>
      <c r="H295" s="229">
        <v>6.242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164</v>
      </c>
      <c r="AU295" s="235" t="s">
        <v>173</v>
      </c>
      <c r="AV295" s="13" t="s">
        <v>86</v>
      </c>
      <c r="AW295" s="13" t="s">
        <v>36</v>
      </c>
      <c r="AX295" s="13" t="s">
        <v>76</v>
      </c>
      <c r="AY295" s="235" t="s">
        <v>153</v>
      </c>
    </row>
    <row r="296" s="14" customFormat="1">
      <c r="A296" s="14"/>
      <c r="B296" s="236"/>
      <c r="C296" s="237"/>
      <c r="D296" s="226" t="s">
        <v>164</v>
      </c>
      <c r="E296" s="238" t="s">
        <v>19</v>
      </c>
      <c r="F296" s="239" t="s">
        <v>167</v>
      </c>
      <c r="G296" s="237"/>
      <c r="H296" s="240">
        <v>113.57600000000001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164</v>
      </c>
      <c r="AU296" s="246" t="s">
        <v>173</v>
      </c>
      <c r="AV296" s="14" t="s">
        <v>160</v>
      </c>
      <c r="AW296" s="14" t="s">
        <v>36</v>
      </c>
      <c r="AX296" s="14" t="s">
        <v>84</v>
      </c>
      <c r="AY296" s="246" t="s">
        <v>153</v>
      </c>
    </row>
    <row r="297" s="2" customFormat="1" ht="21.75" customHeight="1">
      <c r="A297" s="40"/>
      <c r="B297" s="41"/>
      <c r="C297" s="206" t="s">
        <v>362</v>
      </c>
      <c r="D297" s="206" t="s">
        <v>155</v>
      </c>
      <c r="E297" s="207" t="s">
        <v>762</v>
      </c>
      <c r="F297" s="208" t="s">
        <v>763</v>
      </c>
      <c r="G297" s="209" t="s">
        <v>224</v>
      </c>
      <c r="H297" s="210">
        <v>113.57599999999999</v>
      </c>
      <c r="I297" s="211"/>
      <c r="J297" s="212">
        <f>ROUND(I297*H297,2)</f>
        <v>0</v>
      </c>
      <c r="K297" s="208" t="s">
        <v>159</v>
      </c>
      <c r="L297" s="46"/>
      <c r="M297" s="213" t="s">
        <v>19</v>
      </c>
      <c r="N297" s="214" t="s">
        <v>47</v>
      </c>
      <c r="O297" s="86"/>
      <c r="P297" s="215">
        <f>O297*H297</f>
        <v>0</v>
      </c>
      <c r="Q297" s="215">
        <v>0.0073499999999999998</v>
      </c>
      <c r="R297" s="215">
        <f>Q297*H297</f>
        <v>0.83478359999999996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160</v>
      </c>
      <c r="AT297" s="217" t="s">
        <v>155</v>
      </c>
      <c r="AU297" s="217" t="s">
        <v>173</v>
      </c>
      <c r="AY297" s="19" t="s">
        <v>153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84</v>
      </c>
      <c r="BK297" s="218">
        <f>ROUND(I297*H297,2)</f>
        <v>0</v>
      </c>
      <c r="BL297" s="19" t="s">
        <v>160</v>
      </c>
      <c r="BM297" s="217" t="s">
        <v>764</v>
      </c>
    </row>
    <row r="298" s="2" customFormat="1">
      <c r="A298" s="40"/>
      <c r="B298" s="41"/>
      <c r="C298" s="42"/>
      <c r="D298" s="219" t="s">
        <v>162</v>
      </c>
      <c r="E298" s="42"/>
      <c r="F298" s="220" t="s">
        <v>765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162</v>
      </c>
      <c r="AU298" s="19" t="s">
        <v>173</v>
      </c>
    </row>
    <row r="299" s="13" customFormat="1">
      <c r="A299" s="13"/>
      <c r="B299" s="224"/>
      <c r="C299" s="225"/>
      <c r="D299" s="226" t="s">
        <v>164</v>
      </c>
      <c r="E299" s="227" t="s">
        <v>19</v>
      </c>
      <c r="F299" s="228" t="s">
        <v>748</v>
      </c>
      <c r="G299" s="225"/>
      <c r="H299" s="229">
        <v>3.6059999999999999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164</v>
      </c>
      <c r="AU299" s="235" t="s">
        <v>173</v>
      </c>
      <c r="AV299" s="13" t="s">
        <v>86</v>
      </c>
      <c r="AW299" s="13" t="s">
        <v>36</v>
      </c>
      <c r="AX299" s="13" t="s">
        <v>76</v>
      </c>
      <c r="AY299" s="235" t="s">
        <v>153</v>
      </c>
    </row>
    <row r="300" s="13" customFormat="1">
      <c r="A300" s="13"/>
      <c r="B300" s="224"/>
      <c r="C300" s="225"/>
      <c r="D300" s="226" t="s">
        <v>164</v>
      </c>
      <c r="E300" s="227" t="s">
        <v>19</v>
      </c>
      <c r="F300" s="228" t="s">
        <v>749</v>
      </c>
      <c r="G300" s="225"/>
      <c r="H300" s="229">
        <v>13.69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164</v>
      </c>
      <c r="AU300" s="235" t="s">
        <v>173</v>
      </c>
      <c r="AV300" s="13" t="s">
        <v>86</v>
      </c>
      <c r="AW300" s="13" t="s">
        <v>36</v>
      </c>
      <c r="AX300" s="13" t="s">
        <v>76</v>
      </c>
      <c r="AY300" s="235" t="s">
        <v>153</v>
      </c>
    </row>
    <row r="301" s="13" customFormat="1">
      <c r="A301" s="13"/>
      <c r="B301" s="224"/>
      <c r="C301" s="225"/>
      <c r="D301" s="226" t="s">
        <v>164</v>
      </c>
      <c r="E301" s="227" t="s">
        <v>19</v>
      </c>
      <c r="F301" s="228" t="s">
        <v>750</v>
      </c>
      <c r="G301" s="225"/>
      <c r="H301" s="229">
        <v>0.59999999999999998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164</v>
      </c>
      <c r="AU301" s="235" t="s">
        <v>173</v>
      </c>
      <c r="AV301" s="13" t="s">
        <v>86</v>
      </c>
      <c r="AW301" s="13" t="s">
        <v>36</v>
      </c>
      <c r="AX301" s="13" t="s">
        <v>76</v>
      </c>
      <c r="AY301" s="235" t="s">
        <v>153</v>
      </c>
    </row>
    <row r="302" s="13" customFormat="1">
      <c r="A302" s="13"/>
      <c r="B302" s="224"/>
      <c r="C302" s="225"/>
      <c r="D302" s="226" t="s">
        <v>164</v>
      </c>
      <c r="E302" s="227" t="s">
        <v>19</v>
      </c>
      <c r="F302" s="228" t="s">
        <v>751</v>
      </c>
      <c r="G302" s="225"/>
      <c r="H302" s="229">
        <v>9.8840000000000003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164</v>
      </c>
      <c r="AU302" s="235" t="s">
        <v>173</v>
      </c>
      <c r="AV302" s="13" t="s">
        <v>86</v>
      </c>
      <c r="AW302" s="13" t="s">
        <v>36</v>
      </c>
      <c r="AX302" s="13" t="s">
        <v>76</v>
      </c>
      <c r="AY302" s="235" t="s">
        <v>153</v>
      </c>
    </row>
    <row r="303" s="13" customFormat="1">
      <c r="A303" s="13"/>
      <c r="B303" s="224"/>
      <c r="C303" s="225"/>
      <c r="D303" s="226" t="s">
        <v>164</v>
      </c>
      <c r="E303" s="227" t="s">
        <v>19</v>
      </c>
      <c r="F303" s="228" t="s">
        <v>752</v>
      </c>
      <c r="G303" s="225"/>
      <c r="H303" s="229">
        <v>9.7370000000000001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164</v>
      </c>
      <c r="AU303" s="235" t="s">
        <v>173</v>
      </c>
      <c r="AV303" s="13" t="s">
        <v>86</v>
      </c>
      <c r="AW303" s="13" t="s">
        <v>36</v>
      </c>
      <c r="AX303" s="13" t="s">
        <v>76</v>
      </c>
      <c r="AY303" s="235" t="s">
        <v>153</v>
      </c>
    </row>
    <row r="304" s="13" customFormat="1">
      <c r="A304" s="13"/>
      <c r="B304" s="224"/>
      <c r="C304" s="225"/>
      <c r="D304" s="226" t="s">
        <v>164</v>
      </c>
      <c r="E304" s="227" t="s">
        <v>19</v>
      </c>
      <c r="F304" s="228" t="s">
        <v>753</v>
      </c>
      <c r="G304" s="225"/>
      <c r="H304" s="229">
        <v>28.856000000000002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164</v>
      </c>
      <c r="AU304" s="235" t="s">
        <v>173</v>
      </c>
      <c r="AV304" s="13" t="s">
        <v>86</v>
      </c>
      <c r="AW304" s="13" t="s">
        <v>36</v>
      </c>
      <c r="AX304" s="13" t="s">
        <v>76</v>
      </c>
      <c r="AY304" s="235" t="s">
        <v>153</v>
      </c>
    </row>
    <row r="305" s="13" customFormat="1">
      <c r="A305" s="13"/>
      <c r="B305" s="224"/>
      <c r="C305" s="225"/>
      <c r="D305" s="226" t="s">
        <v>164</v>
      </c>
      <c r="E305" s="227" t="s">
        <v>19</v>
      </c>
      <c r="F305" s="228" t="s">
        <v>754</v>
      </c>
      <c r="G305" s="225"/>
      <c r="H305" s="229">
        <v>24.256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164</v>
      </c>
      <c r="AU305" s="235" t="s">
        <v>173</v>
      </c>
      <c r="AV305" s="13" t="s">
        <v>86</v>
      </c>
      <c r="AW305" s="13" t="s">
        <v>36</v>
      </c>
      <c r="AX305" s="13" t="s">
        <v>76</v>
      </c>
      <c r="AY305" s="235" t="s">
        <v>153</v>
      </c>
    </row>
    <row r="306" s="13" customFormat="1">
      <c r="A306" s="13"/>
      <c r="B306" s="224"/>
      <c r="C306" s="225"/>
      <c r="D306" s="226" t="s">
        <v>164</v>
      </c>
      <c r="E306" s="227" t="s">
        <v>19</v>
      </c>
      <c r="F306" s="228" t="s">
        <v>755</v>
      </c>
      <c r="G306" s="225"/>
      <c r="H306" s="229">
        <v>13.69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164</v>
      </c>
      <c r="AU306" s="235" t="s">
        <v>173</v>
      </c>
      <c r="AV306" s="13" t="s">
        <v>86</v>
      </c>
      <c r="AW306" s="13" t="s">
        <v>36</v>
      </c>
      <c r="AX306" s="13" t="s">
        <v>76</v>
      </c>
      <c r="AY306" s="235" t="s">
        <v>153</v>
      </c>
    </row>
    <row r="307" s="13" customFormat="1">
      <c r="A307" s="13"/>
      <c r="B307" s="224"/>
      <c r="C307" s="225"/>
      <c r="D307" s="226" t="s">
        <v>164</v>
      </c>
      <c r="E307" s="227" t="s">
        <v>19</v>
      </c>
      <c r="F307" s="228" t="s">
        <v>756</v>
      </c>
      <c r="G307" s="225"/>
      <c r="H307" s="229">
        <v>3.0150000000000001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164</v>
      </c>
      <c r="AU307" s="235" t="s">
        <v>173</v>
      </c>
      <c r="AV307" s="13" t="s">
        <v>86</v>
      </c>
      <c r="AW307" s="13" t="s">
        <v>36</v>
      </c>
      <c r="AX307" s="13" t="s">
        <v>76</v>
      </c>
      <c r="AY307" s="235" t="s">
        <v>153</v>
      </c>
    </row>
    <row r="308" s="13" customFormat="1">
      <c r="A308" s="13"/>
      <c r="B308" s="224"/>
      <c r="C308" s="225"/>
      <c r="D308" s="226" t="s">
        <v>164</v>
      </c>
      <c r="E308" s="227" t="s">
        <v>19</v>
      </c>
      <c r="F308" s="228" t="s">
        <v>757</v>
      </c>
      <c r="G308" s="225"/>
      <c r="H308" s="229">
        <v>6.242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164</v>
      </c>
      <c r="AU308" s="235" t="s">
        <v>173</v>
      </c>
      <c r="AV308" s="13" t="s">
        <v>86</v>
      </c>
      <c r="AW308" s="13" t="s">
        <v>36</v>
      </c>
      <c r="AX308" s="13" t="s">
        <v>76</v>
      </c>
      <c r="AY308" s="235" t="s">
        <v>153</v>
      </c>
    </row>
    <row r="309" s="14" customFormat="1">
      <c r="A309" s="14"/>
      <c r="B309" s="236"/>
      <c r="C309" s="237"/>
      <c r="D309" s="226" t="s">
        <v>164</v>
      </c>
      <c r="E309" s="238" t="s">
        <v>19</v>
      </c>
      <c r="F309" s="239" t="s">
        <v>167</v>
      </c>
      <c r="G309" s="237"/>
      <c r="H309" s="240">
        <v>113.57600000000001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164</v>
      </c>
      <c r="AU309" s="246" t="s">
        <v>173</v>
      </c>
      <c r="AV309" s="14" t="s">
        <v>160</v>
      </c>
      <c r="AW309" s="14" t="s">
        <v>36</v>
      </c>
      <c r="AX309" s="14" t="s">
        <v>84</v>
      </c>
      <c r="AY309" s="246" t="s">
        <v>153</v>
      </c>
    </row>
    <row r="310" s="2" customFormat="1" ht="24.15" customHeight="1">
      <c r="A310" s="40"/>
      <c r="B310" s="41"/>
      <c r="C310" s="206" t="s">
        <v>367</v>
      </c>
      <c r="D310" s="206" t="s">
        <v>155</v>
      </c>
      <c r="E310" s="207" t="s">
        <v>766</v>
      </c>
      <c r="F310" s="208" t="s">
        <v>767</v>
      </c>
      <c r="G310" s="209" t="s">
        <v>224</v>
      </c>
      <c r="H310" s="210">
        <v>113.57599999999999</v>
      </c>
      <c r="I310" s="211"/>
      <c r="J310" s="212">
        <f>ROUND(I310*H310,2)</f>
        <v>0</v>
      </c>
      <c r="K310" s="208" t="s">
        <v>159</v>
      </c>
      <c r="L310" s="46"/>
      <c r="M310" s="213" t="s">
        <v>19</v>
      </c>
      <c r="N310" s="214" t="s">
        <v>47</v>
      </c>
      <c r="O310" s="86"/>
      <c r="P310" s="215">
        <f>O310*H310</f>
        <v>0</v>
      </c>
      <c r="Q310" s="215">
        <v>0.018380000000000001</v>
      </c>
      <c r="R310" s="215">
        <f>Q310*H310</f>
        <v>2.08752688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160</v>
      </c>
      <c r="AT310" s="217" t="s">
        <v>155</v>
      </c>
      <c r="AU310" s="217" t="s">
        <v>173</v>
      </c>
      <c r="AY310" s="19" t="s">
        <v>153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84</v>
      </c>
      <c r="BK310" s="218">
        <f>ROUND(I310*H310,2)</f>
        <v>0</v>
      </c>
      <c r="BL310" s="19" t="s">
        <v>160</v>
      </c>
      <c r="BM310" s="217" t="s">
        <v>768</v>
      </c>
    </row>
    <row r="311" s="2" customFormat="1">
      <c r="A311" s="40"/>
      <c r="B311" s="41"/>
      <c r="C311" s="42"/>
      <c r="D311" s="219" t="s">
        <v>162</v>
      </c>
      <c r="E311" s="42"/>
      <c r="F311" s="220" t="s">
        <v>769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162</v>
      </c>
      <c r="AU311" s="19" t="s">
        <v>173</v>
      </c>
    </row>
    <row r="312" s="13" customFormat="1">
      <c r="A312" s="13"/>
      <c r="B312" s="224"/>
      <c r="C312" s="225"/>
      <c r="D312" s="226" t="s">
        <v>164</v>
      </c>
      <c r="E312" s="227" t="s">
        <v>19</v>
      </c>
      <c r="F312" s="228" t="s">
        <v>748</v>
      </c>
      <c r="G312" s="225"/>
      <c r="H312" s="229">
        <v>3.6059999999999999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164</v>
      </c>
      <c r="AU312" s="235" t="s">
        <v>173</v>
      </c>
      <c r="AV312" s="13" t="s">
        <v>86</v>
      </c>
      <c r="AW312" s="13" t="s">
        <v>36</v>
      </c>
      <c r="AX312" s="13" t="s">
        <v>76</v>
      </c>
      <c r="AY312" s="235" t="s">
        <v>153</v>
      </c>
    </row>
    <row r="313" s="13" customFormat="1">
      <c r="A313" s="13"/>
      <c r="B313" s="224"/>
      <c r="C313" s="225"/>
      <c r="D313" s="226" t="s">
        <v>164</v>
      </c>
      <c r="E313" s="227" t="s">
        <v>19</v>
      </c>
      <c r="F313" s="228" t="s">
        <v>749</v>
      </c>
      <c r="G313" s="225"/>
      <c r="H313" s="229">
        <v>13.69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164</v>
      </c>
      <c r="AU313" s="235" t="s">
        <v>173</v>
      </c>
      <c r="AV313" s="13" t="s">
        <v>86</v>
      </c>
      <c r="AW313" s="13" t="s">
        <v>36</v>
      </c>
      <c r="AX313" s="13" t="s">
        <v>76</v>
      </c>
      <c r="AY313" s="235" t="s">
        <v>153</v>
      </c>
    </row>
    <row r="314" s="13" customFormat="1">
      <c r="A314" s="13"/>
      <c r="B314" s="224"/>
      <c r="C314" s="225"/>
      <c r="D314" s="226" t="s">
        <v>164</v>
      </c>
      <c r="E314" s="227" t="s">
        <v>19</v>
      </c>
      <c r="F314" s="228" t="s">
        <v>750</v>
      </c>
      <c r="G314" s="225"/>
      <c r="H314" s="229">
        <v>0.59999999999999998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164</v>
      </c>
      <c r="AU314" s="235" t="s">
        <v>173</v>
      </c>
      <c r="AV314" s="13" t="s">
        <v>86</v>
      </c>
      <c r="AW314" s="13" t="s">
        <v>36</v>
      </c>
      <c r="AX314" s="13" t="s">
        <v>76</v>
      </c>
      <c r="AY314" s="235" t="s">
        <v>153</v>
      </c>
    </row>
    <row r="315" s="13" customFormat="1">
      <c r="A315" s="13"/>
      <c r="B315" s="224"/>
      <c r="C315" s="225"/>
      <c r="D315" s="226" t="s">
        <v>164</v>
      </c>
      <c r="E315" s="227" t="s">
        <v>19</v>
      </c>
      <c r="F315" s="228" t="s">
        <v>751</v>
      </c>
      <c r="G315" s="225"/>
      <c r="H315" s="229">
        <v>9.8840000000000003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164</v>
      </c>
      <c r="AU315" s="235" t="s">
        <v>173</v>
      </c>
      <c r="AV315" s="13" t="s">
        <v>86</v>
      </c>
      <c r="AW315" s="13" t="s">
        <v>36</v>
      </c>
      <c r="AX315" s="13" t="s">
        <v>76</v>
      </c>
      <c r="AY315" s="235" t="s">
        <v>153</v>
      </c>
    </row>
    <row r="316" s="13" customFormat="1">
      <c r="A316" s="13"/>
      <c r="B316" s="224"/>
      <c r="C316" s="225"/>
      <c r="D316" s="226" t="s">
        <v>164</v>
      </c>
      <c r="E316" s="227" t="s">
        <v>19</v>
      </c>
      <c r="F316" s="228" t="s">
        <v>752</v>
      </c>
      <c r="G316" s="225"/>
      <c r="H316" s="229">
        <v>9.7370000000000001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164</v>
      </c>
      <c r="AU316" s="235" t="s">
        <v>173</v>
      </c>
      <c r="AV316" s="13" t="s">
        <v>86</v>
      </c>
      <c r="AW316" s="13" t="s">
        <v>36</v>
      </c>
      <c r="AX316" s="13" t="s">
        <v>76</v>
      </c>
      <c r="AY316" s="235" t="s">
        <v>153</v>
      </c>
    </row>
    <row r="317" s="13" customFormat="1">
      <c r="A317" s="13"/>
      <c r="B317" s="224"/>
      <c r="C317" s="225"/>
      <c r="D317" s="226" t="s">
        <v>164</v>
      </c>
      <c r="E317" s="227" t="s">
        <v>19</v>
      </c>
      <c r="F317" s="228" t="s">
        <v>753</v>
      </c>
      <c r="G317" s="225"/>
      <c r="H317" s="229">
        <v>28.856000000000002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164</v>
      </c>
      <c r="AU317" s="235" t="s">
        <v>173</v>
      </c>
      <c r="AV317" s="13" t="s">
        <v>86</v>
      </c>
      <c r="AW317" s="13" t="s">
        <v>36</v>
      </c>
      <c r="AX317" s="13" t="s">
        <v>76</v>
      </c>
      <c r="AY317" s="235" t="s">
        <v>153</v>
      </c>
    </row>
    <row r="318" s="13" customFormat="1">
      <c r="A318" s="13"/>
      <c r="B318" s="224"/>
      <c r="C318" s="225"/>
      <c r="D318" s="226" t="s">
        <v>164</v>
      </c>
      <c r="E318" s="227" t="s">
        <v>19</v>
      </c>
      <c r="F318" s="228" t="s">
        <v>754</v>
      </c>
      <c r="G318" s="225"/>
      <c r="H318" s="229">
        <v>24.256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164</v>
      </c>
      <c r="AU318" s="235" t="s">
        <v>173</v>
      </c>
      <c r="AV318" s="13" t="s">
        <v>86</v>
      </c>
      <c r="AW318" s="13" t="s">
        <v>36</v>
      </c>
      <c r="AX318" s="13" t="s">
        <v>76</v>
      </c>
      <c r="AY318" s="235" t="s">
        <v>153</v>
      </c>
    </row>
    <row r="319" s="13" customFormat="1">
      <c r="A319" s="13"/>
      <c r="B319" s="224"/>
      <c r="C319" s="225"/>
      <c r="D319" s="226" t="s">
        <v>164</v>
      </c>
      <c r="E319" s="227" t="s">
        <v>19</v>
      </c>
      <c r="F319" s="228" t="s">
        <v>755</v>
      </c>
      <c r="G319" s="225"/>
      <c r="H319" s="229">
        <v>13.69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164</v>
      </c>
      <c r="AU319" s="235" t="s">
        <v>173</v>
      </c>
      <c r="AV319" s="13" t="s">
        <v>86</v>
      </c>
      <c r="AW319" s="13" t="s">
        <v>36</v>
      </c>
      <c r="AX319" s="13" t="s">
        <v>76</v>
      </c>
      <c r="AY319" s="235" t="s">
        <v>153</v>
      </c>
    </row>
    <row r="320" s="13" customFormat="1">
      <c r="A320" s="13"/>
      <c r="B320" s="224"/>
      <c r="C320" s="225"/>
      <c r="D320" s="226" t="s">
        <v>164</v>
      </c>
      <c r="E320" s="227" t="s">
        <v>19</v>
      </c>
      <c r="F320" s="228" t="s">
        <v>756</v>
      </c>
      <c r="G320" s="225"/>
      <c r="H320" s="229">
        <v>3.0150000000000001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164</v>
      </c>
      <c r="AU320" s="235" t="s">
        <v>173</v>
      </c>
      <c r="AV320" s="13" t="s">
        <v>86</v>
      </c>
      <c r="AW320" s="13" t="s">
        <v>36</v>
      </c>
      <c r="AX320" s="13" t="s">
        <v>76</v>
      </c>
      <c r="AY320" s="235" t="s">
        <v>153</v>
      </c>
    </row>
    <row r="321" s="13" customFormat="1">
      <c r="A321" s="13"/>
      <c r="B321" s="224"/>
      <c r="C321" s="225"/>
      <c r="D321" s="226" t="s">
        <v>164</v>
      </c>
      <c r="E321" s="227" t="s">
        <v>19</v>
      </c>
      <c r="F321" s="228" t="s">
        <v>757</v>
      </c>
      <c r="G321" s="225"/>
      <c r="H321" s="229">
        <v>6.242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164</v>
      </c>
      <c r="AU321" s="235" t="s">
        <v>173</v>
      </c>
      <c r="AV321" s="13" t="s">
        <v>86</v>
      </c>
      <c r="AW321" s="13" t="s">
        <v>36</v>
      </c>
      <c r="AX321" s="13" t="s">
        <v>76</v>
      </c>
      <c r="AY321" s="235" t="s">
        <v>153</v>
      </c>
    </row>
    <row r="322" s="14" customFormat="1">
      <c r="A322" s="14"/>
      <c r="B322" s="236"/>
      <c r="C322" s="237"/>
      <c r="D322" s="226" t="s">
        <v>164</v>
      </c>
      <c r="E322" s="238" t="s">
        <v>19</v>
      </c>
      <c r="F322" s="239" t="s">
        <v>167</v>
      </c>
      <c r="G322" s="237"/>
      <c r="H322" s="240">
        <v>113.57600000000001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164</v>
      </c>
      <c r="AU322" s="246" t="s">
        <v>173</v>
      </c>
      <c r="AV322" s="14" t="s">
        <v>160</v>
      </c>
      <c r="AW322" s="14" t="s">
        <v>36</v>
      </c>
      <c r="AX322" s="14" t="s">
        <v>84</v>
      </c>
      <c r="AY322" s="246" t="s">
        <v>153</v>
      </c>
    </row>
    <row r="323" s="12" customFormat="1" ht="20.88" customHeight="1">
      <c r="A323" s="12"/>
      <c r="B323" s="190"/>
      <c r="C323" s="191"/>
      <c r="D323" s="192" t="s">
        <v>75</v>
      </c>
      <c r="E323" s="204" t="s">
        <v>770</v>
      </c>
      <c r="F323" s="204" t="s">
        <v>771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SUM(P324:P343)</f>
        <v>0</v>
      </c>
      <c r="Q323" s="198"/>
      <c r="R323" s="199">
        <f>SUM(R324:R343)</f>
        <v>0.13351777999999998</v>
      </c>
      <c r="S323" s="198"/>
      <c r="T323" s="200">
        <f>SUM(T324:T343)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84</v>
      </c>
      <c r="AT323" s="202" t="s">
        <v>75</v>
      </c>
      <c r="AU323" s="202" t="s">
        <v>86</v>
      </c>
      <c r="AY323" s="201" t="s">
        <v>153</v>
      </c>
      <c r="BK323" s="203">
        <f>SUM(BK324:BK343)</f>
        <v>0</v>
      </c>
    </row>
    <row r="324" s="2" customFormat="1" ht="24.15" customHeight="1">
      <c r="A324" s="40"/>
      <c r="B324" s="41"/>
      <c r="C324" s="206" t="s">
        <v>372</v>
      </c>
      <c r="D324" s="206" t="s">
        <v>155</v>
      </c>
      <c r="E324" s="207" t="s">
        <v>772</v>
      </c>
      <c r="F324" s="208" t="s">
        <v>773</v>
      </c>
      <c r="G324" s="209" t="s">
        <v>224</v>
      </c>
      <c r="H324" s="210">
        <v>3.5379999999999998</v>
      </c>
      <c r="I324" s="211"/>
      <c r="J324" s="212">
        <f>ROUND(I324*H324,2)</f>
        <v>0</v>
      </c>
      <c r="K324" s="208" t="s">
        <v>159</v>
      </c>
      <c r="L324" s="46"/>
      <c r="M324" s="213" t="s">
        <v>19</v>
      </c>
      <c r="N324" s="214" t="s">
        <v>47</v>
      </c>
      <c r="O324" s="86"/>
      <c r="P324" s="215">
        <f>O324*H324</f>
        <v>0</v>
      </c>
      <c r="Q324" s="215">
        <v>0.026179999999999998</v>
      </c>
      <c r="R324" s="215">
        <f>Q324*H324</f>
        <v>0.092624839999999986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160</v>
      </c>
      <c r="AT324" s="217" t="s">
        <v>155</v>
      </c>
      <c r="AU324" s="217" t="s">
        <v>173</v>
      </c>
      <c r="AY324" s="19" t="s">
        <v>153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84</v>
      </c>
      <c r="BK324" s="218">
        <f>ROUND(I324*H324,2)</f>
        <v>0</v>
      </c>
      <c r="BL324" s="19" t="s">
        <v>160</v>
      </c>
      <c r="BM324" s="217" t="s">
        <v>774</v>
      </c>
    </row>
    <row r="325" s="2" customFormat="1">
      <c r="A325" s="40"/>
      <c r="B325" s="41"/>
      <c r="C325" s="42"/>
      <c r="D325" s="219" t="s">
        <v>162</v>
      </c>
      <c r="E325" s="42"/>
      <c r="F325" s="220" t="s">
        <v>775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162</v>
      </c>
      <c r="AU325" s="19" t="s">
        <v>173</v>
      </c>
    </row>
    <row r="326" s="13" customFormat="1">
      <c r="A326" s="13"/>
      <c r="B326" s="224"/>
      <c r="C326" s="225"/>
      <c r="D326" s="226" t="s">
        <v>164</v>
      </c>
      <c r="E326" s="227" t="s">
        <v>19</v>
      </c>
      <c r="F326" s="228" t="s">
        <v>776</v>
      </c>
      <c r="G326" s="225"/>
      <c r="H326" s="229">
        <v>0.70999999999999996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164</v>
      </c>
      <c r="AU326" s="235" t="s">
        <v>173</v>
      </c>
      <c r="AV326" s="13" t="s">
        <v>86</v>
      </c>
      <c r="AW326" s="13" t="s">
        <v>36</v>
      </c>
      <c r="AX326" s="13" t="s">
        <v>76</v>
      </c>
      <c r="AY326" s="235" t="s">
        <v>153</v>
      </c>
    </row>
    <row r="327" s="13" customFormat="1">
      <c r="A327" s="13"/>
      <c r="B327" s="224"/>
      <c r="C327" s="225"/>
      <c r="D327" s="226" t="s">
        <v>164</v>
      </c>
      <c r="E327" s="227" t="s">
        <v>19</v>
      </c>
      <c r="F327" s="228" t="s">
        <v>777</v>
      </c>
      <c r="G327" s="225"/>
      <c r="H327" s="229">
        <v>0.70599999999999996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164</v>
      </c>
      <c r="AU327" s="235" t="s">
        <v>173</v>
      </c>
      <c r="AV327" s="13" t="s">
        <v>86</v>
      </c>
      <c r="AW327" s="13" t="s">
        <v>36</v>
      </c>
      <c r="AX327" s="13" t="s">
        <v>76</v>
      </c>
      <c r="AY327" s="235" t="s">
        <v>153</v>
      </c>
    </row>
    <row r="328" s="13" customFormat="1">
      <c r="A328" s="13"/>
      <c r="B328" s="224"/>
      <c r="C328" s="225"/>
      <c r="D328" s="226" t="s">
        <v>164</v>
      </c>
      <c r="E328" s="227" t="s">
        <v>19</v>
      </c>
      <c r="F328" s="228" t="s">
        <v>776</v>
      </c>
      <c r="G328" s="225"/>
      <c r="H328" s="229">
        <v>0.70999999999999996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164</v>
      </c>
      <c r="AU328" s="235" t="s">
        <v>173</v>
      </c>
      <c r="AV328" s="13" t="s">
        <v>86</v>
      </c>
      <c r="AW328" s="13" t="s">
        <v>36</v>
      </c>
      <c r="AX328" s="13" t="s">
        <v>76</v>
      </c>
      <c r="AY328" s="235" t="s">
        <v>153</v>
      </c>
    </row>
    <row r="329" s="13" customFormat="1">
      <c r="A329" s="13"/>
      <c r="B329" s="224"/>
      <c r="C329" s="225"/>
      <c r="D329" s="226" t="s">
        <v>164</v>
      </c>
      <c r="E329" s="227" t="s">
        <v>19</v>
      </c>
      <c r="F329" s="228" t="s">
        <v>778</v>
      </c>
      <c r="G329" s="225"/>
      <c r="H329" s="229">
        <v>0.70799999999999996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164</v>
      </c>
      <c r="AU329" s="235" t="s">
        <v>173</v>
      </c>
      <c r="AV329" s="13" t="s">
        <v>86</v>
      </c>
      <c r="AW329" s="13" t="s">
        <v>36</v>
      </c>
      <c r="AX329" s="13" t="s">
        <v>76</v>
      </c>
      <c r="AY329" s="235" t="s">
        <v>153</v>
      </c>
    </row>
    <row r="330" s="13" customFormat="1">
      <c r="A330" s="13"/>
      <c r="B330" s="224"/>
      <c r="C330" s="225"/>
      <c r="D330" s="226" t="s">
        <v>164</v>
      </c>
      <c r="E330" s="227" t="s">
        <v>19</v>
      </c>
      <c r="F330" s="228" t="s">
        <v>779</v>
      </c>
      <c r="G330" s="225"/>
      <c r="H330" s="229">
        <v>0.70399999999999996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164</v>
      </c>
      <c r="AU330" s="235" t="s">
        <v>173</v>
      </c>
      <c r="AV330" s="13" t="s">
        <v>86</v>
      </c>
      <c r="AW330" s="13" t="s">
        <v>36</v>
      </c>
      <c r="AX330" s="13" t="s">
        <v>76</v>
      </c>
      <c r="AY330" s="235" t="s">
        <v>153</v>
      </c>
    </row>
    <row r="331" s="14" customFormat="1">
      <c r="A331" s="14"/>
      <c r="B331" s="236"/>
      <c r="C331" s="237"/>
      <c r="D331" s="226" t="s">
        <v>164</v>
      </c>
      <c r="E331" s="238" t="s">
        <v>19</v>
      </c>
      <c r="F331" s="239" t="s">
        <v>167</v>
      </c>
      <c r="G331" s="237"/>
      <c r="H331" s="240">
        <v>3.5379999999999994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164</v>
      </c>
      <c r="AU331" s="246" t="s">
        <v>173</v>
      </c>
      <c r="AV331" s="14" t="s">
        <v>160</v>
      </c>
      <c r="AW331" s="14" t="s">
        <v>36</v>
      </c>
      <c r="AX331" s="14" t="s">
        <v>84</v>
      </c>
      <c r="AY331" s="246" t="s">
        <v>153</v>
      </c>
    </row>
    <row r="332" s="2" customFormat="1" ht="16.5" customHeight="1">
      <c r="A332" s="40"/>
      <c r="B332" s="41"/>
      <c r="C332" s="206" t="s">
        <v>377</v>
      </c>
      <c r="D332" s="206" t="s">
        <v>155</v>
      </c>
      <c r="E332" s="207" t="s">
        <v>780</v>
      </c>
      <c r="F332" s="208" t="s">
        <v>781</v>
      </c>
      <c r="G332" s="209" t="s">
        <v>224</v>
      </c>
      <c r="H332" s="210">
        <v>1.254</v>
      </c>
      <c r="I332" s="211"/>
      <c r="J332" s="212">
        <f>ROUND(I332*H332,2)</f>
        <v>0</v>
      </c>
      <c r="K332" s="208" t="s">
        <v>159</v>
      </c>
      <c r="L332" s="46"/>
      <c r="M332" s="213" t="s">
        <v>19</v>
      </c>
      <c r="N332" s="214" t="s">
        <v>47</v>
      </c>
      <c r="O332" s="86"/>
      <c r="P332" s="215">
        <f>O332*H332</f>
        <v>0</v>
      </c>
      <c r="Q332" s="215">
        <v>0.00025999999999999998</v>
      </c>
      <c r="R332" s="215">
        <f>Q332*H332</f>
        <v>0.00032603999999999999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160</v>
      </c>
      <c r="AT332" s="217" t="s">
        <v>155</v>
      </c>
      <c r="AU332" s="217" t="s">
        <v>173</v>
      </c>
      <c r="AY332" s="19" t="s">
        <v>153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84</v>
      </c>
      <c r="BK332" s="218">
        <f>ROUND(I332*H332,2)</f>
        <v>0</v>
      </c>
      <c r="BL332" s="19" t="s">
        <v>160</v>
      </c>
      <c r="BM332" s="217" t="s">
        <v>782</v>
      </c>
    </row>
    <row r="333" s="2" customFormat="1">
      <c r="A333" s="40"/>
      <c r="B333" s="41"/>
      <c r="C333" s="42"/>
      <c r="D333" s="219" t="s">
        <v>162</v>
      </c>
      <c r="E333" s="42"/>
      <c r="F333" s="220" t="s">
        <v>783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162</v>
      </c>
      <c r="AU333" s="19" t="s">
        <v>173</v>
      </c>
    </row>
    <row r="334" s="13" customFormat="1">
      <c r="A334" s="13"/>
      <c r="B334" s="224"/>
      <c r="C334" s="225"/>
      <c r="D334" s="226" t="s">
        <v>164</v>
      </c>
      <c r="E334" s="227" t="s">
        <v>19</v>
      </c>
      <c r="F334" s="228" t="s">
        <v>784</v>
      </c>
      <c r="G334" s="225"/>
      <c r="H334" s="229">
        <v>1.254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164</v>
      </c>
      <c r="AU334" s="235" t="s">
        <v>173</v>
      </c>
      <c r="AV334" s="13" t="s">
        <v>86</v>
      </c>
      <c r="AW334" s="13" t="s">
        <v>36</v>
      </c>
      <c r="AX334" s="13" t="s">
        <v>76</v>
      </c>
      <c r="AY334" s="235" t="s">
        <v>153</v>
      </c>
    </row>
    <row r="335" s="14" customFormat="1">
      <c r="A335" s="14"/>
      <c r="B335" s="236"/>
      <c r="C335" s="237"/>
      <c r="D335" s="226" t="s">
        <v>164</v>
      </c>
      <c r="E335" s="238" t="s">
        <v>19</v>
      </c>
      <c r="F335" s="239" t="s">
        <v>167</v>
      </c>
      <c r="G335" s="237"/>
      <c r="H335" s="240">
        <v>1.254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164</v>
      </c>
      <c r="AU335" s="246" t="s">
        <v>173</v>
      </c>
      <c r="AV335" s="14" t="s">
        <v>160</v>
      </c>
      <c r="AW335" s="14" t="s">
        <v>36</v>
      </c>
      <c r="AX335" s="14" t="s">
        <v>84</v>
      </c>
      <c r="AY335" s="246" t="s">
        <v>153</v>
      </c>
    </row>
    <row r="336" s="2" customFormat="1" ht="21.75" customHeight="1">
      <c r="A336" s="40"/>
      <c r="B336" s="41"/>
      <c r="C336" s="206" t="s">
        <v>383</v>
      </c>
      <c r="D336" s="206" t="s">
        <v>155</v>
      </c>
      <c r="E336" s="207" t="s">
        <v>785</v>
      </c>
      <c r="F336" s="208" t="s">
        <v>786</v>
      </c>
      <c r="G336" s="209" t="s">
        <v>224</v>
      </c>
      <c r="H336" s="210">
        <v>1.254</v>
      </c>
      <c r="I336" s="211"/>
      <c r="J336" s="212">
        <f>ROUND(I336*H336,2)</f>
        <v>0</v>
      </c>
      <c r="K336" s="208" t="s">
        <v>159</v>
      </c>
      <c r="L336" s="46"/>
      <c r="M336" s="213" t="s">
        <v>19</v>
      </c>
      <c r="N336" s="214" t="s">
        <v>47</v>
      </c>
      <c r="O336" s="86"/>
      <c r="P336" s="215">
        <f>O336*H336</f>
        <v>0</v>
      </c>
      <c r="Q336" s="215">
        <v>0.0073499999999999998</v>
      </c>
      <c r="R336" s="215">
        <f>Q336*H336</f>
        <v>0.0092169000000000001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160</v>
      </c>
      <c r="AT336" s="217" t="s">
        <v>155</v>
      </c>
      <c r="AU336" s="217" t="s">
        <v>173</v>
      </c>
      <c r="AY336" s="19" t="s">
        <v>153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84</v>
      </c>
      <c r="BK336" s="218">
        <f>ROUND(I336*H336,2)</f>
        <v>0</v>
      </c>
      <c r="BL336" s="19" t="s">
        <v>160</v>
      </c>
      <c r="BM336" s="217" t="s">
        <v>787</v>
      </c>
    </row>
    <row r="337" s="2" customFormat="1">
      <c r="A337" s="40"/>
      <c r="B337" s="41"/>
      <c r="C337" s="42"/>
      <c r="D337" s="219" t="s">
        <v>162</v>
      </c>
      <c r="E337" s="42"/>
      <c r="F337" s="220" t="s">
        <v>788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162</v>
      </c>
      <c r="AU337" s="19" t="s">
        <v>173</v>
      </c>
    </row>
    <row r="338" s="13" customFormat="1">
      <c r="A338" s="13"/>
      <c r="B338" s="224"/>
      <c r="C338" s="225"/>
      <c r="D338" s="226" t="s">
        <v>164</v>
      </c>
      <c r="E338" s="227" t="s">
        <v>19</v>
      </c>
      <c r="F338" s="228" t="s">
        <v>784</v>
      </c>
      <c r="G338" s="225"/>
      <c r="H338" s="229">
        <v>1.254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164</v>
      </c>
      <c r="AU338" s="235" t="s">
        <v>173</v>
      </c>
      <c r="AV338" s="13" t="s">
        <v>86</v>
      </c>
      <c r="AW338" s="13" t="s">
        <v>36</v>
      </c>
      <c r="AX338" s="13" t="s">
        <v>76</v>
      </c>
      <c r="AY338" s="235" t="s">
        <v>153</v>
      </c>
    </row>
    <row r="339" s="14" customFormat="1">
      <c r="A339" s="14"/>
      <c r="B339" s="236"/>
      <c r="C339" s="237"/>
      <c r="D339" s="226" t="s">
        <v>164</v>
      </c>
      <c r="E339" s="238" t="s">
        <v>19</v>
      </c>
      <c r="F339" s="239" t="s">
        <v>167</v>
      </c>
      <c r="G339" s="237"/>
      <c r="H339" s="240">
        <v>1.254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164</v>
      </c>
      <c r="AU339" s="246" t="s">
        <v>173</v>
      </c>
      <c r="AV339" s="14" t="s">
        <v>160</v>
      </c>
      <c r="AW339" s="14" t="s">
        <v>36</v>
      </c>
      <c r="AX339" s="14" t="s">
        <v>84</v>
      </c>
      <c r="AY339" s="246" t="s">
        <v>153</v>
      </c>
    </row>
    <row r="340" s="2" customFormat="1" ht="16.5" customHeight="1">
      <c r="A340" s="40"/>
      <c r="B340" s="41"/>
      <c r="C340" s="206" t="s">
        <v>390</v>
      </c>
      <c r="D340" s="206" t="s">
        <v>155</v>
      </c>
      <c r="E340" s="207" t="s">
        <v>789</v>
      </c>
      <c r="F340" s="208" t="s">
        <v>790</v>
      </c>
      <c r="G340" s="209" t="s">
        <v>224</v>
      </c>
      <c r="H340" s="210">
        <v>1.254</v>
      </c>
      <c r="I340" s="211"/>
      <c r="J340" s="212">
        <f>ROUND(I340*H340,2)</f>
        <v>0</v>
      </c>
      <c r="K340" s="208" t="s">
        <v>159</v>
      </c>
      <c r="L340" s="46"/>
      <c r="M340" s="213" t="s">
        <v>19</v>
      </c>
      <c r="N340" s="214" t="s">
        <v>47</v>
      </c>
      <c r="O340" s="86"/>
      <c r="P340" s="215">
        <f>O340*H340</f>
        <v>0</v>
      </c>
      <c r="Q340" s="215">
        <v>0.025000000000000001</v>
      </c>
      <c r="R340" s="215">
        <f>Q340*H340</f>
        <v>0.031350000000000003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160</v>
      </c>
      <c r="AT340" s="217" t="s">
        <v>155</v>
      </c>
      <c r="AU340" s="217" t="s">
        <v>173</v>
      </c>
      <c r="AY340" s="19" t="s">
        <v>153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84</v>
      </c>
      <c r="BK340" s="218">
        <f>ROUND(I340*H340,2)</f>
        <v>0</v>
      </c>
      <c r="BL340" s="19" t="s">
        <v>160</v>
      </c>
      <c r="BM340" s="217" t="s">
        <v>791</v>
      </c>
    </row>
    <row r="341" s="2" customFormat="1">
      <c r="A341" s="40"/>
      <c r="B341" s="41"/>
      <c r="C341" s="42"/>
      <c r="D341" s="219" t="s">
        <v>162</v>
      </c>
      <c r="E341" s="42"/>
      <c r="F341" s="220" t="s">
        <v>792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162</v>
      </c>
      <c r="AU341" s="19" t="s">
        <v>173</v>
      </c>
    </row>
    <row r="342" s="13" customFormat="1">
      <c r="A342" s="13"/>
      <c r="B342" s="224"/>
      <c r="C342" s="225"/>
      <c r="D342" s="226" t="s">
        <v>164</v>
      </c>
      <c r="E342" s="227" t="s">
        <v>19</v>
      </c>
      <c r="F342" s="228" t="s">
        <v>784</v>
      </c>
      <c r="G342" s="225"/>
      <c r="H342" s="229">
        <v>1.254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164</v>
      </c>
      <c r="AU342" s="235" t="s">
        <v>173</v>
      </c>
      <c r="AV342" s="13" t="s">
        <v>86</v>
      </c>
      <c r="AW342" s="13" t="s">
        <v>36</v>
      </c>
      <c r="AX342" s="13" t="s">
        <v>76</v>
      </c>
      <c r="AY342" s="235" t="s">
        <v>153</v>
      </c>
    </row>
    <row r="343" s="14" customFormat="1">
      <c r="A343" s="14"/>
      <c r="B343" s="236"/>
      <c r="C343" s="237"/>
      <c r="D343" s="226" t="s">
        <v>164</v>
      </c>
      <c r="E343" s="238" t="s">
        <v>19</v>
      </c>
      <c r="F343" s="239" t="s">
        <v>167</v>
      </c>
      <c r="G343" s="237"/>
      <c r="H343" s="240">
        <v>1.254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164</v>
      </c>
      <c r="AU343" s="246" t="s">
        <v>173</v>
      </c>
      <c r="AV343" s="14" t="s">
        <v>160</v>
      </c>
      <c r="AW343" s="14" t="s">
        <v>36</v>
      </c>
      <c r="AX343" s="14" t="s">
        <v>84</v>
      </c>
      <c r="AY343" s="246" t="s">
        <v>153</v>
      </c>
    </row>
    <row r="344" s="12" customFormat="1" ht="20.88" customHeight="1">
      <c r="A344" s="12"/>
      <c r="B344" s="190"/>
      <c r="C344" s="191"/>
      <c r="D344" s="192" t="s">
        <v>75</v>
      </c>
      <c r="E344" s="204" t="s">
        <v>793</v>
      </c>
      <c r="F344" s="204" t="s">
        <v>794</v>
      </c>
      <c r="G344" s="191"/>
      <c r="H344" s="191"/>
      <c r="I344" s="194"/>
      <c r="J344" s="205">
        <f>BK344</f>
        <v>0</v>
      </c>
      <c r="K344" s="191"/>
      <c r="L344" s="196"/>
      <c r="M344" s="197"/>
      <c r="N344" s="198"/>
      <c r="O344" s="198"/>
      <c r="P344" s="199">
        <f>SUM(P345:P409)</f>
        <v>0</v>
      </c>
      <c r="Q344" s="198"/>
      <c r="R344" s="199">
        <f>SUM(R345:R409)</f>
        <v>2.6170524899999998</v>
      </c>
      <c r="S344" s="198"/>
      <c r="T344" s="200">
        <f>SUM(T345:T409)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1" t="s">
        <v>84</v>
      </c>
      <c r="AT344" s="202" t="s">
        <v>75</v>
      </c>
      <c r="AU344" s="202" t="s">
        <v>86</v>
      </c>
      <c r="AY344" s="201" t="s">
        <v>153</v>
      </c>
      <c r="BK344" s="203">
        <f>SUM(BK345:BK409)</f>
        <v>0</v>
      </c>
    </row>
    <row r="345" s="2" customFormat="1" ht="21.75" customHeight="1">
      <c r="A345" s="40"/>
      <c r="B345" s="41"/>
      <c r="C345" s="206" t="s">
        <v>399</v>
      </c>
      <c r="D345" s="206" t="s">
        <v>155</v>
      </c>
      <c r="E345" s="207" t="s">
        <v>795</v>
      </c>
      <c r="F345" s="208" t="s">
        <v>796</v>
      </c>
      <c r="G345" s="209" t="s">
        <v>158</v>
      </c>
      <c r="H345" s="210">
        <v>0.85799999999999998</v>
      </c>
      <c r="I345" s="211"/>
      <c r="J345" s="212">
        <f>ROUND(I345*H345,2)</f>
        <v>0</v>
      </c>
      <c r="K345" s="208" t="s">
        <v>159</v>
      </c>
      <c r="L345" s="46"/>
      <c r="M345" s="213" t="s">
        <v>19</v>
      </c>
      <c r="N345" s="214" t="s">
        <v>47</v>
      </c>
      <c r="O345" s="86"/>
      <c r="P345" s="215">
        <f>O345*H345</f>
        <v>0</v>
      </c>
      <c r="Q345" s="215">
        <v>2.5018699999999998</v>
      </c>
      <c r="R345" s="215">
        <f>Q345*H345</f>
        <v>2.1466044599999998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160</v>
      </c>
      <c r="AT345" s="217" t="s">
        <v>155</v>
      </c>
      <c r="AU345" s="217" t="s">
        <v>173</v>
      </c>
      <c r="AY345" s="19" t="s">
        <v>153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84</v>
      </c>
      <c r="BK345" s="218">
        <f>ROUND(I345*H345,2)</f>
        <v>0</v>
      </c>
      <c r="BL345" s="19" t="s">
        <v>160</v>
      </c>
      <c r="BM345" s="217" t="s">
        <v>797</v>
      </c>
    </row>
    <row r="346" s="2" customFormat="1">
      <c r="A346" s="40"/>
      <c r="B346" s="41"/>
      <c r="C346" s="42"/>
      <c r="D346" s="219" t="s">
        <v>162</v>
      </c>
      <c r="E346" s="42"/>
      <c r="F346" s="220" t="s">
        <v>798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162</v>
      </c>
      <c r="AU346" s="19" t="s">
        <v>173</v>
      </c>
    </row>
    <row r="347" s="13" customFormat="1">
      <c r="A347" s="13"/>
      <c r="B347" s="224"/>
      <c r="C347" s="225"/>
      <c r="D347" s="226" t="s">
        <v>164</v>
      </c>
      <c r="E347" s="227" t="s">
        <v>19</v>
      </c>
      <c r="F347" s="228" t="s">
        <v>799</v>
      </c>
      <c r="G347" s="225"/>
      <c r="H347" s="229">
        <v>0.012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164</v>
      </c>
      <c r="AU347" s="235" t="s">
        <v>173</v>
      </c>
      <c r="AV347" s="13" t="s">
        <v>86</v>
      </c>
      <c r="AW347" s="13" t="s">
        <v>36</v>
      </c>
      <c r="AX347" s="13" t="s">
        <v>76</v>
      </c>
      <c r="AY347" s="235" t="s">
        <v>153</v>
      </c>
    </row>
    <row r="348" s="13" customFormat="1">
      <c r="A348" s="13"/>
      <c r="B348" s="224"/>
      <c r="C348" s="225"/>
      <c r="D348" s="226" t="s">
        <v>164</v>
      </c>
      <c r="E348" s="227" t="s">
        <v>19</v>
      </c>
      <c r="F348" s="228" t="s">
        <v>800</v>
      </c>
      <c r="G348" s="225"/>
      <c r="H348" s="229">
        <v>0.044999999999999998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164</v>
      </c>
      <c r="AU348" s="235" t="s">
        <v>173</v>
      </c>
      <c r="AV348" s="13" t="s">
        <v>86</v>
      </c>
      <c r="AW348" s="13" t="s">
        <v>36</v>
      </c>
      <c r="AX348" s="13" t="s">
        <v>76</v>
      </c>
      <c r="AY348" s="235" t="s">
        <v>153</v>
      </c>
    </row>
    <row r="349" s="13" customFormat="1">
      <c r="A349" s="13"/>
      <c r="B349" s="224"/>
      <c r="C349" s="225"/>
      <c r="D349" s="226" t="s">
        <v>164</v>
      </c>
      <c r="E349" s="227" t="s">
        <v>19</v>
      </c>
      <c r="F349" s="228" t="s">
        <v>801</v>
      </c>
      <c r="G349" s="225"/>
      <c r="H349" s="229">
        <v>0.049000000000000002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164</v>
      </c>
      <c r="AU349" s="235" t="s">
        <v>173</v>
      </c>
      <c r="AV349" s="13" t="s">
        <v>86</v>
      </c>
      <c r="AW349" s="13" t="s">
        <v>36</v>
      </c>
      <c r="AX349" s="13" t="s">
        <v>76</v>
      </c>
      <c r="AY349" s="235" t="s">
        <v>153</v>
      </c>
    </row>
    <row r="350" s="13" customFormat="1">
      <c r="A350" s="13"/>
      <c r="B350" s="224"/>
      <c r="C350" s="225"/>
      <c r="D350" s="226" t="s">
        <v>164</v>
      </c>
      <c r="E350" s="227" t="s">
        <v>19</v>
      </c>
      <c r="F350" s="228" t="s">
        <v>802</v>
      </c>
      <c r="G350" s="225"/>
      <c r="H350" s="229">
        <v>0.032000000000000001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164</v>
      </c>
      <c r="AU350" s="235" t="s">
        <v>173</v>
      </c>
      <c r="AV350" s="13" t="s">
        <v>86</v>
      </c>
      <c r="AW350" s="13" t="s">
        <v>36</v>
      </c>
      <c r="AX350" s="13" t="s">
        <v>76</v>
      </c>
      <c r="AY350" s="235" t="s">
        <v>153</v>
      </c>
    </row>
    <row r="351" s="13" customFormat="1">
      <c r="A351" s="13"/>
      <c r="B351" s="224"/>
      <c r="C351" s="225"/>
      <c r="D351" s="226" t="s">
        <v>164</v>
      </c>
      <c r="E351" s="227" t="s">
        <v>19</v>
      </c>
      <c r="F351" s="228" t="s">
        <v>803</v>
      </c>
      <c r="G351" s="225"/>
      <c r="H351" s="229">
        <v>0.26100000000000001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164</v>
      </c>
      <c r="AU351" s="235" t="s">
        <v>173</v>
      </c>
      <c r="AV351" s="13" t="s">
        <v>86</v>
      </c>
      <c r="AW351" s="13" t="s">
        <v>36</v>
      </c>
      <c r="AX351" s="13" t="s">
        <v>76</v>
      </c>
      <c r="AY351" s="235" t="s">
        <v>153</v>
      </c>
    </row>
    <row r="352" s="13" customFormat="1">
      <c r="A352" s="13"/>
      <c r="B352" s="224"/>
      <c r="C352" s="225"/>
      <c r="D352" s="226" t="s">
        <v>164</v>
      </c>
      <c r="E352" s="227" t="s">
        <v>19</v>
      </c>
      <c r="F352" s="228" t="s">
        <v>804</v>
      </c>
      <c r="G352" s="225"/>
      <c r="H352" s="229">
        <v>0.36399999999999999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164</v>
      </c>
      <c r="AU352" s="235" t="s">
        <v>173</v>
      </c>
      <c r="AV352" s="13" t="s">
        <v>86</v>
      </c>
      <c r="AW352" s="13" t="s">
        <v>36</v>
      </c>
      <c r="AX352" s="13" t="s">
        <v>76</v>
      </c>
      <c r="AY352" s="235" t="s">
        <v>153</v>
      </c>
    </row>
    <row r="353" s="13" customFormat="1">
      <c r="A353" s="13"/>
      <c r="B353" s="224"/>
      <c r="C353" s="225"/>
      <c r="D353" s="226" t="s">
        <v>164</v>
      </c>
      <c r="E353" s="227" t="s">
        <v>19</v>
      </c>
      <c r="F353" s="228" t="s">
        <v>805</v>
      </c>
      <c r="G353" s="225"/>
      <c r="H353" s="229">
        <v>0.040000000000000001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164</v>
      </c>
      <c r="AU353" s="235" t="s">
        <v>173</v>
      </c>
      <c r="AV353" s="13" t="s">
        <v>86</v>
      </c>
      <c r="AW353" s="13" t="s">
        <v>36</v>
      </c>
      <c r="AX353" s="13" t="s">
        <v>76</v>
      </c>
      <c r="AY353" s="235" t="s">
        <v>153</v>
      </c>
    </row>
    <row r="354" s="13" customFormat="1">
      <c r="A354" s="13"/>
      <c r="B354" s="224"/>
      <c r="C354" s="225"/>
      <c r="D354" s="226" t="s">
        <v>164</v>
      </c>
      <c r="E354" s="227" t="s">
        <v>19</v>
      </c>
      <c r="F354" s="228" t="s">
        <v>806</v>
      </c>
      <c r="G354" s="225"/>
      <c r="H354" s="229">
        <v>0.055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164</v>
      </c>
      <c r="AU354" s="235" t="s">
        <v>173</v>
      </c>
      <c r="AV354" s="13" t="s">
        <v>86</v>
      </c>
      <c r="AW354" s="13" t="s">
        <v>36</v>
      </c>
      <c r="AX354" s="13" t="s">
        <v>76</v>
      </c>
      <c r="AY354" s="235" t="s">
        <v>153</v>
      </c>
    </row>
    <row r="355" s="14" customFormat="1">
      <c r="A355" s="14"/>
      <c r="B355" s="236"/>
      <c r="C355" s="237"/>
      <c r="D355" s="226" t="s">
        <v>164</v>
      </c>
      <c r="E355" s="238" t="s">
        <v>19</v>
      </c>
      <c r="F355" s="239" t="s">
        <v>167</v>
      </c>
      <c r="G355" s="237"/>
      <c r="H355" s="240">
        <v>0.8580000000000001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164</v>
      </c>
      <c r="AU355" s="246" t="s">
        <v>173</v>
      </c>
      <c r="AV355" s="14" t="s">
        <v>160</v>
      </c>
      <c r="AW355" s="14" t="s">
        <v>36</v>
      </c>
      <c r="AX355" s="14" t="s">
        <v>84</v>
      </c>
      <c r="AY355" s="246" t="s">
        <v>153</v>
      </c>
    </row>
    <row r="356" s="2" customFormat="1" ht="21.75" customHeight="1">
      <c r="A356" s="40"/>
      <c r="B356" s="41"/>
      <c r="C356" s="206" t="s">
        <v>408</v>
      </c>
      <c r="D356" s="206" t="s">
        <v>155</v>
      </c>
      <c r="E356" s="207" t="s">
        <v>807</v>
      </c>
      <c r="F356" s="208" t="s">
        <v>808</v>
      </c>
      <c r="G356" s="209" t="s">
        <v>158</v>
      </c>
      <c r="H356" s="210">
        <v>0.85799999999999998</v>
      </c>
      <c r="I356" s="211"/>
      <c r="J356" s="212">
        <f>ROUND(I356*H356,2)</f>
        <v>0</v>
      </c>
      <c r="K356" s="208" t="s">
        <v>159</v>
      </c>
      <c r="L356" s="46"/>
      <c r="M356" s="213" t="s">
        <v>19</v>
      </c>
      <c r="N356" s="214" t="s">
        <v>47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160</v>
      </c>
      <c r="AT356" s="217" t="s">
        <v>155</v>
      </c>
      <c r="AU356" s="217" t="s">
        <v>173</v>
      </c>
      <c r="AY356" s="19" t="s">
        <v>153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84</v>
      </c>
      <c r="BK356" s="218">
        <f>ROUND(I356*H356,2)</f>
        <v>0</v>
      </c>
      <c r="BL356" s="19" t="s">
        <v>160</v>
      </c>
      <c r="BM356" s="217" t="s">
        <v>809</v>
      </c>
    </row>
    <row r="357" s="2" customFormat="1">
      <c r="A357" s="40"/>
      <c r="B357" s="41"/>
      <c r="C357" s="42"/>
      <c r="D357" s="219" t="s">
        <v>162</v>
      </c>
      <c r="E357" s="42"/>
      <c r="F357" s="220" t="s">
        <v>810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162</v>
      </c>
      <c r="AU357" s="19" t="s">
        <v>173</v>
      </c>
    </row>
    <row r="358" s="13" customFormat="1">
      <c r="A358" s="13"/>
      <c r="B358" s="224"/>
      <c r="C358" s="225"/>
      <c r="D358" s="226" t="s">
        <v>164</v>
      </c>
      <c r="E358" s="227" t="s">
        <v>19</v>
      </c>
      <c r="F358" s="228" t="s">
        <v>799</v>
      </c>
      <c r="G358" s="225"/>
      <c r="H358" s="229">
        <v>0.012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164</v>
      </c>
      <c r="AU358" s="235" t="s">
        <v>173</v>
      </c>
      <c r="AV358" s="13" t="s">
        <v>86</v>
      </c>
      <c r="AW358" s="13" t="s">
        <v>36</v>
      </c>
      <c r="AX358" s="13" t="s">
        <v>76</v>
      </c>
      <c r="AY358" s="235" t="s">
        <v>153</v>
      </c>
    </row>
    <row r="359" s="13" customFormat="1">
      <c r="A359" s="13"/>
      <c r="B359" s="224"/>
      <c r="C359" s="225"/>
      <c r="D359" s="226" t="s">
        <v>164</v>
      </c>
      <c r="E359" s="227" t="s">
        <v>19</v>
      </c>
      <c r="F359" s="228" t="s">
        <v>800</v>
      </c>
      <c r="G359" s="225"/>
      <c r="H359" s="229">
        <v>0.044999999999999998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164</v>
      </c>
      <c r="AU359" s="235" t="s">
        <v>173</v>
      </c>
      <c r="AV359" s="13" t="s">
        <v>86</v>
      </c>
      <c r="AW359" s="13" t="s">
        <v>36</v>
      </c>
      <c r="AX359" s="13" t="s">
        <v>76</v>
      </c>
      <c r="AY359" s="235" t="s">
        <v>153</v>
      </c>
    </row>
    <row r="360" s="13" customFormat="1">
      <c r="A360" s="13"/>
      <c r="B360" s="224"/>
      <c r="C360" s="225"/>
      <c r="D360" s="226" t="s">
        <v>164</v>
      </c>
      <c r="E360" s="227" t="s">
        <v>19</v>
      </c>
      <c r="F360" s="228" t="s">
        <v>801</v>
      </c>
      <c r="G360" s="225"/>
      <c r="H360" s="229">
        <v>0.049000000000000002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164</v>
      </c>
      <c r="AU360" s="235" t="s">
        <v>173</v>
      </c>
      <c r="AV360" s="13" t="s">
        <v>86</v>
      </c>
      <c r="AW360" s="13" t="s">
        <v>36</v>
      </c>
      <c r="AX360" s="13" t="s">
        <v>76</v>
      </c>
      <c r="AY360" s="235" t="s">
        <v>153</v>
      </c>
    </row>
    <row r="361" s="13" customFormat="1">
      <c r="A361" s="13"/>
      <c r="B361" s="224"/>
      <c r="C361" s="225"/>
      <c r="D361" s="226" t="s">
        <v>164</v>
      </c>
      <c r="E361" s="227" t="s">
        <v>19</v>
      </c>
      <c r="F361" s="228" t="s">
        <v>802</v>
      </c>
      <c r="G361" s="225"/>
      <c r="H361" s="229">
        <v>0.032000000000000001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164</v>
      </c>
      <c r="AU361" s="235" t="s">
        <v>173</v>
      </c>
      <c r="AV361" s="13" t="s">
        <v>86</v>
      </c>
      <c r="AW361" s="13" t="s">
        <v>36</v>
      </c>
      <c r="AX361" s="13" t="s">
        <v>76</v>
      </c>
      <c r="AY361" s="235" t="s">
        <v>153</v>
      </c>
    </row>
    <row r="362" s="13" customFormat="1">
      <c r="A362" s="13"/>
      <c r="B362" s="224"/>
      <c r="C362" s="225"/>
      <c r="D362" s="226" t="s">
        <v>164</v>
      </c>
      <c r="E362" s="227" t="s">
        <v>19</v>
      </c>
      <c r="F362" s="228" t="s">
        <v>803</v>
      </c>
      <c r="G362" s="225"/>
      <c r="H362" s="229">
        <v>0.26100000000000001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164</v>
      </c>
      <c r="AU362" s="235" t="s">
        <v>173</v>
      </c>
      <c r="AV362" s="13" t="s">
        <v>86</v>
      </c>
      <c r="AW362" s="13" t="s">
        <v>36</v>
      </c>
      <c r="AX362" s="13" t="s">
        <v>76</v>
      </c>
      <c r="AY362" s="235" t="s">
        <v>153</v>
      </c>
    </row>
    <row r="363" s="13" customFormat="1">
      <c r="A363" s="13"/>
      <c r="B363" s="224"/>
      <c r="C363" s="225"/>
      <c r="D363" s="226" t="s">
        <v>164</v>
      </c>
      <c r="E363" s="227" t="s">
        <v>19</v>
      </c>
      <c r="F363" s="228" t="s">
        <v>804</v>
      </c>
      <c r="G363" s="225"/>
      <c r="H363" s="229">
        <v>0.36399999999999999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164</v>
      </c>
      <c r="AU363" s="235" t="s">
        <v>173</v>
      </c>
      <c r="AV363" s="13" t="s">
        <v>86</v>
      </c>
      <c r="AW363" s="13" t="s">
        <v>36</v>
      </c>
      <c r="AX363" s="13" t="s">
        <v>76</v>
      </c>
      <c r="AY363" s="235" t="s">
        <v>153</v>
      </c>
    </row>
    <row r="364" s="13" customFormat="1">
      <c r="A364" s="13"/>
      <c r="B364" s="224"/>
      <c r="C364" s="225"/>
      <c r="D364" s="226" t="s">
        <v>164</v>
      </c>
      <c r="E364" s="227" t="s">
        <v>19</v>
      </c>
      <c r="F364" s="228" t="s">
        <v>805</v>
      </c>
      <c r="G364" s="225"/>
      <c r="H364" s="229">
        <v>0.040000000000000001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164</v>
      </c>
      <c r="AU364" s="235" t="s">
        <v>173</v>
      </c>
      <c r="AV364" s="13" t="s">
        <v>86</v>
      </c>
      <c r="AW364" s="13" t="s">
        <v>36</v>
      </c>
      <c r="AX364" s="13" t="s">
        <v>76</v>
      </c>
      <c r="AY364" s="235" t="s">
        <v>153</v>
      </c>
    </row>
    <row r="365" s="13" customFormat="1">
      <c r="A365" s="13"/>
      <c r="B365" s="224"/>
      <c r="C365" s="225"/>
      <c r="D365" s="226" t="s">
        <v>164</v>
      </c>
      <c r="E365" s="227" t="s">
        <v>19</v>
      </c>
      <c r="F365" s="228" t="s">
        <v>806</v>
      </c>
      <c r="G365" s="225"/>
      <c r="H365" s="229">
        <v>0.055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164</v>
      </c>
      <c r="AU365" s="235" t="s">
        <v>173</v>
      </c>
      <c r="AV365" s="13" t="s">
        <v>86</v>
      </c>
      <c r="AW365" s="13" t="s">
        <v>36</v>
      </c>
      <c r="AX365" s="13" t="s">
        <v>76</v>
      </c>
      <c r="AY365" s="235" t="s">
        <v>153</v>
      </c>
    </row>
    <row r="366" s="14" customFormat="1">
      <c r="A366" s="14"/>
      <c r="B366" s="236"/>
      <c r="C366" s="237"/>
      <c r="D366" s="226" t="s">
        <v>164</v>
      </c>
      <c r="E366" s="238" t="s">
        <v>19</v>
      </c>
      <c r="F366" s="239" t="s">
        <v>167</v>
      </c>
      <c r="G366" s="237"/>
      <c r="H366" s="240">
        <v>0.8580000000000001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164</v>
      </c>
      <c r="AU366" s="246" t="s">
        <v>173</v>
      </c>
      <c r="AV366" s="14" t="s">
        <v>160</v>
      </c>
      <c r="AW366" s="14" t="s">
        <v>36</v>
      </c>
      <c r="AX366" s="14" t="s">
        <v>84</v>
      </c>
      <c r="AY366" s="246" t="s">
        <v>153</v>
      </c>
    </row>
    <row r="367" s="2" customFormat="1" ht="24.15" customHeight="1">
      <c r="A367" s="40"/>
      <c r="B367" s="41"/>
      <c r="C367" s="206" t="s">
        <v>416</v>
      </c>
      <c r="D367" s="206" t="s">
        <v>155</v>
      </c>
      <c r="E367" s="207" t="s">
        <v>811</v>
      </c>
      <c r="F367" s="208" t="s">
        <v>812</v>
      </c>
      <c r="G367" s="209" t="s">
        <v>158</v>
      </c>
      <c r="H367" s="210">
        <v>0.85799999999999998</v>
      </c>
      <c r="I367" s="211"/>
      <c r="J367" s="212">
        <f>ROUND(I367*H367,2)</f>
        <v>0</v>
      </c>
      <c r="K367" s="208" t="s">
        <v>159</v>
      </c>
      <c r="L367" s="46"/>
      <c r="M367" s="213" t="s">
        <v>19</v>
      </c>
      <c r="N367" s="214" t="s">
        <v>47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160</v>
      </c>
      <c r="AT367" s="217" t="s">
        <v>155</v>
      </c>
      <c r="AU367" s="217" t="s">
        <v>173</v>
      </c>
      <c r="AY367" s="19" t="s">
        <v>153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84</v>
      </c>
      <c r="BK367" s="218">
        <f>ROUND(I367*H367,2)</f>
        <v>0</v>
      </c>
      <c r="BL367" s="19" t="s">
        <v>160</v>
      </c>
      <c r="BM367" s="217" t="s">
        <v>813</v>
      </c>
    </row>
    <row r="368" s="2" customFormat="1">
      <c r="A368" s="40"/>
      <c r="B368" s="41"/>
      <c r="C368" s="42"/>
      <c r="D368" s="219" t="s">
        <v>162</v>
      </c>
      <c r="E368" s="42"/>
      <c r="F368" s="220" t="s">
        <v>814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162</v>
      </c>
      <c r="AU368" s="19" t="s">
        <v>173</v>
      </c>
    </row>
    <row r="369" s="13" customFormat="1">
      <c r="A369" s="13"/>
      <c r="B369" s="224"/>
      <c r="C369" s="225"/>
      <c r="D369" s="226" t="s">
        <v>164</v>
      </c>
      <c r="E369" s="227" t="s">
        <v>19</v>
      </c>
      <c r="F369" s="228" t="s">
        <v>799</v>
      </c>
      <c r="G369" s="225"/>
      <c r="H369" s="229">
        <v>0.012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164</v>
      </c>
      <c r="AU369" s="235" t="s">
        <v>173</v>
      </c>
      <c r="AV369" s="13" t="s">
        <v>86</v>
      </c>
      <c r="AW369" s="13" t="s">
        <v>36</v>
      </c>
      <c r="AX369" s="13" t="s">
        <v>76</v>
      </c>
      <c r="AY369" s="235" t="s">
        <v>153</v>
      </c>
    </row>
    <row r="370" s="13" customFormat="1">
      <c r="A370" s="13"/>
      <c r="B370" s="224"/>
      <c r="C370" s="225"/>
      <c r="D370" s="226" t="s">
        <v>164</v>
      </c>
      <c r="E370" s="227" t="s">
        <v>19</v>
      </c>
      <c r="F370" s="228" t="s">
        <v>800</v>
      </c>
      <c r="G370" s="225"/>
      <c r="H370" s="229">
        <v>0.044999999999999998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164</v>
      </c>
      <c r="AU370" s="235" t="s">
        <v>173</v>
      </c>
      <c r="AV370" s="13" t="s">
        <v>86</v>
      </c>
      <c r="AW370" s="13" t="s">
        <v>36</v>
      </c>
      <c r="AX370" s="13" t="s">
        <v>76</v>
      </c>
      <c r="AY370" s="235" t="s">
        <v>153</v>
      </c>
    </row>
    <row r="371" s="13" customFormat="1">
      <c r="A371" s="13"/>
      <c r="B371" s="224"/>
      <c r="C371" s="225"/>
      <c r="D371" s="226" t="s">
        <v>164</v>
      </c>
      <c r="E371" s="227" t="s">
        <v>19</v>
      </c>
      <c r="F371" s="228" t="s">
        <v>801</v>
      </c>
      <c r="G371" s="225"/>
      <c r="H371" s="229">
        <v>0.049000000000000002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164</v>
      </c>
      <c r="AU371" s="235" t="s">
        <v>173</v>
      </c>
      <c r="AV371" s="13" t="s">
        <v>86</v>
      </c>
      <c r="AW371" s="13" t="s">
        <v>36</v>
      </c>
      <c r="AX371" s="13" t="s">
        <v>76</v>
      </c>
      <c r="AY371" s="235" t="s">
        <v>153</v>
      </c>
    </row>
    <row r="372" s="13" customFormat="1">
      <c r="A372" s="13"/>
      <c r="B372" s="224"/>
      <c r="C372" s="225"/>
      <c r="D372" s="226" t="s">
        <v>164</v>
      </c>
      <c r="E372" s="227" t="s">
        <v>19</v>
      </c>
      <c r="F372" s="228" t="s">
        <v>802</v>
      </c>
      <c r="G372" s="225"/>
      <c r="H372" s="229">
        <v>0.032000000000000001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164</v>
      </c>
      <c r="AU372" s="235" t="s">
        <v>173</v>
      </c>
      <c r="AV372" s="13" t="s">
        <v>86</v>
      </c>
      <c r="AW372" s="13" t="s">
        <v>36</v>
      </c>
      <c r="AX372" s="13" t="s">
        <v>76</v>
      </c>
      <c r="AY372" s="235" t="s">
        <v>153</v>
      </c>
    </row>
    <row r="373" s="13" customFormat="1">
      <c r="A373" s="13"/>
      <c r="B373" s="224"/>
      <c r="C373" s="225"/>
      <c r="D373" s="226" t="s">
        <v>164</v>
      </c>
      <c r="E373" s="227" t="s">
        <v>19</v>
      </c>
      <c r="F373" s="228" t="s">
        <v>803</v>
      </c>
      <c r="G373" s="225"/>
      <c r="H373" s="229">
        <v>0.26100000000000001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164</v>
      </c>
      <c r="AU373" s="235" t="s">
        <v>173</v>
      </c>
      <c r="AV373" s="13" t="s">
        <v>86</v>
      </c>
      <c r="AW373" s="13" t="s">
        <v>36</v>
      </c>
      <c r="AX373" s="13" t="s">
        <v>76</v>
      </c>
      <c r="AY373" s="235" t="s">
        <v>153</v>
      </c>
    </row>
    <row r="374" s="13" customFormat="1">
      <c r="A374" s="13"/>
      <c r="B374" s="224"/>
      <c r="C374" s="225"/>
      <c r="D374" s="226" t="s">
        <v>164</v>
      </c>
      <c r="E374" s="227" t="s">
        <v>19</v>
      </c>
      <c r="F374" s="228" t="s">
        <v>804</v>
      </c>
      <c r="G374" s="225"/>
      <c r="H374" s="229">
        <v>0.36399999999999999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164</v>
      </c>
      <c r="AU374" s="235" t="s">
        <v>173</v>
      </c>
      <c r="AV374" s="13" t="s">
        <v>86</v>
      </c>
      <c r="AW374" s="13" t="s">
        <v>36</v>
      </c>
      <c r="AX374" s="13" t="s">
        <v>76</v>
      </c>
      <c r="AY374" s="235" t="s">
        <v>153</v>
      </c>
    </row>
    <row r="375" s="13" customFormat="1">
      <c r="A375" s="13"/>
      <c r="B375" s="224"/>
      <c r="C375" s="225"/>
      <c r="D375" s="226" t="s">
        <v>164</v>
      </c>
      <c r="E375" s="227" t="s">
        <v>19</v>
      </c>
      <c r="F375" s="228" t="s">
        <v>805</v>
      </c>
      <c r="G375" s="225"/>
      <c r="H375" s="229">
        <v>0.040000000000000001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164</v>
      </c>
      <c r="AU375" s="235" t="s">
        <v>173</v>
      </c>
      <c r="AV375" s="13" t="s">
        <v>86</v>
      </c>
      <c r="AW375" s="13" t="s">
        <v>36</v>
      </c>
      <c r="AX375" s="13" t="s">
        <v>76</v>
      </c>
      <c r="AY375" s="235" t="s">
        <v>153</v>
      </c>
    </row>
    <row r="376" s="13" customFormat="1">
      <c r="A376" s="13"/>
      <c r="B376" s="224"/>
      <c r="C376" s="225"/>
      <c r="D376" s="226" t="s">
        <v>164</v>
      </c>
      <c r="E376" s="227" t="s">
        <v>19</v>
      </c>
      <c r="F376" s="228" t="s">
        <v>806</v>
      </c>
      <c r="G376" s="225"/>
      <c r="H376" s="229">
        <v>0.055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164</v>
      </c>
      <c r="AU376" s="235" t="s">
        <v>173</v>
      </c>
      <c r="AV376" s="13" t="s">
        <v>86</v>
      </c>
      <c r="AW376" s="13" t="s">
        <v>36</v>
      </c>
      <c r="AX376" s="13" t="s">
        <v>76</v>
      </c>
      <c r="AY376" s="235" t="s">
        <v>153</v>
      </c>
    </row>
    <row r="377" s="14" customFormat="1">
      <c r="A377" s="14"/>
      <c r="B377" s="236"/>
      <c r="C377" s="237"/>
      <c r="D377" s="226" t="s">
        <v>164</v>
      </c>
      <c r="E377" s="238" t="s">
        <v>19</v>
      </c>
      <c r="F377" s="239" t="s">
        <v>167</v>
      </c>
      <c r="G377" s="237"/>
      <c r="H377" s="240">
        <v>0.8580000000000001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164</v>
      </c>
      <c r="AU377" s="246" t="s">
        <v>173</v>
      </c>
      <c r="AV377" s="14" t="s">
        <v>160</v>
      </c>
      <c r="AW377" s="14" t="s">
        <v>36</v>
      </c>
      <c r="AX377" s="14" t="s">
        <v>84</v>
      </c>
      <c r="AY377" s="246" t="s">
        <v>153</v>
      </c>
    </row>
    <row r="378" s="2" customFormat="1" ht="21.75" customHeight="1">
      <c r="A378" s="40"/>
      <c r="B378" s="41"/>
      <c r="C378" s="206" t="s">
        <v>423</v>
      </c>
      <c r="D378" s="206" t="s">
        <v>155</v>
      </c>
      <c r="E378" s="207" t="s">
        <v>815</v>
      </c>
      <c r="F378" s="208" t="s">
        <v>816</v>
      </c>
      <c r="G378" s="209" t="s">
        <v>158</v>
      </c>
      <c r="H378" s="210">
        <v>0.85799999999999998</v>
      </c>
      <c r="I378" s="211"/>
      <c r="J378" s="212">
        <f>ROUND(I378*H378,2)</f>
        <v>0</v>
      </c>
      <c r="K378" s="208" t="s">
        <v>159</v>
      </c>
      <c r="L378" s="46"/>
      <c r="M378" s="213" t="s">
        <v>19</v>
      </c>
      <c r="N378" s="214" t="s">
        <v>47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160</v>
      </c>
      <c r="AT378" s="217" t="s">
        <v>155</v>
      </c>
      <c r="AU378" s="217" t="s">
        <v>173</v>
      </c>
      <c r="AY378" s="19" t="s">
        <v>153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84</v>
      </c>
      <c r="BK378" s="218">
        <f>ROUND(I378*H378,2)</f>
        <v>0</v>
      </c>
      <c r="BL378" s="19" t="s">
        <v>160</v>
      </c>
      <c r="BM378" s="217" t="s">
        <v>817</v>
      </c>
    </row>
    <row r="379" s="2" customFormat="1">
      <c r="A379" s="40"/>
      <c r="B379" s="41"/>
      <c r="C379" s="42"/>
      <c r="D379" s="219" t="s">
        <v>162</v>
      </c>
      <c r="E379" s="42"/>
      <c r="F379" s="220" t="s">
        <v>818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162</v>
      </c>
      <c r="AU379" s="19" t="s">
        <v>173</v>
      </c>
    </row>
    <row r="380" s="13" customFormat="1">
      <c r="A380" s="13"/>
      <c r="B380" s="224"/>
      <c r="C380" s="225"/>
      <c r="D380" s="226" t="s">
        <v>164</v>
      </c>
      <c r="E380" s="227" t="s">
        <v>19</v>
      </c>
      <c r="F380" s="228" t="s">
        <v>799</v>
      </c>
      <c r="G380" s="225"/>
      <c r="H380" s="229">
        <v>0.012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164</v>
      </c>
      <c r="AU380" s="235" t="s">
        <v>173</v>
      </c>
      <c r="AV380" s="13" t="s">
        <v>86</v>
      </c>
      <c r="AW380" s="13" t="s">
        <v>36</v>
      </c>
      <c r="AX380" s="13" t="s">
        <v>76</v>
      </c>
      <c r="AY380" s="235" t="s">
        <v>153</v>
      </c>
    </row>
    <row r="381" s="13" customFormat="1">
      <c r="A381" s="13"/>
      <c r="B381" s="224"/>
      <c r="C381" s="225"/>
      <c r="D381" s="226" t="s">
        <v>164</v>
      </c>
      <c r="E381" s="227" t="s">
        <v>19</v>
      </c>
      <c r="F381" s="228" t="s">
        <v>800</v>
      </c>
      <c r="G381" s="225"/>
      <c r="H381" s="229">
        <v>0.044999999999999998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164</v>
      </c>
      <c r="AU381" s="235" t="s">
        <v>173</v>
      </c>
      <c r="AV381" s="13" t="s">
        <v>86</v>
      </c>
      <c r="AW381" s="13" t="s">
        <v>36</v>
      </c>
      <c r="AX381" s="13" t="s">
        <v>76</v>
      </c>
      <c r="AY381" s="235" t="s">
        <v>153</v>
      </c>
    </row>
    <row r="382" s="13" customFormat="1">
      <c r="A382" s="13"/>
      <c r="B382" s="224"/>
      <c r="C382" s="225"/>
      <c r="D382" s="226" t="s">
        <v>164</v>
      </c>
      <c r="E382" s="227" t="s">
        <v>19</v>
      </c>
      <c r="F382" s="228" t="s">
        <v>801</v>
      </c>
      <c r="G382" s="225"/>
      <c r="H382" s="229">
        <v>0.049000000000000002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164</v>
      </c>
      <c r="AU382" s="235" t="s">
        <v>173</v>
      </c>
      <c r="AV382" s="13" t="s">
        <v>86</v>
      </c>
      <c r="AW382" s="13" t="s">
        <v>36</v>
      </c>
      <c r="AX382" s="13" t="s">
        <v>76</v>
      </c>
      <c r="AY382" s="235" t="s">
        <v>153</v>
      </c>
    </row>
    <row r="383" s="13" customFormat="1">
      <c r="A383" s="13"/>
      <c r="B383" s="224"/>
      <c r="C383" s="225"/>
      <c r="D383" s="226" t="s">
        <v>164</v>
      </c>
      <c r="E383" s="227" t="s">
        <v>19</v>
      </c>
      <c r="F383" s="228" t="s">
        <v>802</v>
      </c>
      <c r="G383" s="225"/>
      <c r="H383" s="229">
        <v>0.032000000000000001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164</v>
      </c>
      <c r="AU383" s="235" t="s">
        <v>173</v>
      </c>
      <c r="AV383" s="13" t="s">
        <v>86</v>
      </c>
      <c r="AW383" s="13" t="s">
        <v>36</v>
      </c>
      <c r="AX383" s="13" t="s">
        <v>76</v>
      </c>
      <c r="AY383" s="235" t="s">
        <v>153</v>
      </c>
    </row>
    <row r="384" s="13" customFormat="1">
      <c r="A384" s="13"/>
      <c r="B384" s="224"/>
      <c r="C384" s="225"/>
      <c r="D384" s="226" t="s">
        <v>164</v>
      </c>
      <c r="E384" s="227" t="s">
        <v>19</v>
      </c>
      <c r="F384" s="228" t="s">
        <v>803</v>
      </c>
      <c r="G384" s="225"/>
      <c r="H384" s="229">
        <v>0.26100000000000001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164</v>
      </c>
      <c r="AU384" s="235" t="s">
        <v>173</v>
      </c>
      <c r="AV384" s="13" t="s">
        <v>86</v>
      </c>
      <c r="AW384" s="13" t="s">
        <v>36</v>
      </c>
      <c r="AX384" s="13" t="s">
        <v>76</v>
      </c>
      <c r="AY384" s="235" t="s">
        <v>153</v>
      </c>
    </row>
    <row r="385" s="13" customFormat="1">
      <c r="A385" s="13"/>
      <c r="B385" s="224"/>
      <c r="C385" s="225"/>
      <c r="D385" s="226" t="s">
        <v>164</v>
      </c>
      <c r="E385" s="227" t="s">
        <v>19</v>
      </c>
      <c r="F385" s="228" t="s">
        <v>804</v>
      </c>
      <c r="G385" s="225"/>
      <c r="H385" s="229">
        <v>0.36399999999999999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164</v>
      </c>
      <c r="AU385" s="235" t="s">
        <v>173</v>
      </c>
      <c r="AV385" s="13" t="s">
        <v>86</v>
      </c>
      <c r="AW385" s="13" t="s">
        <v>36</v>
      </c>
      <c r="AX385" s="13" t="s">
        <v>76</v>
      </c>
      <c r="AY385" s="235" t="s">
        <v>153</v>
      </c>
    </row>
    <row r="386" s="13" customFormat="1">
      <c r="A386" s="13"/>
      <c r="B386" s="224"/>
      <c r="C386" s="225"/>
      <c r="D386" s="226" t="s">
        <v>164</v>
      </c>
      <c r="E386" s="227" t="s">
        <v>19</v>
      </c>
      <c r="F386" s="228" t="s">
        <v>805</v>
      </c>
      <c r="G386" s="225"/>
      <c r="H386" s="229">
        <v>0.040000000000000001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164</v>
      </c>
      <c r="AU386" s="235" t="s">
        <v>173</v>
      </c>
      <c r="AV386" s="13" t="s">
        <v>86</v>
      </c>
      <c r="AW386" s="13" t="s">
        <v>36</v>
      </c>
      <c r="AX386" s="13" t="s">
        <v>76</v>
      </c>
      <c r="AY386" s="235" t="s">
        <v>153</v>
      </c>
    </row>
    <row r="387" s="13" customFormat="1">
      <c r="A387" s="13"/>
      <c r="B387" s="224"/>
      <c r="C387" s="225"/>
      <c r="D387" s="226" t="s">
        <v>164</v>
      </c>
      <c r="E387" s="227" t="s">
        <v>19</v>
      </c>
      <c r="F387" s="228" t="s">
        <v>806</v>
      </c>
      <c r="G387" s="225"/>
      <c r="H387" s="229">
        <v>0.055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164</v>
      </c>
      <c r="AU387" s="235" t="s">
        <v>173</v>
      </c>
      <c r="AV387" s="13" t="s">
        <v>86</v>
      </c>
      <c r="AW387" s="13" t="s">
        <v>36</v>
      </c>
      <c r="AX387" s="13" t="s">
        <v>76</v>
      </c>
      <c r="AY387" s="235" t="s">
        <v>153</v>
      </c>
    </row>
    <row r="388" s="14" customFormat="1">
      <c r="A388" s="14"/>
      <c r="B388" s="236"/>
      <c r="C388" s="237"/>
      <c r="D388" s="226" t="s">
        <v>164</v>
      </c>
      <c r="E388" s="238" t="s">
        <v>19</v>
      </c>
      <c r="F388" s="239" t="s">
        <v>167</v>
      </c>
      <c r="G388" s="237"/>
      <c r="H388" s="240">
        <v>0.8580000000000001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164</v>
      </c>
      <c r="AU388" s="246" t="s">
        <v>173</v>
      </c>
      <c r="AV388" s="14" t="s">
        <v>160</v>
      </c>
      <c r="AW388" s="14" t="s">
        <v>36</v>
      </c>
      <c r="AX388" s="14" t="s">
        <v>84</v>
      </c>
      <c r="AY388" s="246" t="s">
        <v>153</v>
      </c>
    </row>
    <row r="389" s="2" customFormat="1" ht="16.5" customHeight="1">
      <c r="A389" s="40"/>
      <c r="B389" s="41"/>
      <c r="C389" s="206" t="s">
        <v>429</v>
      </c>
      <c r="D389" s="206" t="s">
        <v>155</v>
      </c>
      <c r="E389" s="207" t="s">
        <v>819</v>
      </c>
      <c r="F389" s="208" t="s">
        <v>820</v>
      </c>
      <c r="G389" s="209" t="s">
        <v>158</v>
      </c>
      <c r="H389" s="210">
        <v>0.85799999999999998</v>
      </c>
      <c r="I389" s="211"/>
      <c r="J389" s="212">
        <f>ROUND(I389*H389,2)</f>
        <v>0</v>
      </c>
      <c r="K389" s="208" t="s">
        <v>19</v>
      </c>
      <c r="L389" s="46"/>
      <c r="M389" s="213" t="s">
        <v>19</v>
      </c>
      <c r="N389" s="214" t="s">
        <v>47</v>
      </c>
      <c r="O389" s="86"/>
      <c r="P389" s="215">
        <f>O389*H389</f>
        <v>0</v>
      </c>
      <c r="Q389" s="215">
        <v>0.5</v>
      </c>
      <c r="R389" s="215">
        <f>Q389*H389</f>
        <v>0.42899999999999999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160</v>
      </c>
      <c r="AT389" s="217" t="s">
        <v>155</v>
      </c>
      <c r="AU389" s="217" t="s">
        <v>173</v>
      </c>
      <c r="AY389" s="19" t="s">
        <v>153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84</v>
      </c>
      <c r="BK389" s="218">
        <f>ROUND(I389*H389,2)</f>
        <v>0</v>
      </c>
      <c r="BL389" s="19" t="s">
        <v>160</v>
      </c>
      <c r="BM389" s="217" t="s">
        <v>821</v>
      </c>
    </row>
    <row r="390" s="13" customFormat="1">
      <c r="A390" s="13"/>
      <c r="B390" s="224"/>
      <c r="C390" s="225"/>
      <c r="D390" s="226" t="s">
        <v>164</v>
      </c>
      <c r="E390" s="227" t="s">
        <v>19</v>
      </c>
      <c r="F390" s="228" t="s">
        <v>799</v>
      </c>
      <c r="G390" s="225"/>
      <c r="H390" s="229">
        <v>0.012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164</v>
      </c>
      <c r="AU390" s="235" t="s">
        <v>173</v>
      </c>
      <c r="AV390" s="13" t="s">
        <v>86</v>
      </c>
      <c r="AW390" s="13" t="s">
        <v>36</v>
      </c>
      <c r="AX390" s="13" t="s">
        <v>76</v>
      </c>
      <c r="AY390" s="235" t="s">
        <v>153</v>
      </c>
    </row>
    <row r="391" s="13" customFormat="1">
      <c r="A391" s="13"/>
      <c r="B391" s="224"/>
      <c r="C391" s="225"/>
      <c r="D391" s="226" t="s">
        <v>164</v>
      </c>
      <c r="E391" s="227" t="s">
        <v>19</v>
      </c>
      <c r="F391" s="228" t="s">
        <v>800</v>
      </c>
      <c r="G391" s="225"/>
      <c r="H391" s="229">
        <v>0.044999999999999998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164</v>
      </c>
      <c r="AU391" s="235" t="s">
        <v>173</v>
      </c>
      <c r="AV391" s="13" t="s">
        <v>86</v>
      </c>
      <c r="AW391" s="13" t="s">
        <v>36</v>
      </c>
      <c r="AX391" s="13" t="s">
        <v>76</v>
      </c>
      <c r="AY391" s="235" t="s">
        <v>153</v>
      </c>
    </row>
    <row r="392" s="13" customFormat="1">
      <c r="A392" s="13"/>
      <c r="B392" s="224"/>
      <c r="C392" s="225"/>
      <c r="D392" s="226" t="s">
        <v>164</v>
      </c>
      <c r="E392" s="227" t="s">
        <v>19</v>
      </c>
      <c r="F392" s="228" t="s">
        <v>801</v>
      </c>
      <c r="G392" s="225"/>
      <c r="H392" s="229">
        <v>0.049000000000000002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164</v>
      </c>
      <c r="AU392" s="235" t="s">
        <v>173</v>
      </c>
      <c r="AV392" s="13" t="s">
        <v>86</v>
      </c>
      <c r="AW392" s="13" t="s">
        <v>36</v>
      </c>
      <c r="AX392" s="13" t="s">
        <v>76</v>
      </c>
      <c r="AY392" s="235" t="s">
        <v>153</v>
      </c>
    </row>
    <row r="393" s="13" customFormat="1">
      <c r="A393" s="13"/>
      <c r="B393" s="224"/>
      <c r="C393" s="225"/>
      <c r="D393" s="226" t="s">
        <v>164</v>
      </c>
      <c r="E393" s="227" t="s">
        <v>19</v>
      </c>
      <c r="F393" s="228" t="s">
        <v>802</v>
      </c>
      <c r="G393" s="225"/>
      <c r="H393" s="229">
        <v>0.032000000000000001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164</v>
      </c>
      <c r="AU393" s="235" t="s">
        <v>173</v>
      </c>
      <c r="AV393" s="13" t="s">
        <v>86</v>
      </c>
      <c r="AW393" s="13" t="s">
        <v>36</v>
      </c>
      <c r="AX393" s="13" t="s">
        <v>76</v>
      </c>
      <c r="AY393" s="235" t="s">
        <v>153</v>
      </c>
    </row>
    <row r="394" s="13" customFormat="1">
      <c r="A394" s="13"/>
      <c r="B394" s="224"/>
      <c r="C394" s="225"/>
      <c r="D394" s="226" t="s">
        <v>164</v>
      </c>
      <c r="E394" s="227" t="s">
        <v>19</v>
      </c>
      <c r="F394" s="228" t="s">
        <v>803</v>
      </c>
      <c r="G394" s="225"/>
      <c r="H394" s="229">
        <v>0.26100000000000001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164</v>
      </c>
      <c r="AU394" s="235" t="s">
        <v>173</v>
      </c>
      <c r="AV394" s="13" t="s">
        <v>86</v>
      </c>
      <c r="AW394" s="13" t="s">
        <v>36</v>
      </c>
      <c r="AX394" s="13" t="s">
        <v>76</v>
      </c>
      <c r="AY394" s="235" t="s">
        <v>153</v>
      </c>
    </row>
    <row r="395" s="13" customFormat="1">
      <c r="A395" s="13"/>
      <c r="B395" s="224"/>
      <c r="C395" s="225"/>
      <c r="D395" s="226" t="s">
        <v>164</v>
      </c>
      <c r="E395" s="227" t="s">
        <v>19</v>
      </c>
      <c r="F395" s="228" t="s">
        <v>804</v>
      </c>
      <c r="G395" s="225"/>
      <c r="H395" s="229">
        <v>0.36399999999999999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164</v>
      </c>
      <c r="AU395" s="235" t="s">
        <v>173</v>
      </c>
      <c r="AV395" s="13" t="s">
        <v>86</v>
      </c>
      <c r="AW395" s="13" t="s">
        <v>36</v>
      </c>
      <c r="AX395" s="13" t="s">
        <v>76</v>
      </c>
      <c r="AY395" s="235" t="s">
        <v>153</v>
      </c>
    </row>
    <row r="396" s="13" customFormat="1">
      <c r="A396" s="13"/>
      <c r="B396" s="224"/>
      <c r="C396" s="225"/>
      <c r="D396" s="226" t="s">
        <v>164</v>
      </c>
      <c r="E396" s="227" t="s">
        <v>19</v>
      </c>
      <c r="F396" s="228" t="s">
        <v>805</v>
      </c>
      <c r="G396" s="225"/>
      <c r="H396" s="229">
        <v>0.040000000000000001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164</v>
      </c>
      <c r="AU396" s="235" t="s">
        <v>173</v>
      </c>
      <c r="AV396" s="13" t="s">
        <v>86</v>
      </c>
      <c r="AW396" s="13" t="s">
        <v>36</v>
      </c>
      <c r="AX396" s="13" t="s">
        <v>76</v>
      </c>
      <c r="AY396" s="235" t="s">
        <v>153</v>
      </c>
    </row>
    <row r="397" s="13" customFormat="1">
      <c r="A397" s="13"/>
      <c r="B397" s="224"/>
      <c r="C397" s="225"/>
      <c r="D397" s="226" t="s">
        <v>164</v>
      </c>
      <c r="E397" s="227" t="s">
        <v>19</v>
      </c>
      <c r="F397" s="228" t="s">
        <v>806</v>
      </c>
      <c r="G397" s="225"/>
      <c r="H397" s="229">
        <v>0.055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164</v>
      </c>
      <c r="AU397" s="235" t="s">
        <v>173</v>
      </c>
      <c r="AV397" s="13" t="s">
        <v>86</v>
      </c>
      <c r="AW397" s="13" t="s">
        <v>36</v>
      </c>
      <c r="AX397" s="13" t="s">
        <v>76</v>
      </c>
      <c r="AY397" s="235" t="s">
        <v>153</v>
      </c>
    </row>
    <row r="398" s="14" customFormat="1">
      <c r="A398" s="14"/>
      <c r="B398" s="236"/>
      <c r="C398" s="237"/>
      <c r="D398" s="226" t="s">
        <v>164</v>
      </c>
      <c r="E398" s="238" t="s">
        <v>19</v>
      </c>
      <c r="F398" s="239" t="s">
        <v>167</v>
      </c>
      <c r="G398" s="237"/>
      <c r="H398" s="240">
        <v>0.8580000000000001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164</v>
      </c>
      <c r="AU398" s="246" t="s">
        <v>173</v>
      </c>
      <c r="AV398" s="14" t="s">
        <v>160</v>
      </c>
      <c r="AW398" s="14" t="s">
        <v>36</v>
      </c>
      <c r="AX398" s="14" t="s">
        <v>84</v>
      </c>
      <c r="AY398" s="246" t="s">
        <v>153</v>
      </c>
    </row>
    <row r="399" s="2" customFormat="1" ht="16.5" customHeight="1">
      <c r="A399" s="40"/>
      <c r="B399" s="41"/>
      <c r="C399" s="206" t="s">
        <v>434</v>
      </c>
      <c r="D399" s="206" t="s">
        <v>155</v>
      </c>
      <c r="E399" s="207" t="s">
        <v>822</v>
      </c>
      <c r="F399" s="208" t="s">
        <v>823</v>
      </c>
      <c r="G399" s="209" t="s">
        <v>204</v>
      </c>
      <c r="H399" s="210">
        <v>0.039</v>
      </c>
      <c r="I399" s="211"/>
      <c r="J399" s="212">
        <f>ROUND(I399*H399,2)</f>
        <v>0</v>
      </c>
      <c r="K399" s="208" t="s">
        <v>159</v>
      </c>
      <c r="L399" s="46"/>
      <c r="M399" s="213" t="s">
        <v>19</v>
      </c>
      <c r="N399" s="214" t="s">
        <v>47</v>
      </c>
      <c r="O399" s="86"/>
      <c r="P399" s="215">
        <f>O399*H399</f>
        <v>0</v>
      </c>
      <c r="Q399" s="215">
        <v>1.06277</v>
      </c>
      <c r="R399" s="215">
        <f>Q399*H399</f>
        <v>0.041448029999999997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160</v>
      </c>
      <c r="AT399" s="217" t="s">
        <v>155</v>
      </c>
      <c r="AU399" s="217" t="s">
        <v>173</v>
      </c>
      <c r="AY399" s="19" t="s">
        <v>153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84</v>
      </c>
      <c r="BK399" s="218">
        <f>ROUND(I399*H399,2)</f>
        <v>0</v>
      </c>
      <c r="BL399" s="19" t="s">
        <v>160</v>
      </c>
      <c r="BM399" s="217" t="s">
        <v>824</v>
      </c>
    </row>
    <row r="400" s="2" customFormat="1">
      <c r="A400" s="40"/>
      <c r="B400" s="41"/>
      <c r="C400" s="42"/>
      <c r="D400" s="219" t="s">
        <v>162</v>
      </c>
      <c r="E400" s="42"/>
      <c r="F400" s="220" t="s">
        <v>825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162</v>
      </c>
      <c r="AU400" s="19" t="s">
        <v>173</v>
      </c>
    </row>
    <row r="401" s="13" customFormat="1">
      <c r="A401" s="13"/>
      <c r="B401" s="224"/>
      <c r="C401" s="225"/>
      <c r="D401" s="226" t="s">
        <v>164</v>
      </c>
      <c r="E401" s="227" t="s">
        <v>19</v>
      </c>
      <c r="F401" s="228" t="s">
        <v>826</v>
      </c>
      <c r="G401" s="225"/>
      <c r="H401" s="229">
        <v>0.001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164</v>
      </c>
      <c r="AU401" s="235" t="s">
        <v>173</v>
      </c>
      <c r="AV401" s="13" t="s">
        <v>86</v>
      </c>
      <c r="AW401" s="13" t="s">
        <v>36</v>
      </c>
      <c r="AX401" s="13" t="s">
        <v>76</v>
      </c>
      <c r="AY401" s="235" t="s">
        <v>153</v>
      </c>
    </row>
    <row r="402" s="13" customFormat="1">
      <c r="A402" s="13"/>
      <c r="B402" s="224"/>
      <c r="C402" s="225"/>
      <c r="D402" s="226" t="s">
        <v>164</v>
      </c>
      <c r="E402" s="227" t="s">
        <v>19</v>
      </c>
      <c r="F402" s="228" t="s">
        <v>827</v>
      </c>
      <c r="G402" s="225"/>
      <c r="H402" s="229">
        <v>0.002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164</v>
      </c>
      <c r="AU402" s="235" t="s">
        <v>173</v>
      </c>
      <c r="AV402" s="13" t="s">
        <v>86</v>
      </c>
      <c r="AW402" s="13" t="s">
        <v>36</v>
      </c>
      <c r="AX402" s="13" t="s">
        <v>76</v>
      </c>
      <c r="AY402" s="235" t="s">
        <v>153</v>
      </c>
    </row>
    <row r="403" s="13" customFormat="1">
      <c r="A403" s="13"/>
      <c r="B403" s="224"/>
      <c r="C403" s="225"/>
      <c r="D403" s="226" t="s">
        <v>164</v>
      </c>
      <c r="E403" s="227" t="s">
        <v>19</v>
      </c>
      <c r="F403" s="228" t="s">
        <v>828</v>
      </c>
      <c r="G403" s="225"/>
      <c r="H403" s="229">
        <v>0.002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164</v>
      </c>
      <c r="AU403" s="235" t="s">
        <v>173</v>
      </c>
      <c r="AV403" s="13" t="s">
        <v>86</v>
      </c>
      <c r="AW403" s="13" t="s">
        <v>36</v>
      </c>
      <c r="AX403" s="13" t="s">
        <v>76</v>
      </c>
      <c r="AY403" s="235" t="s">
        <v>153</v>
      </c>
    </row>
    <row r="404" s="13" customFormat="1">
      <c r="A404" s="13"/>
      <c r="B404" s="224"/>
      <c r="C404" s="225"/>
      <c r="D404" s="226" t="s">
        <v>164</v>
      </c>
      <c r="E404" s="227" t="s">
        <v>19</v>
      </c>
      <c r="F404" s="228" t="s">
        <v>829</v>
      </c>
      <c r="G404" s="225"/>
      <c r="H404" s="229">
        <v>0.001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164</v>
      </c>
      <c r="AU404" s="235" t="s">
        <v>173</v>
      </c>
      <c r="AV404" s="13" t="s">
        <v>86</v>
      </c>
      <c r="AW404" s="13" t="s">
        <v>36</v>
      </c>
      <c r="AX404" s="13" t="s">
        <v>76</v>
      </c>
      <c r="AY404" s="235" t="s">
        <v>153</v>
      </c>
    </row>
    <row r="405" s="13" customFormat="1">
      <c r="A405" s="13"/>
      <c r="B405" s="224"/>
      <c r="C405" s="225"/>
      <c r="D405" s="226" t="s">
        <v>164</v>
      </c>
      <c r="E405" s="227" t="s">
        <v>19</v>
      </c>
      <c r="F405" s="228" t="s">
        <v>830</v>
      </c>
      <c r="G405" s="225"/>
      <c r="H405" s="229">
        <v>0.012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164</v>
      </c>
      <c r="AU405" s="235" t="s">
        <v>173</v>
      </c>
      <c r="AV405" s="13" t="s">
        <v>86</v>
      </c>
      <c r="AW405" s="13" t="s">
        <v>36</v>
      </c>
      <c r="AX405" s="13" t="s">
        <v>76</v>
      </c>
      <c r="AY405" s="235" t="s">
        <v>153</v>
      </c>
    </row>
    <row r="406" s="13" customFormat="1">
      <c r="A406" s="13"/>
      <c r="B406" s="224"/>
      <c r="C406" s="225"/>
      <c r="D406" s="226" t="s">
        <v>164</v>
      </c>
      <c r="E406" s="227" t="s">
        <v>19</v>
      </c>
      <c r="F406" s="228" t="s">
        <v>831</v>
      </c>
      <c r="G406" s="225"/>
      <c r="H406" s="229">
        <v>0.016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164</v>
      </c>
      <c r="AU406" s="235" t="s">
        <v>173</v>
      </c>
      <c r="AV406" s="13" t="s">
        <v>86</v>
      </c>
      <c r="AW406" s="13" t="s">
        <v>36</v>
      </c>
      <c r="AX406" s="13" t="s">
        <v>76</v>
      </c>
      <c r="AY406" s="235" t="s">
        <v>153</v>
      </c>
    </row>
    <row r="407" s="13" customFormat="1">
      <c r="A407" s="13"/>
      <c r="B407" s="224"/>
      <c r="C407" s="225"/>
      <c r="D407" s="226" t="s">
        <v>164</v>
      </c>
      <c r="E407" s="227" t="s">
        <v>19</v>
      </c>
      <c r="F407" s="228" t="s">
        <v>832</v>
      </c>
      <c r="G407" s="225"/>
      <c r="H407" s="229">
        <v>0.002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164</v>
      </c>
      <c r="AU407" s="235" t="s">
        <v>173</v>
      </c>
      <c r="AV407" s="13" t="s">
        <v>86</v>
      </c>
      <c r="AW407" s="13" t="s">
        <v>36</v>
      </c>
      <c r="AX407" s="13" t="s">
        <v>76</v>
      </c>
      <c r="AY407" s="235" t="s">
        <v>153</v>
      </c>
    </row>
    <row r="408" s="13" customFormat="1">
      <c r="A408" s="13"/>
      <c r="B408" s="224"/>
      <c r="C408" s="225"/>
      <c r="D408" s="226" t="s">
        <v>164</v>
      </c>
      <c r="E408" s="227" t="s">
        <v>19</v>
      </c>
      <c r="F408" s="228" t="s">
        <v>833</v>
      </c>
      <c r="G408" s="225"/>
      <c r="H408" s="229">
        <v>0.0030000000000000001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164</v>
      </c>
      <c r="AU408" s="235" t="s">
        <v>173</v>
      </c>
      <c r="AV408" s="13" t="s">
        <v>86</v>
      </c>
      <c r="AW408" s="13" t="s">
        <v>36</v>
      </c>
      <c r="AX408" s="13" t="s">
        <v>76</v>
      </c>
      <c r="AY408" s="235" t="s">
        <v>153</v>
      </c>
    </row>
    <row r="409" s="14" customFormat="1">
      <c r="A409" s="14"/>
      <c r="B409" s="236"/>
      <c r="C409" s="237"/>
      <c r="D409" s="226" t="s">
        <v>164</v>
      </c>
      <c r="E409" s="238" t="s">
        <v>19</v>
      </c>
      <c r="F409" s="239" t="s">
        <v>167</v>
      </c>
      <c r="G409" s="237"/>
      <c r="H409" s="240">
        <v>0.039000000000000007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164</v>
      </c>
      <c r="AU409" s="246" t="s">
        <v>173</v>
      </c>
      <c r="AV409" s="14" t="s">
        <v>160</v>
      </c>
      <c r="AW409" s="14" t="s">
        <v>36</v>
      </c>
      <c r="AX409" s="14" t="s">
        <v>84</v>
      </c>
      <c r="AY409" s="246" t="s">
        <v>153</v>
      </c>
    </row>
    <row r="410" s="12" customFormat="1" ht="22.8" customHeight="1">
      <c r="A410" s="12"/>
      <c r="B410" s="190"/>
      <c r="C410" s="191"/>
      <c r="D410" s="192" t="s">
        <v>75</v>
      </c>
      <c r="E410" s="204" t="s">
        <v>209</v>
      </c>
      <c r="F410" s="204" t="s">
        <v>228</v>
      </c>
      <c r="G410" s="191"/>
      <c r="H410" s="191"/>
      <c r="I410" s="194"/>
      <c r="J410" s="205">
        <f>BK410</f>
        <v>0</v>
      </c>
      <c r="K410" s="191"/>
      <c r="L410" s="196"/>
      <c r="M410" s="197"/>
      <c r="N410" s="198"/>
      <c r="O410" s="198"/>
      <c r="P410" s="199">
        <f>P411+P433</f>
        <v>0</v>
      </c>
      <c r="Q410" s="198"/>
      <c r="R410" s="199">
        <f>R411+R433</f>
        <v>0.047899999999999998</v>
      </c>
      <c r="S410" s="198"/>
      <c r="T410" s="200">
        <f>T411+T433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1" t="s">
        <v>84</v>
      </c>
      <c r="AT410" s="202" t="s">
        <v>75</v>
      </c>
      <c r="AU410" s="202" t="s">
        <v>84</v>
      </c>
      <c r="AY410" s="201" t="s">
        <v>153</v>
      </c>
      <c r="BK410" s="203">
        <f>BK411+BK433</f>
        <v>0</v>
      </c>
    </row>
    <row r="411" s="12" customFormat="1" ht="20.88" customHeight="1">
      <c r="A411" s="12"/>
      <c r="B411" s="190"/>
      <c r="C411" s="191"/>
      <c r="D411" s="192" t="s">
        <v>75</v>
      </c>
      <c r="E411" s="204" t="s">
        <v>229</v>
      </c>
      <c r="F411" s="204" t="s">
        <v>230</v>
      </c>
      <c r="G411" s="191"/>
      <c r="H411" s="191"/>
      <c r="I411" s="194"/>
      <c r="J411" s="205">
        <f>BK411</f>
        <v>0</v>
      </c>
      <c r="K411" s="191"/>
      <c r="L411" s="196"/>
      <c r="M411" s="197"/>
      <c r="N411" s="198"/>
      <c r="O411" s="198"/>
      <c r="P411" s="199">
        <f>SUM(P412:P432)</f>
        <v>0</v>
      </c>
      <c r="Q411" s="198"/>
      <c r="R411" s="199">
        <f>SUM(R412:R432)</f>
        <v>0.038169599999999998</v>
      </c>
      <c r="S411" s="198"/>
      <c r="T411" s="200">
        <f>SUM(T412:T432)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1" t="s">
        <v>84</v>
      </c>
      <c r="AT411" s="202" t="s">
        <v>75</v>
      </c>
      <c r="AU411" s="202" t="s">
        <v>86</v>
      </c>
      <c r="AY411" s="201" t="s">
        <v>153</v>
      </c>
      <c r="BK411" s="203">
        <f>SUM(BK412:BK432)</f>
        <v>0</v>
      </c>
    </row>
    <row r="412" s="2" customFormat="1" ht="24.15" customHeight="1">
      <c r="A412" s="40"/>
      <c r="B412" s="41"/>
      <c r="C412" s="206" t="s">
        <v>439</v>
      </c>
      <c r="D412" s="206" t="s">
        <v>155</v>
      </c>
      <c r="E412" s="207" t="s">
        <v>232</v>
      </c>
      <c r="F412" s="208" t="s">
        <v>233</v>
      </c>
      <c r="G412" s="209" t="s">
        <v>224</v>
      </c>
      <c r="H412" s="210">
        <v>181.75999999999999</v>
      </c>
      <c r="I412" s="211"/>
      <c r="J412" s="212">
        <f>ROUND(I412*H412,2)</f>
        <v>0</v>
      </c>
      <c r="K412" s="208" t="s">
        <v>834</v>
      </c>
      <c r="L412" s="46"/>
      <c r="M412" s="213" t="s">
        <v>19</v>
      </c>
      <c r="N412" s="214" t="s">
        <v>47</v>
      </c>
      <c r="O412" s="86"/>
      <c r="P412" s="215">
        <f>O412*H412</f>
        <v>0</v>
      </c>
      <c r="Q412" s="215">
        <v>0.00021000000000000001</v>
      </c>
      <c r="R412" s="215">
        <f>Q412*H412</f>
        <v>0.038169599999999998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160</v>
      </c>
      <c r="AT412" s="217" t="s">
        <v>155</v>
      </c>
      <c r="AU412" s="217" t="s">
        <v>173</v>
      </c>
      <c r="AY412" s="19" t="s">
        <v>153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84</v>
      </c>
      <c r="BK412" s="218">
        <f>ROUND(I412*H412,2)</f>
        <v>0</v>
      </c>
      <c r="BL412" s="19" t="s">
        <v>160</v>
      </c>
      <c r="BM412" s="217" t="s">
        <v>835</v>
      </c>
    </row>
    <row r="413" s="2" customFormat="1">
      <c r="A413" s="40"/>
      <c r="B413" s="41"/>
      <c r="C413" s="42"/>
      <c r="D413" s="219" t="s">
        <v>162</v>
      </c>
      <c r="E413" s="42"/>
      <c r="F413" s="220" t="s">
        <v>836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162</v>
      </c>
      <c r="AU413" s="19" t="s">
        <v>173</v>
      </c>
    </row>
    <row r="414" s="13" customFormat="1">
      <c r="A414" s="13"/>
      <c r="B414" s="224"/>
      <c r="C414" s="225"/>
      <c r="D414" s="226" t="s">
        <v>164</v>
      </c>
      <c r="E414" s="227" t="s">
        <v>19</v>
      </c>
      <c r="F414" s="228" t="s">
        <v>837</v>
      </c>
      <c r="G414" s="225"/>
      <c r="H414" s="229">
        <v>10.09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164</v>
      </c>
      <c r="AU414" s="235" t="s">
        <v>173</v>
      </c>
      <c r="AV414" s="13" t="s">
        <v>86</v>
      </c>
      <c r="AW414" s="13" t="s">
        <v>36</v>
      </c>
      <c r="AX414" s="13" t="s">
        <v>76</v>
      </c>
      <c r="AY414" s="235" t="s">
        <v>153</v>
      </c>
    </row>
    <row r="415" s="13" customFormat="1">
      <c r="A415" s="13"/>
      <c r="B415" s="224"/>
      <c r="C415" s="225"/>
      <c r="D415" s="226" t="s">
        <v>164</v>
      </c>
      <c r="E415" s="227" t="s">
        <v>19</v>
      </c>
      <c r="F415" s="228" t="s">
        <v>838</v>
      </c>
      <c r="G415" s="225"/>
      <c r="H415" s="229">
        <v>2.23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164</v>
      </c>
      <c r="AU415" s="235" t="s">
        <v>173</v>
      </c>
      <c r="AV415" s="13" t="s">
        <v>86</v>
      </c>
      <c r="AW415" s="13" t="s">
        <v>36</v>
      </c>
      <c r="AX415" s="13" t="s">
        <v>76</v>
      </c>
      <c r="AY415" s="235" t="s">
        <v>153</v>
      </c>
    </row>
    <row r="416" s="13" customFormat="1">
      <c r="A416" s="13"/>
      <c r="B416" s="224"/>
      <c r="C416" s="225"/>
      <c r="D416" s="226" t="s">
        <v>164</v>
      </c>
      <c r="E416" s="227" t="s">
        <v>19</v>
      </c>
      <c r="F416" s="228" t="s">
        <v>839</v>
      </c>
      <c r="G416" s="225"/>
      <c r="H416" s="229">
        <v>14.15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164</v>
      </c>
      <c r="AU416" s="235" t="s">
        <v>173</v>
      </c>
      <c r="AV416" s="13" t="s">
        <v>86</v>
      </c>
      <c r="AW416" s="13" t="s">
        <v>36</v>
      </c>
      <c r="AX416" s="13" t="s">
        <v>76</v>
      </c>
      <c r="AY416" s="235" t="s">
        <v>153</v>
      </c>
    </row>
    <row r="417" s="13" customFormat="1">
      <c r="A417" s="13"/>
      <c r="B417" s="224"/>
      <c r="C417" s="225"/>
      <c r="D417" s="226" t="s">
        <v>164</v>
      </c>
      <c r="E417" s="227" t="s">
        <v>19</v>
      </c>
      <c r="F417" s="228" t="s">
        <v>840</v>
      </c>
      <c r="G417" s="225"/>
      <c r="H417" s="229">
        <v>3.29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164</v>
      </c>
      <c r="AU417" s="235" t="s">
        <v>173</v>
      </c>
      <c r="AV417" s="13" t="s">
        <v>86</v>
      </c>
      <c r="AW417" s="13" t="s">
        <v>36</v>
      </c>
      <c r="AX417" s="13" t="s">
        <v>76</v>
      </c>
      <c r="AY417" s="235" t="s">
        <v>153</v>
      </c>
    </row>
    <row r="418" s="13" customFormat="1">
      <c r="A418" s="13"/>
      <c r="B418" s="224"/>
      <c r="C418" s="225"/>
      <c r="D418" s="226" t="s">
        <v>164</v>
      </c>
      <c r="E418" s="227" t="s">
        <v>19</v>
      </c>
      <c r="F418" s="228" t="s">
        <v>733</v>
      </c>
      <c r="G418" s="225"/>
      <c r="H418" s="229">
        <v>1.26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164</v>
      </c>
      <c r="AU418" s="235" t="s">
        <v>173</v>
      </c>
      <c r="AV418" s="13" t="s">
        <v>86</v>
      </c>
      <c r="AW418" s="13" t="s">
        <v>36</v>
      </c>
      <c r="AX418" s="13" t="s">
        <v>76</v>
      </c>
      <c r="AY418" s="235" t="s">
        <v>153</v>
      </c>
    </row>
    <row r="419" s="13" customFormat="1">
      <c r="A419" s="13"/>
      <c r="B419" s="224"/>
      <c r="C419" s="225"/>
      <c r="D419" s="226" t="s">
        <v>164</v>
      </c>
      <c r="E419" s="227" t="s">
        <v>19</v>
      </c>
      <c r="F419" s="228" t="s">
        <v>734</v>
      </c>
      <c r="G419" s="225"/>
      <c r="H419" s="229">
        <v>13.960000000000001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164</v>
      </c>
      <c r="AU419" s="235" t="s">
        <v>173</v>
      </c>
      <c r="AV419" s="13" t="s">
        <v>86</v>
      </c>
      <c r="AW419" s="13" t="s">
        <v>36</v>
      </c>
      <c r="AX419" s="13" t="s">
        <v>76</v>
      </c>
      <c r="AY419" s="235" t="s">
        <v>153</v>
      </c>
    </row>
    <row r="420" s="13" customFormat="1">
      <c r="A420" s="13"/>
      <c r="B420" s="224"/>
      <c r="C420" s="225"/>
      <c r="D420" s="226" t="s">
        <v>164</v>
      </c>
      <c r="E420" s="227" t="s">
        <v>19</v>
      </c>
      <c r="F420" s="228" t="s">
        <v>841</v>
      </c>
      <c r="G420" s="225"/>
      <c r="H420" s="229">
        <v>5.2699999999999996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164</v>
      </c>
      <c r="AU420" s="235" t="s">
        <v>173</v>
      </c>
      <c r="AV420" s="13" t="s">
        <v>86</v>
      </c>
      <c r="AW420" s="13" t="s">
        <v>36</v>
      </c>
      <c r="AX420" s="13" t="s">
        <v>76</v>
      </c>
      <c r="AY420" s="235" t="s">
        <v>153</v>
      </c>
    </row>
    <row r="421" s="13" customFormat="1">
      <c r="A421" s="13"/>
      <c r="B421" s="224"/>
      <c r="C421" s="225"/>
      <c r="D421" s="226" t="s">
        <v>164</v>
      </c>
      <c r="E421" s="227" t="s">
        <v>19</v>
      </c>
      <c r="F421" s="228" t="s">
        <v>842</v>
      </c>
      <c r="G421" s="225"/>
      <c r="H421" s="229">
        <v>11.550000000000001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164</v>
      </c>
      <c r="AU421" s="235" t="s">
        <v>173</v>
      </c>
      <c r="AV421" s="13" t="s">
        <v>86</v>
      </c>
      <c r="AW421" s="13" t="s">
        <v>36</v>
      </c>
      <c r="AX421" s="13" t="s">
        <v>76</v>
      </c>
      <c r="AY421" s="235" t="s">
        <v>153</v>
      </c>
    </row>
    <row r="422" s="13" customFormat="1">
      <c r="A422" s="13"/>
      <c r="B422" s="224"/>
      <c r="C422" s="225"/>
      <c r="D422" s="226" t="s">
        <v>164</v>
      </c>
      <c r="E422" s="227" t="s">
        <v>19</v>
      </c>
      <c r="F422" s="228" t="s">
        <v>843</v>
      </c>
      <c r="G422" s="225"/>
      <c r="H422" s="229">
        <v>16.280000000000001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164</v>
      </c>
      <c r="AU422" s="235" t="s">
        <v>173</v>
      </c>
      <c r="AV422" s="13" t="s">
        <v>86</v>
      </c>
      <c r="AW422" s="13" t="s">
        <v>36</v>
      </c>
      <c r="AX422" s="13" t="s">
        <v>76</v>
      </c>
      <c r="AY422" s="235" t="s">
        <v>153</v>
      </c>
    </row>
    <row r="423" s="13" customFormat="1">
      <c r="A423" s="13"/>
      <c r="B423" s="224"/>
      <c r="C423" s="225"/>
      <c r="D423" s="226" t="s">
        <v>164</v>
      </c>
      <c r="E423" s="227" t="s">
        <v>19</v>
      </c>
      <c r="F423" s="228" t="s">
        <v>738</v>
      </c>
      <c r="G423" s="225"/>
      <c r="H423" s="229">
        <v>1.78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164</v>
      </c>
      <c r="AU423" s="235" t="s">
        <v>173</v>
      </c>
      <c r="AV423" s="13" t="s">
        <v>86</v>
      </c>
      <c r="AW423" s="13" t="s">
        <v>36</v>
      </c>
      <c r="AX423" s="13" t="s">
        <v>76</v>
      </c>
      <c r="AY423" s="235" t="s">
        <v>153</v>
      </c>
    </row>
    <row r="424" s="13" customFormat="1">
      <c r="A424" s="13"/>
      <c r="B424" s="224"/>
      <c r="C424" s="225"/>
      <c r="D424" s="226" t="s">
        <v>164</v>
      </c>
      <c r="E424" s="227" t="s">
        <v>19</v>
      </c>
      <c r="F424" s="228" t="s">
        <v>739</v>
      </c>
      <c r="G424" s="225"/>
      <c r="H424" s="229">
        <v>0.85999999999999999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164</v>
      </c>
      <c r="AU424" s="235" t="s">
        <v>173</v>
      </c>
      <c r="AV424" s="13" t="s">
        <v>86</v>
      </c>
      <c r="AW424" s="13" t="s">
        <v>36</v>
      </c>
      <c r="AX424" s="13" t="s">
        <v>76</v>
      </c>
      <c r="AY424" s="235" t="s">
        <v>153</v>
      </c>
    </row>
    <row r="425" s="13" customFormat="1">
      <c r="A425" s="13"/>
      <c r="B425" s="224"/>
      <c r="C425" s="225"/>
      <c r="D425" s="226" t="s">
        <v>164</v>
      </c>
      <c r="E425" s="227" t="s">
        <v>19</v>
      </c>
      <c r="F425" s="228" t="s">
        <v>844</v>
      </c>
      <c r="G425" s="225"/>
      <c r="H425" s="229">
        <v>6.0700000000000003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164</v>
      </c>
      <c r="AU425" s="235" t="s">
        <v>173</v>
      </c>
      <c r="AV425" s="13" t="s">
        <v>86</v>
      </c>
      <c r="AW425" s="13" t="s">
        <v>36</v>
      </c>
      <c r="AX425" s="13" t="s">
        <v>76</v>
      </c>
      <c r="AY425" s="235" t="s">
        <v>153</v>
      </c>
    </row>
    <row r="426" s="13" customFormat="1">
      <c r="A426" s="13"/>
      <c r="B426" s="224"/>
      <c r="C426" s="225"/>
      <c r="D426" s="226" t="s">
        <v>164</v>
      </c>
      <c r="E426" s="227" t="s">
        <v>19</v>
      </c>
      <c r="F426" s="228" t="s">
        <v>845</v>
      </c>
      <c r="G426" s="225"/>
      <c r="H426" s="229">
        <v>6.4199999999999999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164</v>
      </c>
      <c r="AU426" s="235" t="s">
        <v>173</v>
      </c>
      <c r="AV426" s="13" t="s">
        <v>86</v>
      </c>
      <c r="AW426" s="13" t="s">
        <v>36</v>
      </c>
      <c r="AX426" s="13" t="s">
        <v>76</v>
      </c>
      <c r="AY426" s="235" t="s">
        <v>153</v>
      </c>
    </row>
    <row r="427" s="13" customFormat="1">
      <c r="A427" s="13"/>
      <c r="B427" s="224"/>
      <c r="C427" s="225"/>
      <c r="D427" s="226" t="s">
        <v>164</v>
      </c>
      <c r="E427" s="227" t="s">
        <v>19</v>
      </c>
      <c r="F427" s="228" t="s">
        <v>846</v>
      </c>
      <c r="G427" s="225"/>
      <c r="H427" s="229">
        <v>6.4199999999999999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164</v>
      </c>
      <c r="AU427" s="235" t="s">
        <v>173</v>
      </c>
      <c r="AV427" s="13" t="s">
        <v>86</v>
      </c>
      <c r="AW427" s="13" t="s">
        <v>36</v>
      </c>
      <c r="AX427" s="13" t="s">
        <v>76</v>
      </c>
      <c r="AY427" s="235" t="s">
        <v>153</v>
      </c>
    </row>
    <row r="428" s="13" customFormat="1">
      <c r="A428" s="13"/>
      <c r="B428" s="224"/>
      <c r="C428" s="225"/>
      <c r="D428" s="226" t="s">
        <v>164</v>
      </c>
      <c r="E428" s="227" t="s">
        <v>19</v>
      </c>
      <c r="F428" s="228" t="s">
        <v>847</v>
      </c>
      <c r="G428" s="225"/>
      <c r="H428" s="229">
        <v>36.490000000000002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164</v>
      </c>
      <c r="AU428" s="235" t="s">
        <v>173</v>
      </c>
      <c r="AV428" s="13" t="s">
        <v>86</v>
      </c>
      <c r="AW428" s="13" t="s">
        <v>36</v>
      </c>
      <c r="AX428" s="13" t="s">
        <v>76</v>
      </c>
      <c r="AY428" s="235" t="s">
        <v>153</v>
      </c>
    </row>
    <row r="429" s="13" customFormat="1">
      <c r="A429" s="13"/>
      <c r="B429" s="224"/>
      <c r="C429" s="225"/>
      <c r="D429" s="226" t="s">
        <v>164</v>
      </c>
      <c r="E429" s="227" t="s">
        <v>19</v>
      </c>
      <c r="F429" s="228" t="s">
        <v>848</v>
      </c>
      <c r="G429" s="225"/>
      <c r="H429" s="229">
        <v>33.990000000000002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164</v>
      </c>
      <c r="AU429" s="235" t="s">
        <v>173</v>
      </c>
      <c r="AV429" s="13" t="s">
        <v>86</v>
      </c>
      <c r="AW429" s="13" t="s">
        <v>36</v>
      </c>
      <c r="AX429" s="13" t="s">
        <v>76</v>
      </c>
      <c r="AY429" s="235" t="s">
        <v>153</v>
      </c>
    </row>
    <row r="430" s="13" customFormat="1">
      <c r="A430" s="13"/>
      <c r="B430" s="224"/>
      <c r="C430" s="225"/>
      <c r="D430" s="226" t="s">
        <v>164</v>
      </c>
      <c r="E430" s="227" t="s">
        <v>19</v>
      </c>
      <c r="F430" s="228" t="s">
        <v>849</v>
      </c>
      <c r="G430" s="225"/>
      <c r="H430" s="229">
        <v>7.9400000000000004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164</v>
      </c>
      <c r="AU430" s="235" t="s">
        <v>173</v>
      </c>
      <c r="AV430" s="13" t="s">
        <v>86</v>
      </c>
      <c r="AW430" s="13" t="s">
        <v>36</v>
      </c>
      <c r="AX430" s="13" t="s">
        <v>76</v>
      </c>
      <c r="AY430" s="235" t="s">
        <v>153</v>
      </c>
    </row>
    <row r="431" s="13" customFormat="1">
      <c r="A431" s="13"/>
      <c r="B431" s="224"/>
      <c r="C431" s="225"/>
      <c r="D431" s="226" t="s">
        <v>164</v>
      </c>
      <c r="E431" s="227" t="s">
        <v>19</v>
      </c>
      <c r="F431" s="228" t="s">
        <v>578</v>
      </c>
      <c r="G431" s="225"/>
      <c r="H431" s="229">
        <v>3.71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164</v>
      </c>
      <c r="AU431" s="235" t="s">
        <v>173</v>
      </c>
      <c r="AV431" s="13" t="s">
        <v>86</v>
      </c>
      <c r="AW431" s="13" t="s">
        <v>36</v>
      </c>
      <c r="AX431" s="13" t="s">
        <v>76</v>
      </c>
      <c r="AY431" s="235" t="s">
        <v>153</v>
      </c>
    </row>
    <row r="432" s="14" customFormat="1">
      <c r="A432" s="14"/>
      <c r="B432" s="236"/>
      <c r="C432" s="237"/>
      <c r="D432" s="226" t="s">
        <v>164</v>
      </c>
      <c r="E432" s="238" t="s">
        <v>19</v>
      </c>
      <c r="F432" s="239" t="s">
        <v>167</v>
      </c>
      <c r="G432" s="237"/>
      <c r="H432" s="240">
        <v>181.76000000000002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164</v>
      </c>
      <c r="AU432" s="246" t="s">
        <v>173</v>
      </c>
      <c r="AV432" s="14" t="s">
        <v>160</v>
      </c>
      <c r="AW432" s="14" t="s">
        <v>36</v>
      </c>
      <c r="AX432" s="14" t="s">
        <v>84</v>
      </c>
      <c r="AY432" s="246" t="s">
        <v>153</v>
      </c>
    </row>
    <row r="433" s="12" customFormat="1" ht="20.88" customHeight="1">
      <c r="A433" s="12"/>
      <c r="B433" s="190"/>
      <c r="C433" s="191"/>
      <c r="D433" s="192" t="s">
        <v>75</v>
      </c>
      <c r="E433" s="204" t="s">
        <v>850</v>
      </c>
      <c r="F433" s="204" t="s">
        <v>851</v>
      </c>
      <c r="G433" s="191"/>
      <c r="H433" s="191"/>
      <c r="I433" s="194"/>
      <c r="J433" s="205">
        <f>BK433</f>
        <v>0</v>
      </c>
      <c r="K433" s="191"/>
      <c r="L433" s="196"/>
      <c r="M433" s="197"/>
      <c r="N433" s="198"/>
      <c r="O433" s="198"/>
      <c r="P433" s="199">
        <f>SUM(P434:P470)</f>
        <v>0</v>
      </c>
      <c r="Q433" s="198"/>
      <c r="R433" s="199">
        <f>SUM(R434:R470)</f>
        <v>0.0097304000000000002</v>
      </c>
      <c r="S433" s="198"/>
      <c r="T433" s="200">
        <f>SUM(T434:T470)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84</v>
      </c>
      <c r="AT433" s="202" t="s">
        <v>75</v>
      </c>
      <c r="AU433" s="202" t="s">
        <v>86</v>
      </c>
      <c r="AY433" s="201" t="s">
        <v>153</v>
      </c>
      <c r="BK433" s="203">
        <f>SUM(BK434:BK470)</f>
        <v>0</v>
      </c>
    </row>
    <row r="434" s="2" customFormat="1" ht="24.15" customHeight="1">
      <c r="A434" s="40"/>
      <c r="B434" s="41"/>
      <c r="C434" s="206" t="s">
        <v>446</v>
      </c>
      <c r="D434" s="206" t="s">
        <v>155</v>
      </c>
      <c r="E434" s="207" t="s">
        <v>852</v>
      </c>
      <c r="F434" s="208" t="s">
        <v>853</v>
      </c>
      <c r="G434" s="209" t="s">
        <v>224</v>
      </c>
      <c r="H434" s="210">
        <v>181.75999999999999</v>
      </c>
      <c r="I434" s="211"/>
      <c r="J434" s="212">
        <f>ROUND(I434*H434,2)</f>
        <v>0</v>
      </c>
      <c r="K434" s="208" t="s">
        <v>854</v>
      </c>
      <c r="L434" s="46"/>
      <c r="M434" s="213" t="s">
        <v>19</v>
      </c>
      <c r="N434" s="214" t="s">
        <v>47</v>
      </c>
      <c r="O434" s="86"/>
      <c r="P434" s="215">
        <f>O434*H434</f>
        <v>0</v>
      </c>
      <c r="Q434" s="215">
        <v>4.0000000000000003E-05</v>
      </c>
      <c r="R434" s="215">
        <f>Q434*H434</f>
        <v>0.0072704000000000006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160</v>
      </c>
      <c r="AT434" s="217" t="s">
        <v>155</v>
      </c>
      <c r="AU434" s="217" t="s">
        <v>173</v>
      </c>
      <c r="AY434" s="19" t="s">
        <v>153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84</v>
      </c>
      <c r="BK434" s="218">
        <f>ROUND(I434*H434,2)</f>
        <v>0</v>
      </c>
      <c r="BL434" s="19" t="s">
        <v>160</v>
      </c>
      <c r="BM434" s="217" t="s">
        <v>855</v>
      </c>
    </row>
    <row r="435" s="2" customFormat="1">
      <c r="A435" s="40"/>
      <c r="B435" s="41"/>
      <c r="C435" s="42"/>
      <c r="D435" s="219" t="s">
        <v>162</v>
      </c>
      <c r="E435" s="42"/>
      <c r="F435" s="220" t="s">
        <v>856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162</v>
      </c>
      <c r="AU435" s="19" t="s">
        <v>173</v>
      </c>
    </row>
    <row r="436" s="13" customFormat="1">
      <c r="A436" s="13"/>
      <c r="B436" s="224"/>
      <c r="C436" s="225"/>
      <c r="D436" s="226" t="s">
        <v>164</v>
      </c>
      <c r="E436" s="227" t="s">
        <v>19</v>
      </c>
      <c r="F436" s="228" t="s">
        <v>837</v>
      </c>
      <c r="G436" s="225"/>
      <c r="H436" s="229">
        <v>10.09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164</v>
      </c>
      <c r="AU436" s="235" t="s">
        <v>173</v>
      </c>
      <c r="AV436" s="13" t="s">
        <v>86</v>
      </c>
      <c r="AW436" s="13" t="s">
        <v>36</v>
      </c>
      <c r="AX436" s="13" t="s">
        <v>76</v>
      </c>
      <c r="AY436" s="235" t="s">
        <v>153</v>
      </c>
    </row>
    <row r="437" s="13" customFormat="1">
      <c r="A437" s="13"/>
      <c r="B437" s="224"/>
      <c r="C437" s="225"/>
      <c r="D437" s="226" t="s">
        <v>164</v>
      </c>
      <c r="E437" s="227" t="s">
        <v>19</v>
      </c>
      <c r="F437" s="228" t="s">
        <v>838</v>
      </c>
      <c r="G437" s="225"/>
      <c r="H437" s="229">
        <v>2.23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164</v>
      </c>
      <c r="AU437" s="235" t="s">
        <v>173</v>
      </c>
      <c r="AV437" s="13" t="s">
        <v>86</v>
      </c>
      <c r="AW437" s="13" t="s">
        <v>36</v>
      </c>
      <c r="AX437" s="13" t="s">
        <v>76</v>
      </c>
      <c r="AY437" s="235" t="s">
        <v>153</v>
      </c>
    </row>
    <row r="438" s="13" customFormat="1">
      <c r="A438" s="13"/>
      <c r="B438" s="224"/>
      <c r="C438" s="225"/>
      <c r="D438" s="226" t="s">
        <v>164</v>
      </c>
      <c r="E438" s="227" t="s">
        <v>19</v>
      </c>
      <c r="F438" s="228" t="s">
        <v>839</v>
      </c>
      <c r="G438" s="225"/>
      <c r="H438" s="229">
        <v>14.15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164</v>
      </c>
      <c r="AU438" s="235" t="s">
        <v>173</v>
      </c>
      <c r="AV438" s="13" t="s">
        <v>86</v>
      </c>
      <c r="AW438" s="13" t="s">
        <v>36</v>
      </c>
      <c r="AX438" s="13" t="s">
        <v>76</v>
      </c>
      <c r="AY438" s="235" t="s">
        <v>153</v>
      </c>
    </row>
    <row r="439" s="13" customFormat="1">
      <c r="A439" s="13"/>
      <c r="B439" s="224"/>
      <c r="C439" s="225"/>
      <c r="D439" s="226" t="s">
        <v>164</v>
      </c>
      <c r="E439" s="227" t="s">
        <v>19</v>
      </c>
      <c r="F439" s="228" t="s">
        <v>840</v>
      </c>
      <c r="G439" s="225"/>
      <c r="H439" s="229">
        <v>3.29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164</v>
      </c>
      <c r="AU439" s="235" t="s">
        <v>173</v>
      </c>
      <c r="AV439" s="13" t="s">
        <v>86</v>
      </c>
      <c r="AW439" s="13" t="s">
        <v>36</v>
      </c>
      <c r="AX439" s="13" t="s">
        <v>76</v>
      </c>
      <c r="AY439" s="235" t="s">
        <v>153</v>
      </c>
    </row>
    <row r="440" s="13" customFormat="1">
      <c r="A440" s="13"/>
      <c r="B440" s="224"/>
      <c r="C440" s="225"/>
      <c r="D440" s="226" t="s">
        <v>164</v>
      </c>
      <c r="E440" s="227" t="s">
        <v>19</v>
      </c>
      <c r="F440" s="228" t="s">
        <v>733</v>
      </c>
      <c r="G440" s="225"/>
      <c r="H440" s="229">
        <v>1.26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164</v>
      </c>
      <c r="AU440" s="235" t="s">
        <v>173</v>
      </c>
      <c r="AV440" s="13" t="s">
        <v>86</v>
      </c>
      <c r="AW440" s="13" t="s">
        <v>36</v>
      </c>
      <c r="AX440" s="13" t="s">
        <v>76</v>
      </c>
      <c r="AY440" s="235" t="s">
        <v>153</v>
      </c>
    </row>
    <row r="441" s="13" customFormat="1">
      <c r="A441" s="13"/>
      <c r="B441" s="224"/>
      <c r="C441" s="225"/>
      <c r="D441" s="226" t="s">
        <v>164</v>
      </c>
      <c r="E441" s="227" t="s">
        <v>19</v>
      </c>
      <c r="F441" s="228" t="s">
        <v>734</v>
      </c>
      <c r="G441" s="225"/>
      <c r="H441" s="229">
        <v>13.960000000000001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164</v>
      </c>
      <c r="AU441" s="235" t="s">
        <v>173</v>
      </c>
      <c r="AV441" s="13" t="s">
        <v>86</v>
      </c>
      <c r="AW441" s="13" t="s">
        <v>36</v>
      </c>
      <c r="AX441" s="13" t="s">
        <v>76</v>
      </c>
      <c r="AY441" s="235" t="s">
        <v>153</v>
      </c>
    </row>
    <row r="442" s="13" customFormat="1">
      <c r="A442" s="13"/>
      <c r="B442" s="224"/>
      <c r="C442" s="225"/>
      <c r="D442" s="226" t="s">
        <v>164</v>
      </c>
      <c r="E442" s="227" t="s">
        <v>19</v>
      </c>
      <c r="F442" s="228" t="s">
        <v>841</v>
      </c>
      <c r="G442" s="225"/>
      <c r="H442" s="229">
        <v>5.2699999999999996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164</v>
      </c>
      <c r="AU442" s="235" t="s">
        <v>173</v>
      </c>
      <c r="AV442" s="13" t="s">
        <v>86</v>
      </c>
      <c r="AW442" s="13" t="s">
        <v>36</v>
      </c>
      <c r="AX442" s="13" t="s">
        <v>76</v>
      </c>
      <c r="AY442" s="235" t="s">
        <v>153</v>
      </c>
    </row>
    <row r="443" s="13" customFormat="1">
      <c r="A443" s="13"/>
      <c r="B443" s="224"/>
      <c r="C443" s="225"/>
      <c r="D443" s="226" t="s">
        <v>164</v>
      </c>
      <c r="E443" s="227" t="s">
        <v>19</v>
      </c>
      <c r="F443" s="228" t="s">
        <v>842</v>
      </c>
      <c r="G443" s="225"/>
      <c r="H443" s="229">
        <v>11.550000000000001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164</v>
      </c>
      <c r="AU443" s="235" t="s">
        <v>173</v>
      </c>
      <c r="AV443" s="13" t="s">
        <v>86</v>
      </c>
      <c r="AW443" s="13" t="s">
        <v>36</v>
      </c>
      <c r="AX443" s="13" t="s">
        <v>76</v>
      </c>
      <c r="AY443" s="235" t="s">
        <v>153</v>
      </c>
    </row>
    <row r="444" s="13" customFormat="1">
      <c r="A444" s="13"/>
      <c r="B444" s="224"/>
      <c r="C444" s="225"/>
      <c r="D444" s="226" t="s">
        <v>164</v>
      </c>
      <c r="E444" s="227" t="s">
        <v>19</v>
      </c>
      <c r="F444" s="228" t="s">
        <v>843</v>
      </c>
      <c r="G444" s="225"/>
      <c r="H444" s="229">
        <v>16.280000000000001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164</v>
      </c>
      <c r="AU444" s="235" t="s">
        <v>173</v>
      </c>
      <c r="AV444" s="13" t="s">
        <v>86</v>
      </c>
      <c r="AW444" s="13" t="s">
        <v>36</v>
      </c>
      <c r="AX444" s="13" t="s">
        <v>76</v>
      </c>
      <c r="AY444" s="235" t="s">
        <v>153</v>
      </c>
    </row>
    <row r="445" s="13" customFormat="1">
      <c r="A445" s="13"/>
      <c r="B445" s="224"/>
      <c r="C445" s="225"/>
      <c r="D445" s="226" t="s">
        <v>164</v>
      </c>
      <c r="E445" s="227" t="s">
        <v>19</v>
      </c>
      <c r="F445" s="228" t="s">
        <v>738</v>
      </c>
      <c r="G445" s="225"/>
      <c r="H445" s="229">
        <v>1.78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164</v>
      </c>
      <c r="AU445" s="235" t="s">
        <v>173</v>
      </c>
      <c r="AV445" s="13" t="s">
        <v>86</v>
      </c>
      <c r="AW445" s="13" t="s">
        <v>36</v>
      </c>
      <c r="AX445" s="13" t="s">
        <v>76</v>
      </c>
      <c r="AY445" s="235" t="s">
        <v>153</v>
      </c>
    </row>
    <row r="446" s="13" customFormat="1">
      <c r="A446" s="13"/>
      <c r="B446" s="224"/>
      <c r="C446" s="225"/>
      <c r="D446" s="226" t="s">
        <v>164</v>
      </c>
      <c r="E446" s="227" t="s">
        <v>19</v>
      </c>
      <c r="F446" s="228" t="s">
        <v>739</v>
      </c>
      <c r="G446" s="225"/>
      <c r="H446" s="229">
        <v>0.85999999999999999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164</v>
      </c>
      <c r="AU446" s="235" t="s">
        <v>173</v>
      </c>
      <c r="AV446" s="13" t="s">
        <v>86</v>
      </c>
      <c r="AW446" s="13" t="s">
        <v>36</v>
      </c>
      <c r="AX446" s="13" t="s">
        <v>76</v>
      </c>
      <c r="AY446" s="235" t="s">
        <v>153</v>
      </c>
    </row>
    <row r="447" s="13" customFormat="1">
      <c r="A447" s="13"/>
      <c r="B447" s="224"/>
      <c r="C447" s="225"/>
      <c r="D447" s="226" t="s">
        <v>164</v>
      </c>
      <c r="E447" s="227" t="s">
        <v>19</v>
      </c>
      <c r="F447" s="228" t="s">
        <v>844</v>
      </c>
      <c r="G447" s="225"/>
      <c r="H447" s="229">
        <v>6.0700000000000003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164</v>
      </c>
      <c r="AU447" s="235" t="s">
        <v>173</v>
      </c>
      <c r="AV447" s="13" t="s">
        <v>86</v>
      </c>
      <c r="AW447" s="13" t="s">
        <v>36</v>
      </c>
      <c r="AX447" s="13" t="s">
        <v>76</v>
      </c>
      <c r="AY447" s="235" t="s">
        <v>153</v>
      </c>
    </row>
    <row r="448" s="13" customFormat="1">
      <c r="A448" s="13"/>
      <c r="B448" s="224"/>
      <c r="C448" s="225"/>
      <c r="D448" s="226" t="s">
        <v>164</v>
      </c>
      <c r="E448" s="227" t="s">
        <v>19</v>
      </c>
      <c r="F448" s="228" t="s">
        <v>845</v>
      </c>
      <c r="G448" s="225"/>
      <c r="H448" s="229">
        <v>6.4199999999999999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164</v>
      </c>
      <c r="AU448" s="235" t="s">
        <v>173</v>
      </c>
      <c r="AV448" s="13" t="s">
        <v>86</v>
      </c>
      <c r="AW448" s="13" t="s">
        <v>36</v>
      </c>
      <c r="AX448" s="13" t="s">
        <v>76</v>
      </c>
      <c r="AY448" s="235" t="s">
        <v>153</v>
      </c>
    </row>
    <row r="449" s="13" customFormat="1">
      <c r="A449" s="13"/>
      <c r="B449" s="224"/>
      <c r="C449" s="225"/>
      <c r="D449" s="226" t="s">
        <v>164</v>
      </c>
      <c r="E449" s="227" t="s">
        <v>19</v>
      </c>
      <c r="F449" s="228" t="s">
        <v>846</v>
      </c>
      <c r="G449" s="225"/>
      <c r="H449" s="229">
        <v>6.4199999999999999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164</v>
      </c>
      <c r="AU449" s="235" t="s">
        <v>173</v>
      </c>
      <c r="AV449" s="13" t="s">
        <v>86</v>
      </c>
      <c r="AW449" s="13" t="s">
        <v>36</v>
      </c>
      <c r="AX449" s="13" t="s">
        <v>76</v>
      </c>
      <c r="AY449" s="235" t="s">
        <v>153</v>
      </c>
    </row>
    <row r="450" s="13" customFormat="1">
      <c r="A450" s="13"/>
      <c r="B450" s="224"/>
      <c r="C450" s="225"/>
      <c r="D450" s="226" t="s">
        <v>164</v>
      </c>
      <c r="E450" s="227" t="s">
        <v>19</v>
      </c>
      <c r="F450" s="228" t="s">
        <v>847</v>
      </c>
      <c r="G450" s="225"/>
      <c r="H450" s="229">
        <v>36.490000000000002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164</v>
      </c>
      <c r="AU450" s="235" t="s">
        <v>173</v>
      </c>
      <c r="AV450" s="13" t="s">
        <v>86</v>
      </c>
      <c r="AW450" s="13" t="s">
        <v>36</v>
      </c>
      <c r="AX450" s="13" t="s">
        <v>76</v>
      </c>
      <c r="AY450" s="235" t="s">
        <v>153</v>
      </c>
    </row>
    <row r="451" s="13" customFormat="1">
      <c r="A451" s="13"/>
      <c r="B451" s="224"/>
      <c r="C451" s="225"/>
      <c r="D451" s="226" t="s">
        <v>164</v>
      </c>
      <c r="E451" s="227" t="s">
        <v>19</v>
      </c>
      <c r="F451" s="228" t="s">
        <v>848</v>
      </c>
      <c r="G451" s="225"/>
      <c r="H451" s="229">
        <v>33.990000000000002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164</v>
      </c>
      <c r="AU451" s="235" t="s">
        <v>173</v>
      </c>
      <c r="AV451" s="13" t="s">
        <v>86</v>
      </c>
      <c r="AW451" s="13" t="s">
        <v>36</v>
      </c>
      <c r="AX451" s="13" t="s">
        <v>76</v>
      </c>
      <c r="AY451" s="235" t="s">
        <v>153</v>
      </c>
    </row>
    <row r="452" s="13" customFormat="1">
      <c r="A452" s="13"/>
      <c r="B452" s="224"/>
      <c r="C452" s="225"/>
      <c r="D452" s="226" t="s">
        <v>164</v>
      </c>
      <c r="E452" s="227" t="s">
        <v>19</v>
      </c>
      <c r="F452" s="228" t="s">
        <v>849</v>
      </c>
      <c r="G452" s="225"/>
      <c r="H452" s="229">
        <v>7.9400000000000004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164</v>
      </c>
      <c r="AU452" s="235" t="s">
        <v>173</v>
      </c>
      <c r="AV452" s="13" t="s">
        <v>86</v>
      </c>
      <c r="AW452" s="13" t="s">
        <v>36</v>
      </c>
      <c r="AX452" s="13" t="s">
        <v>76</v>
      </c>
      <c r="AY452" s="235" t="s">
        <v>153</v>
      </c>
    </row>
    <row r="453" s="13" customFormat="1">
      <c r="A453" s="13"/>
      <c r="B453" s="224"/>
      <c r="C453" s="225"/>
      <c r="D453" s="226" t="s">
        <v>164</v>
      </c>
      <c r="E453" s="227" t="s">
        <v>19</v>
      </c>
      <c r="F453" s="228" t="s">
        <v>578</v>
      </c>
      <c r="G453" s="225"/>
      <c r="H453" s="229">
        <v>3.71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164</v>
      </c>
      <c r="AU453" s="235" t="s">
        <v>173</v>
      </c>
      <c r="AV453" s="13" t="s">
        <v>86</v>
      </c>
      <c r="AW453" s="13" t="s">
        <v>36</v>
      </c>
      <c r="AX453" s="13" t="s">
        <v>76</v>
      </c>
      <c r="AY453" s="235" t="s">
        <v>153</v>
      </c>
    </row>
    <row r="454" s="14" customFormat="1">
      <c r="A454" s="14"/>
      <c r="B454" s="236"/>
      <c r="C454" s="237"/>
      <c r="D454" s="226" t="s">
        <v>164</v>
      </c>
      <c r="E454" s="238" t="s">
        <v>19</v>
      </c>
      <c r="F454" s="239" t="s">
        <v>167</v>
      </c>
      <c r="G454" s="237"/>
      <c r="H454" s="240">
        <v>181.76000000000002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164</v>
      </c>
      <c r="AU454" s="246" t="s">
        <v>173</v>
      </c>
      <c r="AV454" s="14" t="s">
        <v>160</v>
      </c>
      <c r="AW454" s="14" t="s">
        <v>36</v>
      </c>
      <c r="AX454" s="14" t="s">
        <v>84</v>
      </c>
      <c r="AY454" s="246" t="s">
        <v>153</v>
      </c>
    </row>
    <row r="455" s="2" customFormat="1" ht="24.15" customHeight="1">
      <c r="A455" s="40"/>
      <c r="B455" s="41"/>
      <c r="C455" s="206" t="s">
        <v>452</v>
      </c>
      <c r="D455" s="206" t="s">
        <v>155</v>
      </c>
      <c r="E455" s="207" t="s">
        <v>857</v>
      </c>
      <c r="F455" s="208" t="s">
        <v>858</v>
      </c>
      <c r="G455" s="209" t="s">
        <v>455</v>
      </c>
      <c r="H455" s="210">
        <v>6</v>
      </c>
      <c r="I455" s="211"/>
      <c r="J455" s="212">
        <f>ROUND(I455*H455,2)</f>
        <v>0</v>
      </c>
      <c r="K455" s="208" t="s">
        <v>159</v>
      </c>
      <c r="L455" s="46"/>
      <c r="M455" s="213" t="s">
        <v>19</v>
      </c>
      <c r="N455" s="214" t="s">
        <v>47</v>
      </c>
      <c r="O455" s="86"/>
      <c r="P455" s="215">
        <f>O455*H455</f>
        <v>0</v>
      </c>
      <c r="Q455" s="215">
        <v>4.0000000000000003E-05</v>
      </c>
      <c r="R455" s="215">
        <f>Q455*H455</f>
        <v>0.00024000000000000003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160</v>
      </c>
      <c r="AT455" s="217" t="s">
        <v>155</v>
      </c>
      <c r="AU455" s="217" t="s">
        <v>173</v>
      </c>
      <c r="AY455" s="19" t="s">
        <v>153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84</v>
      </c>
      <c r="BK455" s="218">
        <f>ROUND(I455*H455,2)</f>
        <v>0</v>
      </c>
      <c r="BL455" s="19" t="s">
        <v>160</v>
      </c>
      <c r="BM455" s="217" t="s">
        <v>859</v>
      </c>
    </row>
    <row r="456" s="2" customFormat="1">
      <c r="A456" s="40"/>
      <c r="B456" s="41"/>
      <c r="C456" s="42"/>
      <c r="D456" s="219" t="s">
        <v>162</v>
      </c>
      <c r="E456" s="42"/>
      <c r="F456" s="220" t="s">
        <v>860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162</v>
      </c>
      <c r="AU456" s="19" t="s">
        <v>173</v>
      </c>
    </row>
    <row r="457" s="15" customFormat="1">
      <c r="A457" s="15"/>
      <c r="B457" s="247"/>
      <c r="C457" s="248"/>
      <c r="D457" s="226" t="s">
        <v>164</v>
      </c>
      <c r="E457" s="249" t="s">
        <v>19</v>
      </c>
      <c r="F457" s="250" t="s">
        <v>861</v>
      </c>
      <c r="G457" s="248"/>
      <c r="H457" s="249" t="s">
        <v>19</v>
      </c>
      <c r="I457" s="251"/>
      <c r="J457" s="248"/>
      <c r="K457" s="248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164</v>
      </c>
      <c r="AU457" s="256" t="s">
        <v>173</v>
      </c>
      <c r="AV457" s="15" t="s">
        <v>84</v>
      </c>
      <c r="AW457" s="15" t="s">
        <v>36</v>
      </c>
      <c r="AX457" s="15" t="s">
        <v>76</v>
      </c>
      <c r="AY457" s="256" t="s">
        <v>153</v>
      </c>
    </row>
    <row r="458" s="13" customFormat="1">
      <c r="A458" s="13"/>
      <c r="B458" s="224"/>
      <c r="C458" s="225"/>
      <c r="D458" s="226" t="s">
        <v>164</v>
      </c>
      <c r="E458" s="227" t="s">
        <v>19</v>
      </c>
      <c r="F458" s="228" t="s">
        <v>862</v>
      </c>
      <c r="G458" s="225"/>
      <c r="H458" s="229">
        <v>6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164</v>
      </c>
      <c r="AU458" s="235" t="s">
        <v>173</v>
      </c>
      <c r="AV458" s="13" t="s">
        <v>86</v>
      </c>
      <c r="AW458" s="13" t="s">
        <v>36</v>
      </c>
      <c r="AX458" s="13" t="s">
        <v>76</v>
      </c>
      <c r="AY458" s="235" t="s">
        <v>153</v>
      </c>
    </row>
    <row r="459" s="14" customFormat="1">
      <c r="A459" s="14"/>
      <c r="B459" s="236"/>
      <c r="C459" s="237"/>
      <c r="D459" s="226" t="s">
        <v>164</v>
      </c>
      <c r="E459" s="238" t="s">
        <v>19</v>
      </c>
      <c r="F459" s="239" t="s">
        <v>167</v>
      </c>
      <c r="G459" s="237"/>
      <c r="H459" s="240">
        <v>6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164</v>
      </c>
      <c r="AU459" s="246" t="s">
        <v>173</v>
      </c>
      <c r="AV459" s="14" t="s">
        <v>160</v>
      </c>
      <c r="AW459" s="14" t="s">
        <v>36</v>
      </c>
      <c r="AX459" s="14" t="s">
        <v>84</v>
      </c>
      <c r="AY459" s="246" t="s">
        <v>153</v>
      </c>
    </row>
    <row r="460" s="2" customFormat="1" ht="21.75" customHeight="1">
      <c r="A460" s="40"/>
      <c r="B460" s="41"/>
      <c r="C460" s="206" t="s">
        <v>461</v>
      </c>
      <c r="D460" s="206" t="s">
        <v>155</v>
      </c>
      <c r="E460" s="207" t="s">
        <v>863</v>
      </c>
      <c r="F460" s="208" t="s">
        <v>864</v>
      </c>
      <c r="G460" s="209" t="s">
        <v>455</v>
      </c>
      <c r="H460" s="210">
        <v>6</v>
      </c>
      <c r="I460" s="211"/>
      <c r="J460" s="212">
        <f>ROUND(I460*H460,2)</f>
        <v>0</v>
      </c>
      <c r="K460" s="208" t="s">
        <v>159</v>
      </c>
      <c r="L460" s="46"/>
      <c r="M460" s="213" t="s">
        <v>19</v>
      </c>
      <c r="N460" s="214" t="s">
        <v>47</v>
      </c>
      <c r="O460" s="86"/>
      <c r="P460" s="215">
        <f>O460*H460</f>
        <v>0</v>
      </c>
      <c r="Q460" s="215">
        <v>0.00036999999999999999</v>
      </c>
      <c r="R460" s="215">
        <f>Q460*H460</f>
        <v>0.0022199999999999998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160</v>
      </c>
      <c r="AT460" s="217" t="s">
        <v>155</v>
      </c>
      <c r="AU460" s="217" t="s">
        <v>173</v>
      </c>
      <c r="AY460" s="19" t="s">
        <v>153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84</v>
      </c>
      <c r="BK460" s="218">
        <f>ROUND(I460*H460,2)</f>
        <v>0</v>
      </c>
      <c r="BL460" s="19" t="s">
        <v>160</v>
      </c>
      <c r="BM460" s="217" t="s">
        <v>865</v>
      </c>
    </row>
    <row r="461" s="2" customFormat="1">
      <c r="A461" s="40"/>
      <c r="B461" s="41"/>
      <c r="C461" s="42"/>
      <c r="D461" s="219" t="s">
        <v>162</v>
      </c>
      <c r="E461" s="42"/>
      <c r="F461" s="220" t="s">
        <v>866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162</v>
      </c>
      <c r="AU461" s="19" t="s">
        <v>173</v>
      </c>
    </row>
    <row r="462" s="15" customFormat="1">
      <c r="A462" s="15"/>
      <c r="B462" s="247"/>
      <c r="C462" s="248"/>
      <c r="D462" s="226" t="s">
        <v>164</v>
      </c>
      <c r="E462" s="249" t="s">
        <v>19</v>
      </c>
      <c r="F462" s="250" t="s">
        <v>861</v>
      </c>
      <c r="G462" s="248"/>
      <c r="H462" s="249" t="s">
        <v>19</v>
      </c>
      <c r="I462" s="251"/>
      <c r="J462" s="248"/>
      <c r="K462" s="248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164</v>
      </c>
      <c r="AU462" s="256" t="s">
        <v>173</v>
      </c>
      <c r="AV462" s="15" t="s">
        <v>84</v>
      </c>
      <c r="AW462" s="15" t="s">
        <v>36</v>
      </c>
      <c r="AX462" s="15" t="s">
        <v>76</v>
      </c>
      <c r="AY462" s="256" t="s">
        <v>153</v>
      </c>
    </row>
    <row r="463" s="13" customFormat="1">
      <c r="A463" s="13"/>
      <c r="B463" s="224"/>
      <c r="C463" s="225"/>
      <c r="D463" s="226" t="s">
        <v>164</v>
      </c>
      <c r="E463" s="227" t="s">
        <v>19</v>
      </c>
      <c r="F463" s="228" t="s">
        <v>862</v>
      </c>
      <c r="G463" s="225"/>
      <c r="H463" s="229">
        <v>6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164</v>
      </c>
      <c r="AU463" s="235" t="s">
        <v>173</v>
      </c>
      <c r="AV463" s="13" t="s">
        <v>86</v>
      </c>
      <c r="AW463" s="13" t="s">
        <v>36</v>
      </c>
      <c r="AX463" s="13" t="s">
        <v>76</v>
      </c>
      <c r="AY463" s="235" t="s">
        <v>153</v>
      </c>
    </row>
    <row r="464" s="14" customFormat="1">
      <c r="A464" s="14"/>
      <c r="B464" s="236"/>
      <c r="C464" s="237"/>
      <c r="D464" s="226" t="s">
        <v>164</v>
      </c>
      <c r="E464" s="238" t="s">
        <v>19</v>
      </c>
      <c r="F464" s="239" t="s">
        <v>167</v>
      </c>
      <c r="G464" s="237"/>
      <c r="H464" s="240">
        <v>6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164</v>
      </c>
      <c r="AU464" s="246" t="s">
        <v>173</v>
      </c>
      <c r="AV464" s="14" t="s">
        <v>160</v>
      </c>
      <c r="AW464" s="14" t="s">
        <v>36</v>
      </c>
      <c r="AX464" s="14" t="s">
        <v>84</v>
      </c>
      <c r="AY464" s="246" t="s">
        <v>153</v>
      </c>
    </row>
    <row r="465" s="2" customFormat="1" ht="16.5" customHeight="1">
      <c r="A465" s="40"/>
      <c r="B465" s="41"/>
      <c r="C465" s="206" t="s">
        <v>467</v>
      </c>
      <c r="D465" s="206" t="s">
        <v>155</v>
      </c>
      <c r="E465" s="207" t="s">
        <v>867</v>
      </c>
      <c r="F465" s="208" t="s">
        <v>868</v>
      </c>
      <c r="G465" s="209" t="s">
        <v>419</v>
      </c>
      <c r="H465" s="210">
        <v>1</v>
      </c>
      <c r="I465" s="211"/>
      <c r="J465" s="212">
        <f>ROUND(I465*H465,2)</f>
        <v>0</v>
      </c>
      <c r="K465" s="208" t="s">
        <v>19</v>
      </c>
      <c r="L465" s="46"/>
      <c r="M465" s="213" t="s">
        <v>19</v>
      </c>
      <c r="N465" s="214" t="s">
        <v>47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160</v>
      </c>
      <c r="AT465" s="217" t="s">
        <v>155</v>
      </c>
      <c r="AU465" s="217" t="s">
        <v>173</v>
      </c>
      <c r="AY465" s="19" t="s">
        <v>153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84</v>
      </c>
      <c r="BK465" s="218">
        <f>ROUND(I465*H465,2)</f>
        <v>0</v>
      </c>
      <c r="BL465" s="19" t="s">
        <v>160</v>
      </c>
      <c r="BM465" s="217" t="s">
        <v>869</v>
      </c>
    </row>
    <row r="466" s="13" customFormat="1">
      <c r="A466" s="13"/>
      <c r="B466" s="224"/>
      <c r="C466" s="225"/>
      <c r="D466" s="226" t="s">
        <v>164</v>
      </c>
      <c r="E466" s="227" t="s">
        <v>19</v>
      </c>
      <c r="F466" s="228" t="s">
        <v>84</v>
      </c>
      <c r="G466" s="225"/>
      <c r="H466" s="229">
        <v>1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164</v>
      </c>
      <c r="AU466" s="235" t="s">
        <v>173</v>
      </c>
      <c r="AV466" s="13" t="s">
        <v>86</v>
      </c>
      <c r="AW466" s="13" t="s">
        <v>36</v>
      </c>
      <c r="AX466" s="13" t="s">
        <v>76</v>
      </c>
      <c r="AY466" s="235" t="s">
        <v>153</v>
      </c>
    </row>
    <row r="467" s="14" customFormat="1">
      <c r="A467" s="14"/>
      <c r="B467" s="236"/>
      <c r="C467" s="237"/>
      <c r="D467" s="226" t="s">
        <v>164</v>
      </c>
      <c r="E467" s="238" t="s">
        <v>19</v>
      </c>
      <c r="F467" s="239" t="s">
        <v>167</v>
      </c>
      <c r="G467" s="237"/>
      <c r="H467" s="240">
        <v>1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164</v>
      </c>
      <c r="AU467" s="246" t="s">
        <v>173</v>
      </c>
      <c r="AV467" s="14" t="s">
        <v>160</v>
      </c>
      <c r="AW467" s="14" t="s">
        <v>36</v>
      </c>
      <c r="AX467" s="14" t="s">
        <v>84</v>
      </c>
      <c r="AY467" s="246" t="s">
        <v>153</v>
      </c>
    </row>
    <row r="468" s="2" customFormat="1" ht="16.5" customHeight="1">
      <c r="A468" s="40"/>
      <c r="B468" s="41"/>
      <c r="C468" s="206" t="s">
        <v>475</v>
      </c>
      <c r="D468" s="206" t="s">
        <v>155</v>
      </c>
      <c r="E468" s="207" t="s">
        <v>870</v>
      </c>
      <c r="F468" s="208" t="s">
        <v>871</v>
      </c>
      <c r="G468" s="209" t="s">
        <v>419</v>
      </c>
      <c r="H468" s="210">
        <v>1</v>
      </c>
      <c r="I468" s="211"/>
      <c r="J468" s="212">
        <f>ROUND(I468*H468,2)</f>
        <v>0</v>
      </c>
      <c r="K468" s="208" t="s">
        <v>19</v>
      </c>
      <c r="L468" s="46"/>
      <c r="M468" s="213" t="s">
        <v>19</v>
      </c>
      <c r="N468" s="214" t="s">
        <v>47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160</v>
      </c>
      <c r="AT468" s="217" t="s">
        <v>155</v>
      </c>
      <c r="AU468" s="217" t="s">
        <v>173</v>
      </c>
      <c r="AY468" s="19" t="s">
        <v>153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84</v>
      </c>
      <c r="BK468" s="218">
        <f>ROUND(I468*H468,2)</f>
        <v>0</v>
      </c>
      <c r="BL468" s="19" t="s">
        <v>160</v>
      </c>
      <c r="BM468" s="217" t="s">
        <v>872</v>
      </c>
    </row>
    <row r="469" s="13" customFormat="1">
      <c r="A469" s="13"/>
      <c r="B469" s="224"/>
      <c r="C469" s="225"/>
      <c r="D469" s="226" t="s">
        <v>164</v>
      </c>
      <c r="E469" s="227" t="s">
        <v>19</v>
      </c>
      <c r="F469" s="228" t="s">
        <v>84</v>
      </c>
      <c r="G469" s="225"/>
      <c r="H469" s="229">
        <v>1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164</v>
      </c>
      <c r="AU469" s="235" t="s">
        <v>173</v>
      </c>
      <c r="AV469" s="13" t="s">
        <v>86</v>
      </c>
      <c r="AW469" s="13" t="s">
        <v>36</v>
      </c>
      <c r="AX469" s="13" t="s">
        <v>76</v>
      </c>
      <c r="AY469" s="235" t="s">
        <v>153</v>
      </c>
    </row>
    <row r="470" s="14" customFormat="1">
      <c r="A470" s="14"/>
      <c r="B470" s="236"/>
      <c r="C470" s="237"/>
      <c r="D470" s="226" t="s">
        <v>164</v>
      </c>
      <c r="E470" s="238" t="s">
        <v>19</v>
      </c>
      <c r="F470" s="239" t="s">
        <v>167</v>
      </c>
      <c r="G470" s="237"/>
      <c r="H470" s="240">
        <v>1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164</v>
      </c>
      <c r="AU470" s="246" t="s">
        <v>173</v>
      </c>
      <c r="AV470" s="14" t="s">
        <v>160</v>
      </c>
      <c r="AW470" s="14" t="s">
        <v>36</v>
      </c>
      <c r="AX470" s="14" t="s">
        <v>84</v>
      </c>
      <c r="AY470" s="246" t="s">
        <v>153</v>
      </c>
    </row>
    <row r="471" s="12" customFormat="1" ht="22.8" customHeight="1">
      <c r="A471" s="12"/>
      <c r="B471" s="190"/>
      <c r="C471" s="191"/>
      <c r="D471" s="192" t="s">
        <v>75</v>
      </c>
      <c r="E471" s="204" t="s">
        <v>388</v>
      </c>
      <c r="F471" s="204" t="s">
        <v>389</v>
      </c>
      <c r="G471" s="191"/>
      <c r="H471" s="191"/>
      <c r="I471" s="194"/>
      <c r="J471" s="205">
        <f>BK471</f>
        <v>0</v>
      </c>
      <c r="K471" s="191"/>
      <c r="L471" s="196"/>
      <c r="M471" s="197"/>
      <c r="N471" s="198"/>
      <c r="O471" s="198"/>
      <c r="P471" s="199">
        <f>SUM(P472:P473)</f>
        <v>0</v>
      </c>
      <c r="Q471" s="198"/>
      <c r="R471" s="199">
        <f>SUM(R472:R473)</f>
        <v>0</v>
      </c>
      <c r="S471" s="198"/>
      <c r="T471" s="200">
        <f>SUM(T472:T473)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1" t="s">
        <v>84</v>
      </c>
      <c r="AT471" s="202" t="s">
        <v>75</v>
      </c>
      <c r="AU471" s="202" t="s">
        <v>84</v>
      </c>
      <c r="AY471" s="201" t="s">
        <v>153</v>
      </c>
      <c r="BK471" s="203">
        <f>SUM(BK472:BK473)</f>
        <v>0</v>
      </c>
    </row>
    <row r="472" s="2" customFormat="1" ht="33" customHeight="1">
      <c r="A472" s="40"/>
      <c r="B472" s="41"/>
      <c r="C472" s="206" t="s">
        <v>481</v>
      </c>
      <c r="D472" s="206" t="s">
        <v>155</v>
      </c>
      <c r="E472" s="207" t="s">
        <v>391</v>
      </c>
      <c r="F472" s="208" t="s">
        <v>392</v>
      </c>
      <c r="G472" s="209" t="s">
        <v>204</v>
      </c>
      <c r="H472" s="210">
        <v>24.986999999999998</v>
      </c>
      <c r="I472" s="211"/>
      <c r="J472" s="212">
        <f>ROUND(I472*H472,2)</f>
        <v>0</v>
      </c>
      <c r="K472" s="208" t="s">
        <v>159</v>
      </c>
      <c r="L472" s="46"/>
      <c r="M472" s="213" t="s">
        <v>19</v>
      </c>
      <c r="N472" s="214" t="s">
        <v>47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160</v>
      </c>
      <c r="AT472" s="217" t="s">
        <v>155</v>
      </c>
      <c r="AU472" s="217" t="s">
        <v>86</v>
      </c>
      <c r="AY472" s="19" t="s">
        <v>153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84</v>
      </c>
      <c r="BK472" s="218">
        <f>ROUND(I472*H472,2)</f>
        <v>0</v>
      </c>
      <c r="BL472" s="19" t="s">
        <v>160</v>
      </c>
      <c r="BM472" s="217" t="s">
        <v>873</v>
      </c>
    </row>
    <row r="473" s="2" customFormat="1">
      <c r="A473" s="40"/>
      <c r="B473" s="41"/>
      <c r="C473" s="42"/>
      <c r="D473" s="219" t="s">
        <v>162</v>
      </c>
      <c r="E473" s="42"/>
      <c r="F473" s="220" t="s">
        <v>394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162</v>
      </c>
      <c r="AU473" s="19" t="s">
        <v>86</v>
      </c>
    </row>
    <row r="474" s="12" customFormat="1" ht="25.92" customHeight="1">
      <c r="A474" s="12"/>
      <c r="B474" s="190"/>
      <c r="C474" s="191"/>
      <c r="D474" s="192" t="s">
        <v>75</v>
      </c>
      <c r="E474" s="193" t="s">
        <v>395</v>
      </c>
      <c r="F474" s="193" t="s">
        <v>396</v>
      </c>
      <c r="G474" s="191"/>
      <c r="H474" s="191"/>
      <c r="I474" s="194"/>
      <c r="J474" s="195">
        <f>BK474</f>
        <v>0</v>
      </c>
      <c r="K474" s="191"/>
      <c r="L474" s="196"/>
      <c r="M474" s="197"/>
      <c r="N474" s="198"/>
      <c r="O474" s="198"/>
      <c r="P474" s="199">
        <f>P475+P526+P534+P543+P582+P603+P627+P671+P798+P852+P974+P1094</f>
        <v>0</v>
      </c>
      <c r="Q474" s="198"/>
      <c r="R474" s="199">
        <f>R475+R526+R534+R543+R582+R603+R627+R671+R798+R852+R974+R1094</f>
        <v>9.0429318399999996</v>
      </c>
      <c r="S474" s="198"/>
      <c r="T474" s="200">
        <f>T475+T526+T534+T543+T582+T603+T627+T671+T798+T852+T974+T1094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1" t="s">
        <v>86</v>
      </c>
      <c r="AT474" s="202" t="s">
        <v>75</v>
      </c>
      <c r="AU474" s="202" t="s">
        <v>76</v>
      </c>
      <c r="AY474" s="201" t="s">
        <v>153</v>
      </c>
      <c r="BK474" s="203">
        <f>BK475+BK526+BK534+BK543+BK582+BK603+BK627+BK671+BK798+BK852+BK974+BK1094</f>
        <v>0</v>
      </c>
    </row>
    <row r="475" s="12" customFormat="1" ht="22.8" customHeight="1">
      <c r="A475" s="12"/>
      <c r="B475" s="190"/>
      <c r="C475" s="191"/>
      <c r="D475" s="192" t="s">
        <v>75</v>
      </c>
      <c r="E475" s="204" t="s">
        <v>397</v>
      </c>
      <c r="F475" s="204" t="s">
        <v>398</v>
      </c>
      <c r="G475" s="191"/>
      <c r="H475" s="191"/>
      <c r="I475" s="194"/>
      <c r="J475" s="205">
        <f>BK475</f>
        <v>0</v>
      </c>
      <c r="K475" s="191"/>
      <c r="L475" s="196"/>
      <c r="M475" s="197"/>
      <c r="N475" s="198"/>
      <c r="O475" s="198"/>
      <c r="P475" s="199">
        <f>SUM(P476:P525)</f>
        <v>0</v>
      </c>
      <c r="Q475" s="198"/>
      <c r="R475" s="199">
        <f>SUM(R476:R525)</f>
        <v>0.13150520000000002</v>
      </c>
      <c r="S475" s="198"/>
      <c r="T475" s="200">
        <f>SUM(T476:T525)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1" t="s">
        <v>86</v>
      </c>
      <c r="AT475" s="202" t="s">
        <v>75</v>
      </c>
      <c r="AU475" s="202" t="s">
        <v>84</v>
      </c>
      <c r="AY475" s="201" t="s">
        <v>153</v>
      </c>
      <c r="BK475" s="203">
        <f>SUM(BK476:BK525)</f>
        <v>0</v>
      </c>
    </row>
    <row r="476" s="2" customFormat="1" ht="21.75" customHeight="1">
      <c r="A476" s="40"/>
      <c r="B476" s="41"/>
      <c r="C476" s="206" t="s">
        <v>489</v>
      </c>
      <c r="D476" s="206" t="s">
        <v>155</v>
      </c>
      <c r="E476" s="207" t="s">
        <v>874</v>
      </c>
      <c r="F476" s="208" t="s">
        <v>875</v>
      </c>
      <c r="G476" s="209" t="s">
        <v>224</v>
      </c>
      <c r="H476" s="210">
        <v>12.285</v>
      </c>
      <c r="I476" s="211"/>
      <c r="J476" s="212">
        <f>ROUND(I476*H476,2)</f>
        <v>0</v>
      </c>
      <c r="K476" s="208" t="s">
        <v>159</v>
      </c>
      <c r="L476" s="46"/>
      <c r="M476" s="213" t="s">
        <v>19</v>
      </c>
      <c r="N476" s="214" t="s">
        <v>47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279</v>
      </c>
      <c r="AT476" s="217" t="s">
        <v>155</v>
      </c>
      <c r="AU476" s="217" t="s">
        <v>86</v>
      </c>
      <c r="AY476" s="19" t="s">
        <v>153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84</v>
      </c>
      <c r="BK476" s="218">
        <f>ROUND(I476*H476,2)</f>
        <v>0</v>
      </c>
      <c r="BL476" s="19" t="s">
        <v>279</v>
      </c>
      <c r="BM476" s="217" t="s">
        <v>876</v>
      </c>
    </row>
    <row r="477" s="2" customFormat="1">
      <c r="A477" s="40"/>
      <c r="B477" s="41"/>
      <c r="C477" s="42"/>
      <c r="D477" s="219" t="s">
        <v>162</v>
      </c>
      <c r="E477" s="42"/>
      <c r="F477" s="220" t="s">
        <v>877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162</v>
      </c>
      <c r="AU477" s="19" t="s">
        <v>86</v>
      </c>
    </row>
    <row r="478" s="15" customFormat="1">
      <c r="A478" s="15"/>
      <c r="B478" s="247"/>
      <c r="C478" s="248"/>
      <c r="D478" s="226" t="s">
        <v>164</v>
      </c>
      <c r="E478" s="249" t="s">
        <v>19</v>
      </c>
      <c r="F478" s="250" t="s">
        <v>617</v>
      </c>
      <c r="G478" s="248"/>
      <c r="H478" s="249" t="s">
        <v>19</v>
      </c>
      <c r="I478" s="251"/>
      <c r="J478" s="248"/>
      <c r="K478" s="248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164</v>
      </c>
      <c r="AU478" s="256" t="s">
        <v>86</v>
      </c>
      <c r="AV478" s="15" t="s">
        <v>84</v>
      </c>
      <c r="AW478" s="15" t="s">
        <v>36</v>
      </c>
      <c r="AX478" s="15" t="s">
        <v>76</v>
      </c>
      <c r="AY478" s="256" t="s">
        <v>153</v>
      </c>
    </row>
    <row r="479" s="13" customFormat="1">
      <c r="A479" s="13"/>
      <c r="B479" s="224"/>
      <c r="C479" s="225"/>
      <c r="D479" s="226" t="s">
        <v>164</v>
      </c>
      <c r="E479" s="227" t="s">
        <v>19</v>
      </c>
      <c r="F479" s="228" t="s">
        <v>610</v>
      </c>
      <c r="G479" s="225"/>
      <c r="H479" s="229">
        <v>1.488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164</v>
      </c>
      <c r="AU479" s="235" t="s">
        <v>86</v>
      </c>
      <c r="AV479" s="13" t="s">
        <v>86</v>
      </c>
      <c r="AW479" s="13" t="s">
        <v>36</v>
      </c>
      <c r="AX479" s="13" t="s">
        <v>76</v>
      </c>
      <c r="AY479" s="235" t="s">
        <v>153</v>
      </c>
    </row>
    <row r="480" s="13" customFormat="1">
      <c r="A480" s="13"/>
      <c r="B480" s="224"/>
      <c r="C480" s="225"/>
      <c r="D480" s="226" t="s">
        <v>164</v>
      </c>
      <c r="E480" s="227" t="s">
        <v>19</v>
      </c>
      <c r="F480" s="228" t="s">
        <v>611</v>
      </c>
      <c r="G480" s="225"/>
      <c r="H480" s="229">
        <v>2.8999999999999999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164</v>
      </c>
      <c r="AU480" s="235" t="s">
        <v>86</v>
      </c>
      <c r="AV480" s="13" t="s">
        <v>86</v>
      </c>
      <c r="AW480" s="13" t="s">
        <v>36</v>
      </c>
      <c r="AX480" s="13" t="s">
        <v>76</v>
      </c>
      <c r="AY480" s="235" t="s">
        <v>153</v>
      </c>
    </row>
    <row r="481" s="16" customFormat="1">
      <c r="A481" s="16"/>
      <c r="B481" s="260"/>
      <c r="C481" s="261"/>
      <c r="D481" s="226" t="s">
        <v>164</v>
      </c>
      <c r="E481" s="262" t="s">
        <v>19</v>
      </c>
      <c r="F481" s="263" t="s">
        <v>878</v>
      </c>
      <c r="G481" s="261"/>
      <c r="H481" s="264">
        <v>4.3879999999999999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70" t="s">
        <v>164</v>
      </c>
      <c r="AU481" s="270" t="s">
        <v>86</v>
      </c>
      <c r="AV481" s="16" t="s">
        <v>173</v>
      </c>
      <c r="AW481" s="16" t="s">
        <v>36</v>
      </c>
      <c r="AX481" s="16" t="s">
        <v>76</v>
      </c>
      <c r="AY481" s="270" t="s">
        <v>153</v>
      </c>
    </row>
    <row r="482" s="15" customFormat="1">
      <c r="A482" s="15"/>
      <c r="B482" s="247"/>
      <c r="C482" s="248"/>
      <c r="D482" s="226" t="s">
        <v>164</v>
      </c>
      <c r="E482" s="249" t="s">
        <v>19</v>
      </c>
      <c r="F482" s="250" t="s">
        <v>624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164</v>
      </c>
      <c r="AU482" s="256" t="s">
        <v>86</v>
      </c>
      <c r="AV482" s="15" t="s">
        <v>84</v>
      </c>
      <c r="AW482" s="15" t="s">
        <v>36</v>
      </c>
      <c r="AX482" s="15" t="s">
        <v>76</v>
      </c>
      <c r="AY482" s="256" t="s">
        <v>153</v>
      </c>
    </row>
    <row r="483" s="13" customFormat="1">
      <c r="A483" s="13"/>
      <c r="B483" s="224"/>
      <c r="C483" s="225"/>
      <c r="D483" s="226" t="s">
        <v>164</v>
      </c>
      <c r="E483" s="227" t="s">
        <v>19</v>
      </c>
      <c r="F483" s="228" t="s">
        <v>879</v>
      </c>
      <c r="G483" s="225"/>
      <c r="H483" s="229">
        <v>7.8970000000000002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164</v>
      </c>
      <c r="AU483" s="235" t="s">
        <v>86</v>
      </c>
      <c r="AV483" s="13" t="s">
        <v>86</v>
      </c>
      <c r="AW483" s="13" t="s">
        <v>36</v>
      </c>
      <c r="AX483" s="13" t="s">
        <v>76</v>
      </c>
      <c r="AY483" s="235" t="s">
        <v>153</v>
      </c>
    </row>
    <row r="484" s="16" customFormat="1">
      <c r="A484" s="16"/>
      <c r="B484" s="260"/>
      <c r="C484" s="261"/>
      <c r="D484" s="226" t="s">
        <v>164</v>
      </c>
      <c r="E484" s="262" t="s">
        <v>19</v>
      </c>
      <c r="F484" s="263" t="s">
        <v>878</v>
      </c>
      <c r="G484" s="261"/>
      <c r="H484" s="264">
        <v>7.8970000000000002</v>
      </c>
      <c r="I484" s="265"/>
      <c r="J484" s="261"/>
      <c r="K484" s="261"/>
      <c r="L484" s="266"/>
      <c r="M484" s="267"/>
      <c r="N484" s="268"/>
      <c r="O484" s="268"/>
      <c r="P484" s="268"/>
      <c r="Q484" s="268"/>
      <c r="R484" s="268"/>
      <c r="S484" s="268"/>
      <c r="T484" s="269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70" t="s">
        <v>164</v>
      </c>
      <c r="AU484" s="270" t="s">
        <v>86</v>
      </c>
      <c r="AV484" s="16" t="s">
        <v>173</v>
      </c>
      <c r="AW484" s="16" t="s">
        <v>36</v>
      </c>
      <c r="AX484" s="16" t="s">
        <v>76</v>
      </c>
      <c r="AY484" s="270" t="s">
        <v>153</v>
      </c>
    </row>
    <row r="485" s="14" customFormat="1">
      <c r="A485" s="14"/>
      <c r="B485" s="236"/>
      <c r="C485" s="237"/>
      <c r="D485" s="226" t="s">
        <v>164</v>
      </c>
      <c r="E485" s="238" t="s">
        <v>19</v>
      </c>
      <c r="F485" s="239" t="s">
        <v>167</v>
      </c>
      <c r="G485" s="237"/>
      <c r="H485" s="240">
        <v>12.285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164</v>
      </c>
      <c r="AU485" s="246" t="s">
        <v>86</v>
      </c>
      <c r="AV485" s="14" t="s">
        <v>160</v>
      </c>
      <c r="AW485" s="14" t="s">
        <v>36</v>
      </c>
      <c r="AX485" s="14" t="s">
        <v>84</v>
      </c>
      <c r="AY485" s="246" t="s">
        <v>153</v>
      </c>
    </row>
    <row r="486" s="2" customFormat="1" ht="16.5" customHeight="1">
      <c r="A486" s="40"/>
      <c r="B486" s="41"/>
      <c r="C486" s="271" t="s">
        <v>496</v>
      </c>
      <c r="D486" s="271" t="s">
        <v>880</v>
      </c>
      <c r="E486" s="272" t="s">
        <v>881</v>
      </c>
      <c r="F486" s="273" t="s">
        <v>882</v>
      </c>
      <c r="G486" s="274" t="s">
        <v>204</v>
      </c>
      <c r="H486" s="275">
        <v>0.0050000000000000001</v>
      </c>
      <c r="I486" s="276"/>
      <c r="J486" s="277">
        <f>ROUND(I486*H486,2)</f>
        <v>0</v>
      </c>
      <c r="K486" s="273" t="s">
        <v>159</v>
      </c>
      <c r="L486" s="278"/>
      <c r="M486" s="279" t="s">
        <v>19</v>
      </c>
      <c r="N486" s="280" t="s">
        <v>47</v>
      </c>
      <c r="O486" s="86"/>
      <c r="P486" s="215">
        <f>O486*H486</f>
        <v>0</v>
      </c>
      <c r="Q486" s="215">
        <v>1</v>
      </c>
      <c r="R486" s="215">
        <f>Q486*H486</f>
        <v>0.0050000000000000001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383</v>
      </c>
      <c r="AT486" s="217" t="s">
        <v>880</v>
      </c>
      <c r="AU486" s="217" t="s">
        <v>86</v>
      </c>
      <c r="AY486" s="19" t="s">
        <v>153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84</v>
      </c>
      <c r="BK486" s="218">
        <f>ROUND(I486*H486,2)</f>
        <v>0</v>
      </c>
      <c r="BL486" s="19" t="s">
        <v>279</v>
      </c>
      <c r="BM486" s="217" t="s">
        <v>883</v>
      </c>
    </row>
    <row r="487" s="13" customFormat="1">
      <c r="A487" s="13"/>
      <c r="B487" s="224"/>
      <c r="C487" s="225"/>
      <c r="D487" s="226" t="s">
        <v>164</v>
      </c>
      <c r="E487" s="227" t="s">
        <v>19</v>
      </c>
      <c r="F487" s="228" t="s">
        <v>884</v>
      </c>
      <c r="G487" s="225"/>
      <c r="H487" s="229">
        <v>0.0050000000000000001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164</v>
      </c>
      <c r="AU487" s="235" t="s">
        <v>86</v>
      </c>
      <c r="AV487" s="13" t="s">
        <v>86</v>
      </c>
      <c r="AW487" s="13" t="s">
        <v>36</v>
      </c>
      <c r="AX487" s="13" t="s">
        <v>76</v>
      </c>
      <c r="AY487" s="235" t="s">
        <v>153</v>
      </c>
    </row>
    <row r="488" s="14" customFormat="1">
      <c r="A488" s="14"/>
      <c r="B488" s="236"/>
      <c r="C488" s="237"/>
      <c r="D488" s="226" t="s">
        <v>164</v>
      </c>
      <c r="E488" s="238" t="s">
        <v>19</v>
      </c>
      <c r="F488" s="239" t="s">
        <v>167</v>
      </c>
      <c r="G488" s="237"/>
      <c r="H488" s="240">
        <v>0.0050000000000000001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164</v>
      </c>
      <c r="AU488" s="246" t="s">
        <v>86</v>
      </c>
      <c r="AV488" s="14" t="s">
        <v>160</v>
      </c>
      <c r="AW488" s="14" t="s">
        <v>36</v>
      </c>
      <c r="AX488" s="14" t="s">
        <v>84</v>
      </c>
      <c r="AY488" s="246" t="s">
        <v>153</v>
      </c>
    </row>
    <row r="489" s="2" customFormat="1" ht="16.5" customHeight="1">
      <c r="A489" s="40"/>
      <c r="B489" s="41"/>
      <c r="C489" s="206" t="s">
        <v>501</v>
      </c>
      <c r="D489" s="206" t="s">
        <v>155</v>
      </c>
      <c r="E489" s="207" t="s">
        <v>885</v>
      </c>
      <c r="F489" s="208" t="s">
        <v>886</v>
      </c>
      <c r="G489" s="209" t="s">
        <v>224</v>
      </c>
      <c r="H489" s="210">
        <v>6.6120000000000001</v>
      </c>
      <c r="I489" s="211"/>
      <c r="J489" s="212">
        <f>ROUND(I489*H489,2)</f>
        <v>0</v>
      </c>
      <c r="K489" s="208" t="s">
        <v>159</v>
      </c>
      <c r="L489" s="46"/>
      <c r="M489" s="213" t="s">
        <v>19</v>
      </c>
      <c r="N489" s="214" t="s">
        <v>47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279</v>
      </c>
      <c r="AT489" s="217" t="s">
        <v>155</v>
      </c>
      <c r="AU489" s="217" t="s">
        <v>86</v>
      </c>
      <c r="AY489" s="19" t="s">
        <v>153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84</v>
      </c>
      <c r="BK489" s="218">
        <f>ROUND(I489*H489,2)</f>
        <v>0</v>
      </c>
      <c r="BL489" s="19" t="s">
        <v>279</v>
      </c>
      <c r="BM489" s="217" t="s">
        <v>887</v>
      </c>
    </row>
    <row r="490" s="2" customFormat="1">
      <c r="A490" s="40"/>
      <c r="B490" s="41"/>
      <c r="C490" s="42"/>
      <c r="D490" s="219" t="s">
        <v>162</v>
      </c>
      <c r="E490" s="42"/>
      <c r="F490" s="220" t="s">
        <v>888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162</v>
      </c>
      <c r="AU490" s="19" t="s">
        <v>86</v>
      </c>
    </row>
    <row r="491" s="15" customFormat="1">
      <c r="A491" s="15"/>
      <c r="B491" s="247"/>
      <c r="C491" s="248"/>
      <c r="D491" s="226" t="s">
        <v>164</v>
      </c>
      <c r="E491" s="249" t="s">
        <v>19</v>
      </c>
      <c r="F491" s="250" t="s">
        <v>640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164</v>
      </c>
      <c r="AU491" s="256" t="s">
        <v>86</v>
      </c>
      <c r="AV491" s="15" t="s">
        <v>84</v>
      </c>
      <c r="AW491" s="15" t="s">
        <v>36</v>
      </c>
      <c r="AX491" s="15" t="s">
        <v>76</v>
      </c>
      <c r="AY491" s="256" t="s">
        <v>153</v>
      </c>
    </row>
    <row r="492" s="13" customFormat="1">
      <c r="A492" s="13"/>
      <c r="B492" s="224"/>
      <c r="C492" s="225"/>
      <c r="D492" s="226" t="s">
        <v>164</v>
      </c>
      <c r="E492" s="227" t="s">
        <v>19</v>
      </c>
      <c r="F492" s="228" t="s">
        <v>889</v>
      </c>
      <c r="G492" s="225"/>
      <c r="H492" s="229">
        <v>6.1959999999999997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164</v>
      </c>
      <c r="AU492" s="235" t="s">
        <v>86</v>
      </c>
      <c r="AV492" s="13" t="s">
        <v>86</v>
      </c>
      <c r="AW492" s="13" t="s">
        <v>36</v>
      </c>
      <c r="AX492" s="13" t="s">
        <v>76</v>
      </c>
      <c r="AY492" s="235" t="s">
        <v>153</v>
      </c>
    </row>
    <row r="493" s="13" customFormat="1">
      <c r="A493" s="13"/>
      <c r="B493" s="224"/>
      <c r="C493" s="225"/>
      <c r="D493" s="226" t="s">
        <v>164</v>
      </c>
      <c r="E493" s="227" t="s">
        <v>19</v>
      </c>
      <c r="F493" s="228" t="s">
        <v>890</v>
      </c>
      <c r="G493" s="225"/>
      <c r="H493" s="229">
        <v>0.41599999999999998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164</v>
      </c>
      <c r="AU493" s="235" t="s">
        <v>86</v>
      </c>
      <c r="AV493" s="13" t="s">
        <v>86</v>
      </c>
      <c r="AW493" s="13" t="s">
        <v>36</v>
      </c>
      <c r="AX493" s="13" t="s">
        <v>76</v>
      </c>
      <c r="AY493" s="235" t="s">
        <v>153</v>
      </c>
    </row>
    <row r="494" s="14" customFormat="1">
      <c r="A494" s="14"/>
      <c r="B494" s="236"/>
      <c r="C494" s="237"/>
      <c r="D494" s="226" t="s">
        <v>164</v>
      </c>
      <c r="E494" s="238" t="s">
        <v>19</v>
      </c>
      <c r="F494" s="239" t="s">
        <v>167</v>
      </c>
      <c r="G494" s="237"/>
      <c r="H494" s="240">
        <v>6.6120000000000001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164</v>
      </c>
      <c r="AU494" s="246" t="s">
        <v>86</v>
      </c>
      <c r="AV494" s="14" t="s">
        <v>160</v>
      </c>
      <c r="AW494" s="14" t="s">
        <v>36</v>
      </c>
      <c r="AX494" s="14" t="s">
        <v>84</v>
      </c>
      <c r="AY494" s="246" t="s">
        <v>153</v>
      </c>
    </row>
    <row r="495" s="2" customFormat="1" ht="16.5" customHeight="1">
      <c r="A495" s="40"/>
      <c r="B495" s="41"/>
      <c r="C495" s="206" t="s">
        <v>510</v>
      </c>
      <c r="D495" s="206" t="s">
        <v>155</v>
      </c>
      <c r="E495" s="207" t="s">
        <v>891</v>
      </c>
      <c r="F495" s="208" t="s">
        <v>892</v>
      </c>
      <c r="G495" s="209" t="s">
        <v>224</v>
      </c>
      <c r="H495" s="210">
        <v>12.285</v>
      </c>
      <c r="I495" s="211"/>
      <c r="J495" s="212">
        <f>ROUND(I495*H495,2)</f>
        <v>0</v>
      </c>
      <c r="K495" s="208" t="s">
        <v>159</v>
      </c>
      <c r="L495" s="46"/>
      <c r="M495" s="213" t="s">
        <v>19</v>
      </c>
      <c r="N495" s="214" t="s">
        <v>47</v>
      </c>
      <c r="O495" s="86"/>
      <c r="P495" s="215">
        <f>O495*H495</f>
        <v>0</v>
      </c>
      <c r="Q495" s="215">
        <v>0.00040000000000000002</v>
      </c>
      <c r="R495" s="215">
        <f>Q495*H495</f>
        <v>0.004914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279</v>
      </c>
      <c r="AT495" s="217" t="s">
        <v>155</v>
      </c>
      <c r="AU495" s="217" t="s">
        <v>86</v>
      </c>
      <c r="AY495" s="19" t="s">
        <v>153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84</v>
      </c>
      <c r="BK495" s="218">
        <f>ROUND(I495*H495,2)</f>
        <v>0</v>
      </c>
      <c r="BL495" s="19" t="s">
        <v>279</v>
      </c>
      <c r="BM495" s="217" t="s">
        <v>893</v>
      </c>
    </row>
    <row r="496" s="2" customFormat="1">
      <c r="A496" s="40"/>
      <c r="B496" s="41"/>
      <c r="C496" s="42"/>
      <c r="D496" s="219" t="s">
        <v>162</v>
      </c>
      <c r="E496" s="42"/>
      <c r="F496" s="220" t="s">
        <v>894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162</v>
      </c>
      <c r="AU496" s="19" t="s">
        <v>86</v>
      </c>
    </row>
    <row r="497" s="15" customFormat="1">
      <c r="A497" s="15"/>
      <c r="B497" s="247"/>
      <c r="C497" s="248"/>
      <c r="D497" s="226" t="s">
        <v>164</v>
      </c>
      <c r="E497" s="249" t="s">
        <v>19</v>
      </c>
      <c r="F497" s="250" t="s">
        <v>617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164</v>
      </c>
      <c r="AU497" s="256" t="s">
        <v>86</v>
      </c>
      <c r="AV497" s="15" t="s">
        <v>84</v>
      </c>
      <c r="AW497" s="15" t="s">
        <v>36</v>
      </c>
      <c r="AX497" s="15" t="s">
        <v>76</v>
      </c>
      <c r="AY497" s="256" t="s">
        <v>153</v>
      </c>
    </row>
    <row r="498" s="13" customFormat="1">
      <c r="A498" s="13"/>
      <c r="B498" s="224"/>
      <c r="C498" s="225"/>
      <c r="D498" s="226" t="s">
        <v>164</v>
      </c>
      <c r="E498" s="227" t="s">
        <v>19</v>
      </c>
      <c r="F498" s="228" t="s">
        <v>610</v>
      </c>
      <c r="G498" s="225"/>
      <c r="H498" s="229">
        <v>1.488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164</v>
      </c>
      <c r="AU498" s="235" t="s">
        <v>86</v>
      </c>
      <c r="AV498" s="13" t="s">
        <v>86</v>
      </c>
      <c r="AW498" s="13" t="s">
        <v>36</v>
      </c>
      <c r="AX498" s="13" t="s">
        <v>76</v>
      </c>
      <c r="AY498" s="235" t="s">
        <v>153</v>
      </c>
    </row>
    <row r="499" s="13" customFormat="1">
      <c r="A499" s="13"/>
      <c r="B499" s="224"/>
      <c r="C499" s="225"/>
      <c r="D499" s="226" t="s">
        <v>164</v>
      </c>
      <c r="E499" s="227" t="s">
        <v>19</v>
      </c>
      <c r="F499" s="228" t="s">
        <v>611</v>
      </c>
      <c r="G499" s="225"/>
      <c r="H499" s="229">
        <v>2.8999999999999999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164</v>
      </c>
      <c r="AU499" s="235" t="s">
        <v>86</v>
      </c>
      <c r="AV499" s="13" t="s">
        <v>86</v>
      </c>
      <c r="AW499" s="13" t="s">
        <v>36</v>
      </c>
      <c r="AX499" s="13" t="s">
        <v>76</v>
      </c>
      <c r="AY499" s="235" t="s">
        <v>153</v>
      </c>
    </row>
    <row r="500" s="16" customFormat="1">
      <c r="A500" s="16"/>
      <c r="B500" s="260"/>
      <c r="C500" s="261"/>
      <c r="D500" s="226" t="s">
        <v>164</v>
      </c>
      <c r="E500" s="262" t="s">
        <v>19</v>
      </c>
      <c r="F500" s="263" t="s">
        <v>878</v>
      </c>
      <c r="G500" s="261"/>
      <c r="H500" s="264">
        <v>4.3879999999999999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0" t="s">
        <v>164</v>
      </c>
      <c r="AU500" s="270" t="s">
        <v>86</v>
      </c>
      <c r="AV500" s="16" t="s">
        <v>173</v>
      </c>
      <c r="AW500" s="16" t="s">
        <v>36</v>
      </c>
      <c r="AX500" s="16" t="s">
        <v>76</v>
      </c>
      <c r="AY500" s="270" t="s">
        <v>153</v>
      </c>
    </row>
    <row r="501" s="15" customFormat="1">
      <c r="A501" s="15"/>
      <c r="B501" s="247"/>
      <c r="C501" s="248"/>
      <c r="D501" s="226" t="s">
        <v>164</v>
      </c>
      <c r="E501" s="249" t="s">
        <v>19</v>
      </c>
      <c r="F501" s="250" t="s">
        <v>624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6" t="s">
        <v>164</v>
      </c>
      <c r="AU501" s="256" t="s">
        <v>86</v>
      </c>
      <c r="AV501" s="15" t="s">
        <v>84</v>
      </c>
      <c r="AW501" s="15" t="s">
        <v>36</v>
      </c>
      <c r="AX501" s="15" t="s">
        <v>76</v>
      </c>
      <c r="AY501" s="256" t="s">
        <v>153</v>
      </c>
    </row>
    <row r="502" s="13" customFormat="1">
      <c r="A502" s="13"/>
      <c r="B502" s="224"/>
      <c r="C502" s="225"/>
      <c r="D502" s="226" t="s">
        <v>164</v>
      </c>
      <c r="E502" s="227" t="s">
        <v>19</v>
      </c>
      <c r="F502" s="228" t="s">
        <v>879</v>
      </c>
      <c r="G502" s="225"/>
      <c r="H502" s="229">
        <v>7.8970000000000002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164</v>
      </c>
      <c r="AU502" s="235" t="s">
        <v>86</v>
      </c>
      <c r="AV502" s="13" t="s">
        <v>86</v>
      </c>
      <c r="AW502" s="13" t="s">
        <v>36</v>
      </c>
      <c r="AX502" s="13" t="s">
        <v>76</v>
      </c>
      <c r="AY502" s="235" t="s">
        <v>153</v>
      </c>
    </row>
    <row r="503" s="16" customFormat="1">
      <c r="A503" s="16"/>
      <c r="B503" s="260"/>
      <c r="C503" s="261"/>
      <c r="D503" s="226" t="s">
        <v>164</v>
      </c>
      <c r="E503" s="262" t="s">
        <v>19</v>
      </c>
      <c r="F503" s="263" t="s">
        <v>878</v>
      </c>
      <c r="G503" s="261"/>
      <c r="H503" s="264">
        <v>7.8970000000000002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0" t="s">
        <v>164</v>
      </c>
      <c r="AU503" s="270" t="s">
        <v>86</v>
      </c>
      <c r="AV503" s="16" t="s">
        <v>173</v>
      </c>
      <c r="AW503" s="16" t="s">
        <v>36</v>
      </c>
      <c r="AX503" s="16" t="s">
        <v>76</v>
      </c>
      <c r="AY503" s="270" t="s">
        <v>153</v>
      </c>
    </row>
    <row r="504" s="14" customFormat="1">
      <c r="A504" s="14"/>
      <c r="B504" s="236"/>
      <c r="C504" s="237"/>
      <c r="D504" s="226" t="s">
        <v>164</v>
      </c>
      <c r="E504" s="238" t="s">
        <v>19</v>
      </c>
      <c r="F504" s="239" t="s">
        <v>167</v>
      </c>
      <c r="G504" s="237"/>
      <c r="H504" s="240">
        <v>12.285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164</v>
      </c>
      <c r="AU504" s="246" t="s">
        <v>86</v>
      </c>
      <c r="AV504" s="14" t="s">
        <v>160</v>
      </c>
      <c r="AW504" s="14" t="s">
        <v>36</v>
      </c>
      <c r="AX504" s="14" t="s">
        <v>84</v>
      </c>
      <c r="AY504" s="246" t="s">
        <v>153</v>
      </c>
    </row>
    <row r="505" s="2" customFormat="1" ht="24.15" customHeight="1">
      <c r="A505" s="40"/>
      <c r="B505" s="41"/>
      <c r="C505" s="271" t="s">
        <v>528</v>
      </c>
      <c r="D505" s="271" t="s">
        <v>880</v>
      </c>
      <c r="E505" s="272" t="s">
        <v>895</v>
      </c>
      <c r="F505" s="273" t="s">
        <v>896</v>
      </c>
      <c r="G505" s="274" t="s">
        <v>224</v>
      </c>
      <c r="H505" s="275">
        <v>21.731999999999999</v>
      </c>
      <c r="I505" s="276"/>
      <c r="J505" s="277">
        <f>ROUND(I505*H505,2)</f>
        <v>0</v>
      </c>
      <c r="K505" s="273" t="s">
        <v>159</v>
      </c>
      <c r="L505" s="278"/>
      <c r="M505" s="279" t="s">
        <v>19</v>
      </c>
      <c r="N505" s="280" t="s">
        <v>47</v>
      </c>
      <c r="O505" s="86"/>
      <c r="P505" s="215">
        <f>O505*H505</f>
        <v>0</v>
      </c>
      <c r="Q505" s="215">
        <v>0.0054000000000000003</v>
      </c>
      <c r="R505" s="215">
        <f>Q505*H505</f>
        <v>0.11735280000000001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383</v>
      </c>
      <c r="AT505" s="217" t="s">
        <v>880</v>
      </c>
      <c r="AU505" s="217" t="s">
        <v>86</v>
      </c>
      <c r="AY505" s="19" t="s">
        <v>153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84</v>
      </c>
      <c r="BK505" s="218">
        <f>ROUND(I505*H505,2)</f>
        <v>0</v>
      </c>
      <c r="BL505" s="19" t="s">
        <v>279</v>
      </c>
      <c r="BM505" s="217" t="s">
        <v>897</v>
      </c>
    </row>
    <row r="506" s="13" customFormat="1">
      <c r="A506" s="13"/>
      <c r="B506" s="224"/>
      <c r="C506" s="225"/>
      <c r="D506" s="226" t="s">
        <v>164</v>
      </c>
      <c r="E506" s="227" t="s">
        <v>19</v>
      </c>
      <c r="F506" s="228" t="s">
        <v>898</v>
      </c>
      <c r="G506" s="225"/>
      <c r="H506" s="229">
        <v>7.6040000000000001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164</v>
      </c>
      <c r="AU506" s="235" t="s">
        <v>86</v>
      </c>
      <c r="AV506" s="13" t="s">
        <v>86</v>
      </c>
      <c r="AW506" s="13" t="s">
        <v>36</v>
      </c>
      <c r="AX506" s="13" t="s">
        <v>76</v>
      </c>
      <c r="AY506" s="235" t="s">
        <v>153</v>
      </c>
    </row>
    <row r="507" s="13" customFormat="1">
      <c r="A507" s="13"/>
      <c r="B507" s="224"/>
      <c r="C507" s="225"/>
      <c r="D507" s="226" t="s">
        <v>164</v>
      </c>
      <c r="E507" s="227" t="s">
        <v>19</v>
      </c>
      <c r="F507" s="228" t="s">
        <v>899</v>
      </c>
      <c r="G507" s="225"/>
      <c r="H507" s="229">
        <v>14.128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164</v>
      </c>
      <c r="AU507" s="235" t="s">
        <v>86</v>
      </c>
      <c r="AV507" s="13" t="s">
        <v>86</v>
      </c>
      <c r="AW507" s="13" t="s">
        <v>36</v>
      </c>
      <c r="AX507" s="13" t="s">
        <v>76</v>
      </c>
      <c r="AY507" s="235" t="s">
        <v>153</v>
      </c>
    </row>
    <row r="508" s="14" customFormat="1">
      <c r="A508" s="14"/>
      <c r="B508" s="236"/>
      <c r="C508" s="237"/>
      <c r="D508" s="226" t="s">
        <v>164</v>
      </c>
      <c r="E508" s="238" t="s">
        <v>19</v>
      </c>
      <c r="F508" s="239" t="s">
        <v>167</v>
      </c>
      <c r="G508" s="237"/>
      <c r="H508" s="240">
        <v>21.731999999999999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164</v>
      </c>
      <c r="AU508" s="246" t="s">
        <v>86</v>
      </c>
      <c r="AV508" s="14" t="s">
        <v>160</v>
      </c>
      <c r="AW508" s="14" t="s">
        <v>36</v>
      </c>
      <c r="AX508" s="14" t="s">
        <v>84</v>
      </c>
      <c r="AY508" s="246" t="s">
        <v>153</v>
      </c>
    </row>
    <row r="509" s="2" customFormat="1" ht="16.5" customHeight="1">
      <c r="A509" s="40"/>
      <c r="B509" s="41"/>
      <c r="C509" s="206" t="s">
        <v>535</v>
      </c>
      <c r="D509" s="206" t="s">
        <v>155</v>
      </c>
      <c r="E509" s="207" t="s">
        <v>900</v>
      </c>
      <c r="F509" s="208" t="s">
        <v>901</v>
      </c>
      <c r="G509" s="209" t="s">
        <v>224</v>
      </c>
      <c r="H509" s="210">
        <v>12.285</v>
      </c>
      <c r="I509" s="211"/>
      <c r="J509" s="212">
        <f>ROUND(I509*H509,2)</f>
        <v>0</v>
      </c>
      <c r="K509" s="208" t="s">
        <v>159</v>
      </c>
      <c r="L509" s="46"/>
      <c r="M509" s="213" t="s">
        <v>19</v>
      </c>
      <c r="N509" s="214" t="s">
        <v>47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279</v>
      </c>
      <c r="AT509" s="217" t="s">
        <v>155</v>
      </c>
      <c r="AU509" s="217" t="s">
        <v>86</v>
      </c>
      <c r="AY509" s="19" t="s">
        <v>153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84</v>
      </c>
      <c r="BK509" s="218">
        <f>ROUND(I509*H509,2)</f>
        <v>0</v>
      </c>
      <c r="BL509" s="19" t="s">
        <v>279</v>
      </c>
      <c r="BM509" s="217" t="s">
        <v>902</v>
      </c>
    </row>
    <row r="510" s="2" customFormat="1">
      <c r="A510" s="40"/>
      <c r="B510" s="41"/>
      <c r="C510" s="42"/>
      <c r="D510" s="219" t="s">
        <v>162</v>
      </c>
      <c r="E510" s="42"/>
      <c r="F510" s="220" t="s">
        <v>903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162</v>
      </c>
      <c r="AU510" s="19" t="s">
        <v>86</v>
      </c>
    </row>
    <row r="511" s="15" customFormat="1">
      <c r="A511" s="15"/>
      <c r="B511" s="247"/>
      <c r="C511" s="248"/>
      <c r="D511" s="226" t="s">
        <v>164</v>
      </c>
      <c r="E511" s="249" t="s">
        <v>19</v>
      </c>
      <c r="F511" s="250" t="s">
        <v>617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164</v>
      </c>
      <c r="AU511" s="256" t="s">
        <v>86</v>
      </c>
      <c r="AV511" s="15" t="s">
        <v>84</v>
      </c>
      <c r="AW511" s="15" t="s">
        <v>36</v>
      </c>
      <c r="AX511" s="15" t="s">
        <v>76</v>
      </c>
      <c r="AY511" s="256" t="s">
        <v>153</v>
      </c>
    </row>
    <row r="512" s="13" customFormat="1">
      <c r="A512" s="13"/>
      <c r="B512" s="224"/>
      <c r="C512" s="225"/>
      <c r="D512" s="226" t="s">
        <v>164</v>
      </c>
      <c r="E512" s="227" t="s">
        <v>19</v>
      </c>
      <c r="F512" s="228" t="s">
        <v>610</v>
      </c>
      <c r="G512" s="225"/>
      <c r="H512" s="229">
        <v>1.488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164</v>
      </c>
      <c r="AU512" s="235" t="s">
        <v>86</v>
      </c>
      <c r="AV512" s="13" t="s">
        <v>86</v>
      </c>
      <c r="AW512" s="13" t="s">
        <v>36</v>
      </c>
      <c r="AX512" s="13" t="s">
        <v>76</v>
      </c>
      <c r="AY512" s="235" t="s">
        <v>153</v>
      </c>
    </row>
    <row r="513" s="13" customFormat="1">
      <c r="A513" s="13"/>
      <c r="B513" s="224"/>
      <c r="C513" s="225"/>
      <c r="D513" s="226" t="s">
        <v>164</v>
      </c>
      <c r="E513" s="227" t="s">
        <v>19</v>
      </c>
      <c r="F513" s="228" t="s">
        <v>611</v>
      </c>
      <c r="G513" s="225"/>
      <c r="H513" s="229">
        <v>2.8999999999999999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164</v>
      </c>
      <c r="AU513" s="235" t="s">
        <v>86</v>
      </c>
      <c r="AV513" s="13" t="s">
        <v>86</v>
      </c>
      <c r="AW513" s="13" t="s">
        <v>36</v>
      </c>
      <c r="AX513" s="13" t="s">
        <v>76</v>
      </c>
      <c r="AY513" s="235" t="s">
        <v>153</v>
      </c>
    </row>
    <row r="514" s="16" customFormat="1">
      <c r="A514" s="16"/>
      <c r="B514" s="260"/>
      <c r="C514" s="261"/>
      <c r="D514" s="226" t="s">
        <v>164</v>
      </c>
      <c r="E514" s="262" t="s">
        <v>19</v>
      </c>
      <c r="F514" s="263" t="s">
        <v>878</v>
      </c>
      <c r="G514" s="261"/>
      <c r="H514" s="264">
        <v>4.3879999999999999</v>
      </c>
      <c r="I514" s="265"/>
      <c r="J514" s="261"/>
      <c r="K514" s="261"/>
      <c r="L514" s="266"/>
      <c r="M514" s="267"/>
      <c r="N514" s="268"/>
      <c r="O514" s="268"/>
      <c r="P514" s="268"/>
      <c r="Q514" s="268"/>
      <c r="R514" s="268"/>
      <c r="S514" s="268"/>
      <c r="T514" s="269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70" t="s">
        <v>164</v>
      </c>
      <c r="AU514" s="270" t="s">
        <v>86</v>
      </c>
      <c r="AV514" s="16" t="s">
        <v>173</v>
      </c>
      <c r="AW514" s="16" t="s">
        <v>36</v>
      </c>
      <c r="AX514" s="16" t="s">
        <v>76</v>
      </c>
      <c r="AY514" s="270" t="s">
        <v>153</v>
      </c>
    </row>
    <row r="515" s="15" customFormat="1">
      <c r="A515" s="15"/>
      <c r="B515" s="247"/>
      <c r="C515" s="248"/>
      <c r="D515" s="226" t="s">
        <v>164</v>
      </c>
      <c r="E515" s="249" t="s">
        <v>19</v>
      </c>
      <c r="F515" s="250" t="s">
        <v>624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164</v>
      </c>
      <c r="AU515" s="256" t="s">
        <v>86</v>
      </c>
      <c r="AV515" s="15" t="s">
        <v>84</v>
      </c>
      <c r="AW515" s="15" t="s">
        <v>36</v>
      </c>
      <c r="AX515" s="15" t="s">
        <v>76</v>
      </c>
      <c r="AY515" s="256" t="s">
        <v>153</v>
      </c>
    </row>
    <row r="516" s="13" customFormat="1">
      <c r="A516" s="13"/>
      <c r="B516" s="224"/>
      <c r="C516" s="225"/>
      <c r="D516" s="226" t="s">
        <v>164</v>
      </c>
      <c r="E516" s="227" t="s">
        <v>19</v>
      </c>
      <c r="F516" s="228" t="s">
        <v>879</v>
      </c>
      <c r="G516" s="225"/>
      <c r="H516" s="229">
        <v>7.8970000000000002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164</v>
      </c>
      <c r="AU516" s="235" t="s">
        <v>86</v>
      </c>
      <c r="AV516" s="13" t="s">
        <v>86</v>
      </c>
      <c r="AW516" s="13" t="s">
        <v>36</v>
      </c>
      <c r="AX516" s="13" t="s">
        <v>76</v>
      </c>
      <c r="AY516" s="235" t="s">
        <v>153</v>
      </c>
    </row>
    <row r="517" s="16" customFormat="1">
      <c r="A517" s="16"/>
      <c r="B517" s="260"/>
      <c r="C517" s="261"/>
      <c r="D517" s="226" t="s">
        <v>164</v>
      </c>
      <c r="E517" s="262" t="s">
        <v>19</v>
      </c>
      <c r="F517" s="263" t="s">
        <v>878</v>
      </c>
      <c r="G517" s="261"/>
      <c r="H517" s="264">
        <v>7.8970000000000002</v>
      </c>
      <c r="I517" s="265"/>
      <c r="J517" s="261"/>
      <c r="K517" s="261"/>
      <c r="L517" s="266"/>
      <c r="M517" s="267"/>
      <c r="N517" s="268"/>
      <c r="O517" s="268"/>
      <c r="P517" s="268"/>
      <c r="Q517" s="268"/>
      <c r="R517" s="268"/>
      <c r="S517" s="268"/>
      <c r="T517" s="269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70" t="s">
        <v>164</v>
      </c>
      <c r="AU517" s="270" t="s">
        <v>86</v>
      </c>
      <c r="AV517" s="16" t="s">
        <v>173</v>
      </c>
      <c r="AW517" s="16" t="s">
        <v>36</v>
      </c>
      <c r="AX517" s="16" t="s">
        <v>76</v>
      </c>
      <c r="AY517" s="270" t="s">
        <v>153</v>
      </c>
    </row>
    <row r="518" s="14" customFormat="1">
      <c r="A518" s="14"/>
      <c r="B518" s="236"/>
      <c r="C518" s="237"/>
      <c r="D518" s="226" t="s">
        <v>164</v>
      </c>
      <c r="E518" s="238" t="s">
        <v>19</v>
      </c>
      <c r="F518" s="239" t="s">
        <v>167</v>
      </c>
      <c r="G518" s="237"/>
      <c r="H518" s="240">
        <v>12.285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164</v>
      </c>
      <c r="AU518" s="246" t="s">
        <v>86</v>
      </c>
      <c r="AV518" s="14" t="s">
        <v>160</v>
      </c>
      <c r="AW518" s="14" t="s">
        <v>36</v>
      </c>
      <c r="AX518" s="14" t="s">
        <v>84</v>
      </c>
      <c r="AY518" s="246" t="s">
        <v>153</v>
      </c>
    </row>
    <row r="519" s="2" customFormat="1" ht="16.5" customHeight="1">
      <c r="A519" s="40"/>
      <c r="B519" s="41"/>
      <c r="C519" s="271" t="s">
        <v>540</v>
      </c>
      <c r="D519" s="271" t="s">
        <v>880</v>
      </c>
      <c r="E519" s="272" t="s">
        <v>904</v>
      </c>
      <c r="F519" s="273" t="s">
        <v>905</v>
      </c>
      <c r="G519" s="274" t="s">
        <v>224</v>
      </c>
      <c r="H519" s="275">
        <v>14.128</v>
      </c>
      <c r="I519" s="276"/>
      <c r="J519" s="277">
        <f>ROUND(I519*H519,2)</f>
        <v>0</v>
      </c>
      <c r="K519" s="273" t="s">
        <v>159</v>
      </c>
      <c r="L519" s="278"/>
      <c r="M519" s="279" t="s">
        <v>19</v>
      </c>
      <c r="N519" s="280" t="s">
        <v>47</v>
      </c>
      <c r="O519" s="86"/>
      <c r="P519" s="215">
        <f>O519*H519</f>
        <v>0</v>
      </c>
      <c r="Q519" s="215">
        <v>0.00029999999999999997</v>
      </c>
      <c r="R519" s="215">
        <f>Q519*H519</f>
        <v>0.0042383999999999998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383</v>
      </c>
      <c r="AT519" s="217" t="s">
        <v>880</v>
      </c>
      <c r="AU519" s="217" t="s">
        <v>86</v>
      </c>
      <c r="AY519" s="19" t="s">
        <v>153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84</v>
      </c>
      <c r="BK519" s="218">
        <f>ROUND(I519*H519,2)</f>
        <v>0</v>
      </c>
      <c r="BL519" s="19" t="s">
        <v>279</v>
      </c>
      <c r="BM519" s="217" t="s">
        <v>906</v>
      </c>
    </row>
    <row r="520" s="13" customFormat="1">
      <c r="A520" s="13"/>
      <c r="B520" s="224"/>
      <c r="C520" s="225"/>
      <c r="D520" s="226" t="s">
        <v>164</v>
      </c>
      <c r="E520" s="227" t="s">
        <v>19</v>
      </c>
      <c r="F520" s="228" t="s">
        <v>899</v>
      </c>
      <c r="G520" s="225"/>
      <c r="H520" s="229">
        <v>14.128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164</v>
      </c>
      <c r="AU520" s="235" t="s">
        <v>86</v>
      </c>
      <c r="AV520" s="13" t="s">
        <v>86</v>
      </c>
      <c r="AW520" s="13" t="s">
        <v>36</v>
      </c>
      <c r="AX520" s="13" t="s">
        <v>76</v>
      </c>
      <c r="AY520" s="235" t="s">
        <v>153</v>
      </c>
    </row>
    <row r="521" s="14" customFormat="1">
      <c r="A521" s="14"/>
      <c r="B521" s="236"/>
      <c r="C521" s="237"/>
      <c r="D521" s="226" t="s">
        <v>164</v>
      </c>
      <c r="E521" s="238" t="s">
        <v>19</v>
      </c>
      <c r="F521" s="239" t="s">
        <v>167</v>
      </c>
      <c r="G521" s="237"/>
      <c r="H521" s="240">
        <v>14.128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164</v>
      </c>
      <c r="AU521" s="246" t="s">
        <v>86</v>
      </c>
      <c r="AV521" s="14" t="s">
        <v>160</v>
      </c>
      <c r="AW521" s="14" t="s">
        <v>36</v>
      </c>
      <c r="AX521" s="14" t="s">
        <v>84</v>
      </c>
      <c r="AY521" s="246" t="s">
        <v>153</v>
      </c>
    </row>
    <row r="522" s="2" customFormat="1" ht="24.15" customHeight="1">
      <c r="A522" s="40"/>
      <c r="B522" s="41"/>
      <c r="C522" s="206" t="s">
        <v>545</v>
      </c>
      <c r="D522" s="206" t="s">
        <v>155</v>
      </c>
      <c r="E522" s="207" t="s">
        <v>907</v>
      </c>
      <c r="F522" s="208" t="s">
        <v>908</v>
      </c>
      <c r="G522" s="209" t="s">
        <v>204</v>
      </c>
      <c r="H522" s="210">
        <v>0.13200000000000001</v>
      </c>
      <c r="I522" s="211"/>
      <c r="J522" s="212">
        <f>ROUND(I522*H522,2)</f>
        <v>0</v>
      </c>
      <c r="K522" s="208" t="s">
        <v>159</v>
      </c>
      <c r="L522" s="46"/>
      <c r="M522" s="213" t="s">
        <v>19</v>
      </c>
      <c r="N522" s="214" t="s">
        <v>47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279</v>
      </c>
      <c r="AT522" s="217" t="s">
        <v>155</v>
      </c>
      <c r="AU522" s="217" t="s">
        <v>86</v>
      </c>
      <c r="AY522" s="19" t="s">
        <v>153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84</v>
      </c>
      <c r="BK522" s="218">
        <f>ROUND(I522*H522,2)</f>
        <v>0</v>
      </c>
      <c r="BL522" s="19" t="s">
        <v>279</v>
      </c>
      <c r="BM522" s="217" t="s">
        <v>909</v>
      </c>
    </row>
    <row r="523" s="2" customFormat="1">
      <c r="A523" s="40"/>
      <c r="B523" s="41"/>
      <c r="C523" s="42"/>
      <c r="D523" s="219" t="s">
        <v>162</v>
      </c>
      <c r="E523" s="42"/>
      <c r="F523" s="220" t="s">
        <v>910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162</v>
      </c>
      <c r="AU523" s="19" t="s">
        <v>86</v>
      </c>
    </row>
    <row r="524" s="2" customFormat="1" ht="33" customHeight="1">
      <c r="A524" s="40"/>
      <c r="B524" s="41"/>
      <c r="C524" s="206" t="s">
        <v>550</v>
      </c>
      <c r="D524" s="206" t="s">
        <v>155</v>
      </c>
      <c r="E524" s="207" t="s">
        <v>911</v>
      </c>
      <c r="F524" s="208" t="s">
        <v>912</v>
      </c>
      <c r="G524" s="209" t="s">
        <v>204</v>
      </c>
      <c r="H524" s="210">
        <v>0.13200000000000001</v>
      </c>
      <c r="I524" s="211"/>
      <c r="J524" s="212">
        <f>ROUND(I524*H524,2)</f>
        <v>0</v>
      </c>
      <c r="K524" s="208" t="s">
        <v>159</v>
      </c>
      <c r="L524" s="46"/>
      <c r="M524" s="213" t="s">
        <v>19</v>
      </c>
      <c r="N524" s="214" t="s">
        <v>47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279</v>
      </c>
      <c r="AT524" s="217" t="s">
        <v>155</v>
      </c>
      <c r="AU524" s="217" t="s">
        <v>86</v>
      </c>
      <c r="AY524" s="19" t="s">
        <v>153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84</v>
      </c>
      <c r="BK524" s="218">
        <f>ROUND(I524*H524,2)</f>
        <v>0</v>
      </c>
      <c r="BL524" s="19" t="s">
        <v>279</v>
      </c>
      <c r="BM524" s="217" t="s">
        <v>913</v>
      </c>
    </row>
    <row r="525" s="2" customFormat="1">
      <c r="A525" s="40"/>
      <c r="B525" s="41"/>
      <c r="C525" s="42"/>
      <c r="D525" s="219" t="s">
        <v>162</v>
      </c>
      <c r="E525" s="42"/>
      <c r="F525" s="220" t="s">
        <v>914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162</v>
      </c>
      <c r="AU525" s="19" t="s">
        <v>86</v>
      </c>
    </row>
    <row r="526" s="12" customFormat="1" ht="22.8" customHeight="1">
      <c r="A526" s="12"/>
      <c r="B526" s="190"/>
      <c r="C526" s="191"/>
      <c r="D526" s="192" t="s">
        <v>75</v>
      </c>
      <c r="E526" s="204" t="s">
        <v>444</v>
      </c>
      <c r="F526" s="204" t="s">
        <v>445</v>
      </c>
      <c r="G526" s="191"/>
      <c r="H526" s="191"/>
      <c r="I526" s="194"/>
      <c r="J526" s="205">
        <f>BK526</f>
        <v>0</v>
      </c>
      <c r="K526" s="191"/>
      <c r="L526" s="196"/>
      <c r="M526" s="197"/>
      <c r="N526" s="198"/>
      <c r="O526" s="198"/>
      <c r="P526" s="199">
        <f>SUM(P527:P533)</f>
        <v>0</v>
      </c>
      <c r="Q526" s="198"/>
      <c r="R526" s="199">
        <f>SUM(R527:R533)</f>
        <v>0.0035999999999999999</v>
      </c>
      <c r="S526" s="198"/>
      <c r="T526" s="200">
        <f>SUM(T527:T533)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1" t="s">
        <v>86</v>
      </c>
      <c r="AT526" s="202" t="s">
        <v>75</v>
      </c>
      <c r="AU526" s="202" t="s">
        <v>84</v>
      </c>
      <c r="AY526" s="201" t="s">
        <v>153</v>
      </c>
      <c r="BK526" s="203">
        <f>SUM(BK527:BK533)</f>
        <v>0</v>
      </c>
    </row>
    <row r="527" s="2" customFormat="1" ht="24.15" customHeight="1">
      <c r="A527" s="40"/>
      <c r="B527" s="41"/>
      <c r="C527" s="206" t="s">
        <v>557</v>
      </c>
      <c r="D527" s="206" t="s">
        <v>155</v>
      </c>
      <c r="E527" s="207" t="s">
        <v>915</v>
      </c>
      <c r="F527" s="208" t="s">
        <v>916</v>
      </c>
      <c r="G527" s="209" t="s">
        <v>455</v>
      </c>
      <c r="H527" s="210">
        <v>4</v>
      </c>
      <c r="I527" s="211"/>
      <c r="J527" s="212">
        <f>ROUND(I527*H527,2)</f>
        <v>0</v>
      </c>
      <c r="K527" s="208" t="s">
        <v>19</v>
      </c>
      <c r="L527" s="46"/>
      <c r="M527" s="213" t="s">
        <v>19</v>
      </c>
      <c r="N527" s="214" t="s">
        <v>47</v>
      </c>
      <c r="O527" s="86"/>
      <c r="P527" s="215">
        <f>O527*H527</f>
        <v>0</v>
      </c>
      <c r="Q527" s="215">
        <v>0.00089999999999999998</v>
      </c>
      <c r="R527" s="215">
        <f>Q527*H527</f>
        <v>0.0035999999999999999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279</v>
      </c>
      <c r="AT527" s="217" t="s">
        <v>155</v>
      </c>
      <c r="AU527" s="217" t="s">
        <v>86</v>
      </c>
      <c r="AY527" s="19" t="s">
        <v>153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84</v>
      </c>
      <c r="BK527" s="218">
        <f>ROUND(I527*H527,2)</f>
        <v>0</v>
      </c>
      <c r="BL527" s="19" t="s">
        <v>279</v>
      </c>
      <c r="BM527" s="217" t="s">
        <v>917</v>
      </c>
    </row>
    <row r="528" s="13" customFormat="1">
      <c r="A528" s="13"/>
      <c r="B528" s="224"/>
      <c r="C528" s="225"/>
      <c r="D528" s="226" t="s">
        <v>164</v>
      </c>
      <c r="E528" s="227" t="s">
        <v>19</v>
      </c>
      <c r="F528" s="228" t="s">
        <v>160</v>
      </c>
      <c r="G528" s="225"/>
      <c r="H528" s="229">
        <v>4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164</v>
      </c>
      <c r="AU528" s="235" t="s">
        <v>86</v>
      </c>
      <c r="AV528" s="13" t="s">
        <v>86</v>
      </c>
      <c r="AW528" s="13" t="s">
        <v>36</v>
      </c>
      <c r="AX528" s="13" t="s">
        <v>76</v>
      </c>
      <c r="AY528" s="235" t="s">
        <v>153</v>
      </c>
    </row>
    <row r="529" s="14" customFormat="1">
      <c r="A529" s="14"/>
      <c r="B529" s="236"/>
      <c r="C529" s="237"/>
      <c r="D529" s="226" t="s">
        <v>164</v>
      </c>
      <c r="E529" s="238" t="s">
        <v>19</v>
      </c>
      <c r="F529" s="239" t="s">
        <v>167</v>
      </c>
      <c r="G529" s="237"/>
      <c r="H529" s="240">
        <v>4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164</v>
      </c>
      <c r="AU529" s="246" t="s">
        <v>86</v>
      </c>
      <c r="AV529" s="14" t="s">
        <v>160</v>
      </c>
      <c r="AW529" s="14" t="s">
        <v>36</v>
      </c>
      <c r="AX529" s="14" t="s">
        <v>84</v>
      </c>
      <c r="AY529" s="246" t="s">
        <v>153</v>
      </c>
    </row>
    <row r="530" s="2" customFormat="1" ht="24.15" customHeight="1">
      <c r="A530" s="40"/>
      <c r="B530" s="41"/>
      <c r="C530" s="206" t="s">
        <v>918</v>
      </c>
      <c r="D530" s="206" t="s">
        <v>155</v>
      </c>
      <c r="E530" s="207" t="s">
        <v>919</v>
      </c>
      <c r="F530" s="208" t="s">
        <v>920</v>
      </c>
      <c r="G530" s="209" t="s">
        <v>204</v>
      </c>
      <c r="H530" s="210">
        <v>0.0040000000000000001</v>
      </c>
      <c r="I530" s="211"/>
      <c r="J530" s="212">
        <f>ROUND(I530*H530,2)</f>
        <v>0</v>
      </c>
      <c r="K530" s="208" t="s">
        <v>159</v>
      </c>
      <c r="L530" s="46"/>
      <c r="M530" s="213" t="s">
        <v>19</v>
      </c>
      <c r="N530" s="214" t="s">
        <v>47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279</v>
      </c>
      <c r="AT530" s="217" t="s">
        <v>155</v>
      </c>
      <c r="AU530" s="217" t="s">
        <v>86</v>
      </c>
      <c r="AY530" s="19" t="s">
        <v>153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84</v>
      </c>
      <c r="BK530" s="218">
        <f>ROUND(I530*H530,2)</f>
        <v>0</v>
      </c>
      <c r="BL530" s="19" t="s">
        <v>279</v>
      </c>
      <c r="BM530" s="217" t="s">
        <v>921</v>
      </c>
    </row>
    <row r="531" s="2" customFormat="1">
      <c r="A531" s="40"/>
      <c r="B531" s="41"/>
      <c r="C531" s="42"/>
      <c r="D531" s="219" t="s">
        <v>162</v>
      </c>
      <c r="E531" s="42"/>
      <c r="F531" s="220" t="s">
        <v>922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162</v>
      </c>
      <c r="AU531" s="19" t="s">
        <v>86</v>
      </c>
    </row>
    <row r="532" s="2" customFormat="1" ht="24.15" customHeight="1">
      <c r="A532" s="40"/>
      <c r="B532" s="41"/>
      <c r="C532" s="206" t="s">
        <v>923</v>
      </c>
      <c r="D532" s="206" t="s">
        <v>155</v>
      </c>
      <c r="E532" s="207" t="s">
        <v>924</v>
      </c>
      <c r="F532" s="208" t="s">
        <v>925</v>
      </c>
      <c r="G532" s="209" t="s">
        <v>204</v>
      </c>
      <c r="H532" s="210">
        <v>0.0040000000000000001</v>
      </c>
      <c r="I532" s="211"/>
      <c r="J532" s="212">
        <f>ROUND(I532*H532,2)</f>
        <v>0</v>
      </c>
      <c r="K532" s="208" t="s">
        <v>159</v>
      </c>
      <c r="L532" s="46"/>
      <c r="M532" s="213" t="s">
        <v>19</v>
      </c>
      <c r="N532" s="214" t="s">
        <v>47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279</v>
      </c>
      <c r="AT532" s="217" t="s">
        <v>155</v>
      </c>
      <c r="AU532" s="217" t="s">
        <v>86</v>
      </c>
      <c r="AY532" s="19" t="s">
        <v>153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84</v>
      </c>
      <c r="BK532" s="218">
        <f>ROUND(I532*H532,2)</f>
        <v>0</v>
      </c>
      <c r="BL532" s="19" t="s">
        <v>279</v>
      </c>
      <c r="BM532" s="217" t="s">
        <v>926</v>
      </c>
    </row>
    <row r="533" s="2" customFormat="1">
      <c r="A533" s="40"/>
      <c r="B533" s="41"/>
      <c r="C533" s="42"/>
      <c r="D533" s="219" t="s">
        <v>162</v>
      </c>
      <c r="E533" s="42"/>
      <c r="F533" s="220" t="s">
        <v>927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162</v>
      </c>
      <c r="AU533" s="19" t="s">
        <v>86</v>
      </c>
    </row>
    <row r="534" s="12" customFormat="1" ht="22.8" customHeight="1">
      <c r="A534" s="12"/>
      <c r="B534" s="190"/>
      <c r="C534" s="191"/>
      <c r="D534" s="192" t="s">
        <v>75</v>
      </c>
      <c r="E534" s="204" t="s">
        <v>928</v>
      </c>
      <c r="F534" s="204" t="s">
        <v>929</v>
      </c>
      <c r="G534" s="191"/>
      <c r="H534" s="191"/>
      <c r="I534" s="194"/>
      <c r="J534" s="205">
        <f>BK534</f>
        <v>0</v>
      </c>
      <c r="K534" s="191"/>
      <c r="L534" s="196"/>
      <c r="M534" s="197"/>
      <c r="N534" s="198"/>
      <c r="O534" s="198"/>
      <c r="P534" s="199">
        <f>SUM(P535:P542)</f>
        <v>0</v>
      </c>
      <c r="Q534" s="198"/>
      <c r="R534" s="199">
        <f>SUM(R535:R542)</f>
        <v>0.9202224</v>
      </c>
      <c r="S534" s="198"/>
      <c r="T534" s="200">
        <f>SUM(T535:T542)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01" t="s">
        <v>86</v>
      </c>
      <c r="AT534" s="202" t="s">
        <v>75</v>
      </c>
      <c r="AU534" s="202" t="s">
        <v>84</v>
      </c>
      <c r="AY534" s="201" t="s">
        <v>153</v>
      </c>
      <c r="BK534" s="203">
        <f>SUM(BK535:BK542)</f>
        <v>0</v>
      </c>
    </row>
    <row r="535" s="2" customFormat="1" ht="24.15" customHeight="1">
      <c r="A535" s="40"/>
      <c r="B535" s="41"/>
      <c r="C535" s="206" t="s">
        <v>930</v>
      </c>
      <c r="D535" s="206" t="s">
        <v>155</v>
      </c>
      <c r="E535" s="207" t="s">
        <v>931</v>
      </c>
      <c r="F535" s="208" t="s">
        <v>932</v>
      </c>
      <c r="G535" s="209" t="s">
        <v>224</v>
      </c>
      <c r="H535" s="210">
        <v>22.559999999999999</v>
      </c>
      <c r="I535" s="211"/>
      <c r="J535" s="212">
        <f>ROUND(I535*H535,2)</f>
        <v>0</v>
      </c>
      <c r="K535" s="208" t="s">
        <v>159</v>
      </c>
      <c r="L535" s="46"/>
      <c r="M535" s="213" t="s">
        <v>19</v>
      </c>
      <c r="N535" s="214" t="s">
        <v>47</v>
      </c>
      <c r="O535" s="86"/>
      <c r="P535" s="215">
        <f>O535*H535</f>
        <v>0</v>
      </c>
      <c r="Q535" s="215">
        <v>0.04079</v>
      </c>
      <c r="R535" s="215">
        <f>Q535*H535</f>
        <v>0.9202224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279</v>
      </c>
      <c r="AT535" s="217" t="s">
        <v>155</v>
      </c>
      <c r="AU535" s="217" t="s">
        <v>86</v>
      </c>
      <c r="AY535" s="19" t="s">
        <v>153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84</v>
      </c>
      <c r="BK535" s="218">
        <f>ROUND(I535*H535,2)</f>
        <v>0</v>
      </c>
      <c r="BL535" s="19" t="s">
        <v>279</v>
      </c>
      <c r="BM535" s="217" t="s">
        <v>933</v>
      </c>
    </row>
    <row r="536" s="2" customFormat="1">
      <c r="A536" s="40"/>
      <c r="B536" s="41"/>
      <c r="C536" s="42"/>
      <c r="D536" s="219" t="s">
        <v>162</v>
      </c>
      <c r="E536" s="42"/>
      <c r="F536" s="220" t="s">
        <v>934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162</v>
      </c>
      <c r="AU536" s="19" t="s">
        <v>86</v>
      </c>
    </row>
    <row r="537" s="13" customFormat="1">
      <c r="A537" s="13"/>
      <c r="B537" s="224"/>
      <c r="C537" s="225"/>
      <c r="D537" s="226" t="s">
        <v>164</v>
      </c>
      <c r="E537" s="227" t="s">
        <v>19</v>
      </c>
      <c r="F537" s="228" t="s">
        <v>935</v>
      </c>
      <c r="G537" s="225"/>
      <c r="H537" s="229">
        <v>22.559999999999999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164</v>
      </c>
      <c r="AU537" s="235" t="s">
        <v>86</v>
      </c>
      <c r="AV537" s="13" t="s">
        <v>86</v>
      </c>
      <c r="AW537" s="13" t="s">
        <v>36</v>
      </c>
      <c r="AX537" s="13" t="s">
        <v>76</v>
      </c>
      <c r="AY537" s="235" t="s">
        <v>153</v>
      </c>
    </row>
    <row r="538" s="14" customFormat="1">
      <c r="A538" s="14"/>
      <c r="B538" s="236"/>
      <c r="C538" s="237"/>
      <c r="D538" s="226" t="s">
        <v>164</v>
      </c>
      <c r="E538" s="238" t="s">
        <v>19</v>
      </c>
      <c r="F538" s="239" t="s">
        <v>167</v>
      </c>
      <c r="G538" s="237"/>
      <c r="H538" s="240">
        <v>22.559999999999999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164</v>
      </c>
      <c r="AU538" s="246" t="s">
        <v>86</v>
      </c>
      <c r="AV538" s="14" t="s">
        <v>160</v>
      </c>
      <c r="AW538" s="14" t="s">
        <v>36</v>
      </c>
      <c r="AX538" s="14" t="s">
        <v>84</v>
      </c>
      <c r="AY538" s="246" t="s">
        <v>153</v>
      </c>
    </row>
    <row r="539" s="2" customFormat="1" ht="24.15" customHeight="1">
      <c r="A539" s="40"/>
      <c r="B539" s="41"/>
      <c r="C539" s="206" t="s">
        <v>936</v>
      </c>
      <c r="D539" s="206" t="s">
        <v>155</v>
      </c>
      <c r="E539" s="207" t="s">
        <v>937</v>
      </c>
      <c r="F539" s="208" t="s">
        <v>938</v>
      </c>
      <c r="G539" s="209" t="s">
        <v>204</v>
      </c>
      <c r="H539" s="210">
        <v>0.92000000000000004</v>
      </c>
      <c r="I539" s="211"/>
      <c r="J539" s="212">
        <f>ROUND(I539*H539,2)</f>
        <v>0</v>
      </c>
      <c r="K539" s="208" t="s">
        <v>159</v>
      </c>
      <c r="L539" s="46"/>
      <c r="M539" s="213" t="s">
        <v>19</v>
      </c>
      <c r="N539" s="214" t="s">
        <v>47</v>
      </c>
      <c r="O539" s="86"/>
      <c r="P539" s="215">
        <f>O539*H539</f>
        <v>0</v>
      </c>
      <c r="Q539" s="215">
        <v>0</v>
      </c>
      <c r="R539" s="215">
        <f>Q539*H539</f>
        <v>0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279</v>
      </c>
      <c r="AT539" s="217" t="s">
        <v>155</v>
      </c>
      <c r="AU539" s="217" t="s">
        <v>86</v>
      </c>
      <c r="AY539" s="19" t="s">
        <v>153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84</v>
      </c>
      <c r="BK539" s="218">
        <f>ROUND(I539*H539,2)</f>
        <v>0</v>
      </c>
      <c r="BL539" s="19" t="s">
        <v>279</v>
      </c>
      <c r="BM539" s="217" t="s">
        <v>939</v>
      </c>
    </row>
    <row r="540" s="2" customFormat="1">
      <c r="A540" s="40"/>
      <c r="B540" s="41"/>
      <c r="C540" s="42"/>
      <c r="D540" s="219" t="s">
        <v>162</v>
      </c>
      <c r="E540" s="42"/>
      <c r="F540" s="220" t="s">
        <v>940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162</v>
      </c>
      <c r="AU540" s="19" t="s">
        <v>86</v>
      </c>
    </row>
    <row r="541" s="2" customFormat="1" ht="24.15" customHeight="1">
      <c r="A541" s="40"/>
      <c r="B541" s="41"/>
      <c r="C541" s="206" t="s">
        <v>689</v>
      </c>
      <c r="D541" s="206" t="s">
        <v>155</v>
      </c>
      <c r="E541" s="207" t="s">
        <v>941</v>
      </c>
      <c r="F541" s="208" t="s">
        <v>942</v>
      </c>
      <c r="G541" s="209" t="s">
        <v>204</v>
      </c>
      <c r="H541" s="210">
        <v>0.92000000000000004</v>
      </c>
      <c r="I541" s="211"/>
      <c r="J541" s="212">
        <f>ROUND(I541*H541,2)</f>
        <v>0</v>
      </c>
      <c r="K541" s="208" t="s">
        <v>159</v>
      </c>
      <c r="L541" s="46"/>
      <c r="M541" s="213" t="s">
        <v>19</v>
      </c>
      <c r="N541" s="214" t="s">
        <v>47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279</v>
      </c>
      <c r="AT541" s="217" t="s">
        <v>155</v>
      </c>
      <c r="AU541" s="217" t="s">
        <v>86</v>
      </c>
      <c r="AY541" s="19" t="s">
        <v>153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84</v>
      </c>
      <c r="BK541" s="218">
        <f>ROUND(I541*H541,2)</f>
        <v>0</v>
      </c>
      <c r="BL541" s="19" t="s">
        <v>279</v>
      </c>
      <c r="BM541" s="217" t="s">
        <v>943</v>
      </c>
    </row>
    <row r="542" s="2" customFormat="1">
      <c r="A542" s="40"/>
      <c r="B542" s="41"/>
      <c r="C542" s="42"/>
      <c r="D542" s="219" t="s">
        <v>162</v>
      </c>
      <c r="E542" s="42"/>
      <c r="F542" s="220" t="s">
        <v>944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162</v>
      </c>
      <c r="AU542" s="19" t="s">
        <v>86</v>
      </c>
    </row>
    <row r="543" s="12" customFormat="1" ht="22.8" customHeight="1">
      <c r="A543" s="12"/>
      <c r="B543" s="190"/>
      <c r="C543" s="191"/>
      <c r="D543" s="192" t="s">
        <v>75</v>
      </c>
      <c r="E543" s="204" t="s">
        <v>945</v>
      </c>
      <c r="F543" s="204" t="s">
        <v>946</v>
      </c>
      <c r="G543" s="191"/>
      <c r="H543" s="191"/>
      <c r="I543" s="194"/>
      <c r="J543" s="205">
        <f>BK543</f>
        <v>0</v>
      </c>
      <c r="K543" s="191"/>
      <c r="L543" s="196"/>
      <c r="M543" s="197"/>
      <c r="N543" s="198"/>
      <c r="O543" s="198"/>
      <c r="P543" s="199">
        <f>SUM(P544:P581)</f>
        <v>0</v>
      </c>
      <c r="Q543" s="198"/>
      <c r="R543" s="199">
        <f>SUM(R544:R581)</f>
        <v>0.24131214000000001</v>
      </c>
      <c r="S543" s="198"/>
      <c r="T543" s="200">
        <f>SUM(T544:T581)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01" t="s">
        <v>86</v>
      </c>
      <c r="AT543" s="202" t="s">
        <v>75</v>
      </c>
      <c r="AU543" s="202" t="s">
        <v>84</v>
      </c>
      <c r="AY543" s="201" t="s">
        <v>153</v>
      </c>
      <c r="BK543" s="203">
        <f>SUM(BK544:BK581)</f>
        <v>0</v>
      </c>
    </row>
    <row r="544" s="2" customFormat="1" ht="24.15" customHeight="1">
      <c r="A544" s="40"/>
      <c r="B544" s="41"/>
      <c r="C544" s="206" t="s">
        <v>770</v>
      </c>
      <c r="D544" s="206" t="s">
        <v>155</v>
      </c>
      <c r="E544" s="207" t="s">
        <v>947</v>
      </c>
      <c r="F544" s="208" t="s">
        <v>948</v>
      </c>
      <c r="G544" s="209" t="s">
        <v>224</v>
      </c>
      <c r="H544" s="210">
        <v>17.507999999999999</v>
      </c>
      <c r="I544" s="211"/>
      <c r="J544" s="212">
        <f>ROUND(I544*H544,2)</f>
        <v>0</v>
      </c>
      <c r="K544" s="208" t="s">
        <v>159</v>
      </c>
      <c r="L544" s="46"/>
      <c r="M544" s="213" t="s">
        <v>19</v>
      </c>
      <c r="N544" s="214" t="s">
        <v>47</v>
      </c>
      <c r="O544" s="86"/>
      <c r="P544" s="215">
        <f>O544*H544</f>
        <v>0</v>
      </c>
      <c r="Q544" s="215">
        <v>0.012200000000000001</v>
      </c>
      <c r="R544" s="215">
        <f>Q544*H544</f>
        <v>0.2135976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279</v>
      </c>
      <c r="AT544" s="217" t="s">
        <v>155</v>
      </c>
      <c r="AU544" s="217" t="s">
        <v>86</v>
      </c>
      <c r="AY544" s="19" t="s">
        <v>153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84</v>
      </c>
      <c r="BK544" s="218">
        <f>ROUND(I544*H544,2)</f>
        <v>0</v>
      </c>
      <c r="BL544" s="19" t="s">
        <v>279</v>
      </c>
      <c r="BM544" s="217" t="s">
        <v>949</v>
      </c>
    </row>
    <row r="545" s="2" customFormat="1">
      <c r="A545" s="40"/>
      <c r="B545" s="41"/>
      <c r="C545" s="42"/>
      <c r="D545" s="219" t="s">
        <v>162</v>
      </c>
      <c r="E545" s="42"/>
      <c r="F545" s="220" t="s">
        <v>950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162</v>
      </c>
      <c r="AU545" s="19" t="s">
        <v>86</v>
      </c>
    </row>
    <row r="546" s="13" customFormat="1">
      <c r="A546" s="13"/>
      <c r="B546" s="224"/>
      <c r="C546" s="225"/>
      <c r="D546" s="226" t="s">
        <v>164</v>
      </c>
      <c r="E546" s="227" t="s">
        <v>19</v>
      </c>
      <c r="F546" s="228" t="s">
        <v>951</v>
      </c>
      <c r="G546" s="225"/>
      <c r="H546" s="229">
        <v>1.766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164</v>
      </c>
      <c r="AU546" s="235" t="s">
        <v>86</v>
      </c>
      <c r="AV546" s="13" t="s">
        <v>86</v>
      </c>
      <c r="AW546" s="13" t="s">
        <v>36</v>
      </c>
      <c r="AX546" s="13" t="s">
        <v>76</v>
      </c>
      <c r="AY546" s="235" t="s">
        <v>153</v>
      </c>
    </row>
    <row r="547" s="13" customFormat="1">
      <c r="A547" s="13"/>
      <c r="B547" s="224"/>
      <c r="C547" s="225"/>
      <c r="D547" s="226" t="s">
        <v>164</v>
      </c>
      <c r="E547" s="227" t="s">
        <v>19</v>
      </c>
      <c r="F547" s="228" t="s">
        <v>952</v>
      </c>
      <c r="G547" s="225"/>
      <c r="H547" s="229">
        <v>2.7200000000000002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164</v>
      </c>
      <c r="AU547" s="235" t="s">
        <v>86</v>
      </c>
      <c r="AV547" s="13" t="s">
        <v>86</v>
      </c>
      <c r="AW547" s="13" t="s">
        <v>36</v>
      </c>
      <c r="AX547" s="13" t="s">
        <v>76</v>
      </c>
      <c r="AY547" s="235" t="s">
        <v>153</v>
      </c>
    </row>
    <row r="548" s="13" customFormat="1">
      <c r="A548" s="13"/>
      <c r="B548" s="224"/>
      <c r="C548" s="225"/>
      <c r="D548" s="226" t="s">
        <v>164</v>
      </c>
      <c r="E548" s="227" t="s">
        <v>19</v>
      </c>
      <c r="F548" s="228" t="s">
        <v>953</v>
      </c>
      <c r="G548" s="225"/>
      <c r="H548" s="229">
        <v>1.742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164</v>
      </c>
      <c r="AU548" s="235" t="s">
        <v>86</v>
      </c>
      <c r="AV548" s="13" t="s">
        <v>86</v>
      </c>
      <c r="AW548" s="13" t="s">
        <v>36</v>
      </c>
      <c r="AX548" s="13" t="s">
        <v>76</v>
      </c>
      <c r="AY548" s="235" t="s">
        <v>153</v>
      </c>
    </row>
    <row r="549" s="13" customFormat="1">
      <c r="A549" s="13"/>
      <c r="B549" s="224"/>
      <c r="C549" s="225"/>
      <c r="D549" s="226" t="s">
        <v>164</v>
      </c>
      <c r="E549" s="227" t="s">
        <v>19</v>
      </c>
      <c r="F549" s="228" t="s">
        <v>954</v>
      </c>
      <c r="G549" s="225"/>
      <c r="H549" s="229">
        <v>4.4199999999999999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164</v>
      </c>
      <c r="AU549" s="235" t="s">
        <v>86</v>
      </c>
      <c r="AV549" s="13" t="s">
        <v>86</v>
      </c>
      <c r="AW549" s="13" t="s">
        <v>36</v>
      </c>
      <c r="AX549" s="13" t="s">
        <v>76</v>
      </c>
      <c r="AY549" s="235" t="s">
        <v>153</v>
      </c>
    </row>
    <row r="550" s="13" customFormat="1">
      <c r="A550" s="13"/>
      <c r="B550" s="224"/>
      <c r="C550" s="225"/>
      <c r="D550" s="226" t="s">
        <v>164</v>
      </c>
      <c r="E550" s="227" t="s">
        <v>19</v>
      </c>
      <c r="F550" s="228" t="s">
        <v>955</v>
      </c>
      <c r="G550" s="225"/>
      <c r="H550" s="229">
        <v>6.54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164</v>
      </c>
      <c r="AU550" s="235" t="s">
        <v>86</v>
      </c>
      <c r="AV550" s="13" t="s">
        <v>86</v>
      </c>
      <c r="AW550" s="13" t="s">
        <v>36</v>
      </c>
      <c r="AX550" s="13" t="s">
        <v>76</v>
      </c>
      <c r="AY550" s="235" t="s">
        <v>153</v>
      </c>
    </row>
    <row r="551" s="13" customFormat="1">
      <c r="A551" s="13"/>
      <c r="B551" s="224"/>
      <c r="C551" s="225"/>
      <c r="D551" s="226" t="s">
        <v>164</v>
      </c>
      <c r="E551" s="227" t="s">
        <v>19</v>
      </c>
      <c r="F551" s="228" t="s">
        <v>956</v>
      </c>
      <c r="G551" s="225"/>
      <c r="H551" s="229">
        <v>0.32000000000000001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164</v>
      </c>
      <c r="AU551" s="235" t="s">
        <v>86</v>
      </c>
      <c r="AV551" s="13" t="s">
        <v>86</v>
      </c>
      <c r="AW551" s="13" t="s">
        <v>36</v>
      </c>
      <c r="AX551" s="13" t="s">
        <v>76</v>
      </c>
      <c r="AY551" s="235" t="s">
        <v>153</v>
      </c>
    </row>
    <row r="552" s="14" customFormat="1">
      <c r="A552" s="14"/>
      <c r="B552" s="236"/>
      <c r="C552" s="237"/>
      <c r="D552" s="226" t="s">
        <v>164</v>
      </c>
      <c r="E552" s="238" t="s">
        <v>19</v>
      </c>
      <c r="F552" s="239" t="s">
        <v>167</v>
      </c>
      <c r="G552" s="237"/>
      <c r="H552" s="240">
        <v>17.507999999999999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164</v>
      </c>
      <c r="AU552" s="246" t="s">
        <v>86</v>
      </c>
      <c r="AV552" s="14" t="s">
        <v>160</v>
      </c>
      <c r="AW552" s="14" t="s">
        <v>36</v>
      </c>
      <c r="AX552" s="14" t="s">
        <v>84</v>
      </c>
      <c r="AY552" s="246" t="s">
        <v>153</v>
      </c>
    </row>
    <row r="553" s="2" customFormat="1" ht="24.15" customHeight="1">
      <c r="A553" s="40"/>
      <c r="B553" s="41"/>
      <c r="C553" s="206" t="s">
        <v>793</v>
      </c>
      <c r="D553" s="206" t="s">
        <v>155</v>
      </c>
      <c r="E553" s="207" t="s">
        <v>957</v>
      </c>
      <c r="F553" s="208" t="s">
        <v>958</v>
      </c>
      <c r="G553" s="209" t="s">
        <v>224</v>
      </c>
      <c r="H553" s="210">
        <v>2.0459999999999998</v>
      </c>
      <c r="I553" s="211"/>
      <c r="J553" s="212">
        <f>ROUND(I553*H553,2)</f>
        <v>0</v>
      </c>
      <c r="K553" s="208" t="s">
        <v>159</v>
      </c>
      <c r="L553" s="46"/>
      <c r="M553" s="213" t="s">
        <v>19</v>
      </c>
      <c r="N553" s="214" t="s">
        <v>47</v>
      </c>
      <c r="O553" s="86"/>
      <c r="P553" s="215">
        <f>O553*H553</f>
        <v>0</v>
      </c>
      <c r="Q553" s="215">
        <v>0.012590000000000001</v>
      </c>
      <c r="R553" s="215">
        <f>Q553*H553</f>
        <v>0.02575914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279</v>
      </c>
      <c r="AT553" s="217" t="s">
        <v>155</v>
      </c>
      <c r="AU553" s="217" t="s">
        <v>86</v>
      </c>
      <c r="AY553" s="19" t="s">
        <v>153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84</v>
      </c>
      <c r="BK553" s="218">
        <f>ROUND(I553*H553,2)</f>
        <v>0</v>
      </c>
      <c r="BL553" s="19" t="s">
        <v>279</v>
      </c>
      <c r="BM553" s="217" t="s">
        <v>959</v>
      </c>
    </row>
    <row r="554" s="2" customFormat="1">
      <c r="A554" s="40"/>
      <c r="B554" s="41"/>
      <c r="C554" s="42"/>
      <c r="D554" s="219" t="s">
        <v>162</v>
      </c>
      <c r="E554" s="42"/>
      <c r="F554" s="220" t="s">
        <v>960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162</v>
      </c>
      <c r="AU554" s="19" t="s">
        <v>86</v>
      </c>
    </row>
    <row r="555" s="13" customFormat="1">
      <c r="A555" s="13"/>
      <c r="B555" s="224"/>
      <c r="C555" s="225"/>
      <c r="D555" s="226" t="s">
        <v>164</v>
      </c>
      <c r="E555" s="227" t="s">
        <v>19</v>
      </c>
      <c r="F555" s="228" t="s">
        <v>961</v>
      </c>
      <c r="G555" s="225"/>
      <c r="H555" s="229">
        <v>0.78600000000000003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164</v>
      </c>
      <c r="AU555" s="235" t="s">
        <v>86</v>
      </c>
      <c r="AV555" s="13" t="s">
        <v>86</v>
      </c>
      <c r="AW555" s="13" t="s">
        <v>36</v>
      </c>
      <c r="AX555" s="13" t="s">
        <v>76</v>
      </c>
      <c r="AY555" s="235" t="s">
        <v>153</v>
      </c>
    </row>
    <row r="556" s="13" customFormat="1">
      <c r="A556" s="13"/>
      <c r="B556" s="224"/>
      <c r="C556" s="225"/>
      <c r="D556" s="226" t="s">
        <v>164</v>
      </c>
      <c r="E556" s="227" t="s">
        <v>19</v>
      </c>
      <c r="F556" s="228" t="s">
        <v>733</v>
      </c>
      <c r="G556" s="225"/>
      <c r="H556" s="229">
        <v>1.26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164</v>
      </c>
      <c r="AU556" s="235" t="s">
        <v>86</v>
      </c>
      <c r="AV556" s="13" t="s">
        <v>86</v>
      </c>
      <c r="AW556" s="13" t="s">
        <v>36</v>
      </c>
      <c r="AX556" s="13" t="s">
        <v>76</v>
      </c>
      <c r="AY556" s="235" t="s">
        <v>153</v>
      </c>
    </row>
    <row r="557" s="14" customFormat="1">
      <c r="A557" s="14"/>
      <c r="B557" s="236"/>
      <c r="C557" s="237"/>
      <c r="D557" s="226" t="s">
        <v>164</v>
      </c>
      <c r="E557" s="238" t="s">
        <v>19</v>
      </c>
      <c r="F557" s="239" t="s">
        <v>167</v>
      </c>
      <c r="G557" s="237"/>
      <c r="H557" s="240">
        <v>2.0460000000000003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164</v>
      </c>
      <c r="AU557" s="246" t="s">
        <v>86</v>
      </c>
      <c r="AV557" s="14" t="s">
        <v>160</v>
      </c>
      <c r="AW557" s="14" t="s">
        <v>36</v>
      </c>
      <c r="AX557" s="14" t="s">
        <v>84</v>
      </c>
      <c r="AY557" s="246" t="s">
        <v>153</v>
      </c>
    </row>
    <row r="558" s="2" customFormat="1" ht="24.15" customHeight="1">
      <c r="A558" s="40"/>
      <c r="B558" s="41"/>
      <c r="C558" s="206" t="s">
        <v>962</v>
      </c>
      <c r="D558" s="206" t="s">
        <v>155</v>
      </c>
      <c r="E558" s="207" t="s">
        <v>963</v>
      </c>
      <c r="F558" s="208" t="s">
        <v>964</v>
      </c>
      <c r="G558" s="209" t="s">
        <v>224</v>
      </c>
      <c r="H558" s="210">
        <v>19.553999999999998</v>
      </c>
      <c r="I558" s="211"/>
      <c r="J558" s="212">
        <f>ROUND(I558*H558,2)</f>
        <v>0</v>
      </c>
      <c r="K558" s="208" t="s">
        <v>159</v>
      </c>
      <c r="L558" s="46"/>
      <c r="M558" s="213" t="s">
        <v>19</v>
      </c>
      <c r="N558" s="214" t="s">
        <v>47</v>
      </c>
      <c r="O558" s="86"/>
      <c r="P558" s="215">
        <f>O558*H558</f>
        <v>0</v>
      </c>
      <c r="Q558" s="215">
        <v>0.00010000000000000001</v>
      </c>
      <c r="R558" s="215">
        <f>Q558*H558</f>
        <v>0.0019553999999999999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279</v>
      </c>
      <c r="AT558" s="217" t="s">
        <v>155</v>
      </c>
      <c r="AU558" s="217" t="s">
        <v>86</v>
      </c>
      <c r="AY558" s="19" t="s">
        <v>153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84</v>
      </c>
      <c r="BK558" s="218">
        <f>ROUND(I558*H558,2)</f>
        <v>0</v>
      </c>
      <c r="BL558" s="19" t="s">
        <v>279</v>
      </c>
      <c r="BM558" s="217" t="s">
        <v>965</v>
      </c>
    </row>
    <row r="559" s="2" customFormat="1">
      <c r="A559" s="40"/>
      <c r="B559" s="41"/>
      <c r="C559" s="42"/>
      <c r="D559" s="219" t="s">
        <v>162</v>
      </c>
      <c r="E559" s="42"/>
      <c r="F559" s="220" t="s">
        <v>966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162</v>
      </c>
      <c r="AU559" s="19" t="s">
        <v>86</v>
      </c>
    </row>
    <row r="560" s="13" customFormat="1">
      <c r="A560" s="13"/>
      <c r="B560" s="224"/>
      <c r="C560" s="225"/>
      <c r="D560" s="226" t="s">
        <v>164</v>
      </c>
      <c r="E560" s="227" t="s">
        <v>19</v>
      </c>
      <c r="F560" s="228" t="s">
        <v>951</v>
      </c>
      <c r="G560" s="225"/>
      <c r="H560" s="229">
        <v>1.766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164</v>
      </c>
      <c r="AU560" s="235" t="s">
        <v>86</v>
      </c>
      <c r="AV560" s="13" t="s">
        <v>86</v>
      </c>
      <c r="AW560" s="13" t="s">
        <v>36</v>
      </c>
      <c r="AX560" s="13" t="s">
        <v>76</v>
      </c>
      <c r="AY560" s="235" t="s">
        <v>153</v>
      </c>
    </row>
    <row r="561" s="13" customFormat="1">
      <c r="A561" s="13"/>
      <c r="B561" s="224"/>
      <c r="C561" s="225"/>
      <c r="D561" s="226" t="s">
        <v>164</v>
      </c>
      <c r="E561" s="227" t="s">
        <v>19</v>
      </c>
      <c r="F561" s="228" t="s">
        <v>952</v>
      </c>
      <c r="G561" s="225"/>
      <c r="H561" s="229">
        <v>2.7200000000000002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164</v>
      </c>
      <c r="AU561" s="235" t="s">
        <v>86</v>
      </c>
      <c r="AV561" s="13" t="s">
        <v>86</v>
      </c>
      <c r="AW561" s="13" t="s">
        <v>36</v>
      </c>
      <c r="AX561" s="13" t="s">
        <v>76</v>
      </c>
      <c r="AY561" s="235" t="s">
        <v>153</v>
      </c>
    </row>
    <row r="562" s="13" customFormat="1">
      <c r="A562" s="13"/>
      <c r="B562" s="224"/>
      <c r="C562" s="225"/>
      <c r="D562" s="226" t="s">
        <v>164</v>
      </c>
      <c r="E562" s="227" t="s">
        <v>19</v>
      </c>
      <c r="F562" s="228" t="s">
        <v>961</v>
      </c>
      <c r="G562" s="225"/>
      <c r="H562" s="229">
        <v>0.78600000000000003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164</v>
      </c>
      <c r="AU562" s="235" t="s">
        <v>86</v>
      </c>
      <c r="AV562" s="13" t="s">
        <v>86</v>
      </c>
      <c r="AW562" s="13" t="s">
        <v>36</v>
      </c>
      <c r="AX562" s="13" t="s">
        <v>76</v>
      </c>
      <c r="AY562" s="235" t="s">
        <v>153</v>
      </c>
    </row>
    <row r="563" s="13" customFormat="1">
      <c r="A563" s="13"/>
      <c r="B563" s="224"/>
      <c r="C563" s="225"/>
      <c r="D563" s="226" t="s">
        <v>164</v>
      </c>
      <c r="E563" s="227" t="s">
        <v>19</v>
      </c>
      <c r="F563" s="228" t="s">
        <v>733</v>
      </c>
      <c r="G563" s="225"/>
      <c r="H563" s="229">
        <v>1.26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164</v>
      </c>
      <c r="AU563" s="235" t="s">
        <v>86</v>
      </c>
      <c r="AV563" s="13" t="s">
        <v>86</v>
      </c>
      <c r="AW563" s="13" t="s">
        <v>36</v>
      </c>
      <c r="AX563" s="13" t="s">
        <v>76</v>
      </c>
      <c r="AY563" s="235" t="s">
        <v>153</v>
      </c>
    </row>
    <row r="564" s="13" customFormat="1">
      <c r="A564" s="13"/>
      <c r="B564" s="224"/>
      <c r="C564" s="225"/>
      <c r="D564" s="226" t="s">
        <v>164</v>
      </c>
      <c r="E564" s="227" t="s">
        <v>19</v>
      </c>
      <c r="F564" s="228" t="s">
        <v>953</v>
      </c>
      <c r="G564" s="225"/>
      <c r="H564" s="229">
        <v>1.742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164</v>
      </c>
      <c r="AU564" s="235" t="s">
        <v>86</v>
      </c>
      <c r="AV564" s="13" t="s">
        <v>86</v>
      </c>
      <c r="AW564" s="13" t="s">
        <v>36</v>
      </c>
      <c r="AX564" s="13" t="s">
        <v>76</v>
      </c>
      <c r="AY564" s="235" t="s">
        <v>153</v>
      </c>
    </row>
    <row r="565" s="13" customFormat="1">
      <c r="A565" s="13"/>
      <c r="B565" s="224"/>
      <c r="C565" s="225"/>
      <c r="D565" s="226" t="s">
        <v>164</v>
      </c>
      <c r="E565" s="227" t="s">
        <v>19</v>
      </c>
      <c r="F565" s="228" t="s">
        <v>954</v>
      </c>
      <c r="G565" s="225"/>
      <c r="H565" s="229">
        <v>4.4199999999999999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164</v>
      </c>
      <c r="AU565" s="235" t="s">
        <v>86</v>
      </c>
      <c r="AV565" s="13" t="s">
        <v>86</v>
      </c>
      <c r="AW565" s="13" t="s">
        <v>36</v>
      </c>
      <c r="AX565" s="13" t="s">
        <v>76</v>
      </c>
      <c r="AY565" s="235" t="s">
        <v>153</v>
      </c>
    </row>
    <row r="566" s="13" customFormat="1">
      <c r="A566" s="13"/>
      <c r="B566" s="224"/>
      <c r="C566" s="225"/>
      <c r="D566" s="226" t="s">
        <v>164</v>
      </c>
      <c r="E566" s="227" t="s">
        <v>19</v>
      </c>
      <c r="F566" s="228" t="s">
        <v>955</v>
      </c>
      <c r="G566" s="225"/>
      <c r="H566" s="229">
        <v>6.54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164</v>
      </c>
      <c r="AU566" s="235" t="s">
        <v>86</v>
      </c>
      <c r="AV566" s="13" t="s">
        <v>86</v>
      </c>
      <c r="AW566" s="13" t="s">
        <v>36</v>
      </c>
      <c r="AX566" s="13" t="s">
        <v>76</v>
      </c>
      <c r="AY566" s="235" t="s">
        <v>153</v>
      </c>
    </row>
    <row r="567" s="13" customFormat="1">
      <c r="A567" s="13"/>
      <c r="B567" s="224"/>
      <c r="C567" s="225"/>
      <c r="D567" s="226" t="s">
        <v>164</v>
      </c>
      <c r="E567" s="227" t="s">
        <v>19</v>
      </c>
      <c r="F567" s="228" t="s">
        <v>956</v>
      </c>
      <c r="G567" s="225"/>
      <c r="H567" s="229">
        <v>0.32000000000000001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164</v>
      </c>
      <c r="AU567" s="235" t="s">
        <v>86</v>
      </c>
      <c r="AV567" s="13" t="s">
        <v>86</v>
      </c>
      <c r="AW567" s="13" t="s">
        <v>36</v>
      </c>
      <c r="AX567" s="13" t="s">
        <v>76</v>
      </c>
      <c r="AY567" s="235" t="s">
        <v>153</v>
      </c>
    </row>
    <row r="568" s="14" customFormat="1">
      <c r="A568" s="14"/>
      <c r="B568" s="236"/>
      <c r="C568" s="237"/>
      <c r="D568" s="226" t="s">
        <v>164</v>
      </c>
      <c r="E568" s="238" t="s">
        <v>19</v>
      </c>
      <c r="F568" s="239" t="s">
        <v>167</v>
      </c>
      <c r="G568" s="237"/>
      <c r="H568" s="240">
        <v>19.554000000000002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164</v>
      </c>
      <c r="AU568" s="246" t="s">
        <v>86</v>
      </c>
      <c r="AV568" s="14" t="s">
        <v>160</v>
      </c>
      <c r="AW568" s="14" t="s">
        <v>36</v>
      </c>
      <c r="AX568" s="14" t="s">
        <v>84</v>
      </c>
      <c r="AY568" s="246" t="s">
        <v>153</v>
      </c>
    </row>
    <row r="569" s="2" customFormat="1" ht="16.5" customHeight="1">
      <c r="A569" s="40"/>
      <c r="B569" s="41"/>
      <c r="C569" s="206" t="s">
        <v>967</v>
      </c>
      <c r="D569" s="206" t="s">
        <v>155</v>
      </c>
      <c r="E569" s="207" t="s">
        <v>968</v>
      </c>
      <c r="F569" s="208" t="s">
        <v>969</v>
      </c>
      <c r="G569" s="209" t="s">
        <v>224</v>
      </c>
      <c r="H569" s="210">
        <v>8.5939999999999994</v>
      </c>
      <c r="I569" s="211"/>
      <c r="J569" s="212">
        <f>ROUND(I569*H569,2)</f>
        <v>0</v>
      </c>
      <c r="K569" s="208" t="s">
        <v>159</v>
      </c>
      <c r="L569" s="46"/>
      <c r="M569" s="213" t="s">
        <v>19</v>
      </c>
      <c r="N569" s="214" t="s">
        <v>47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279</v>
      </c>
      <c r="AT569" s="217" t="s">
        <v>155</v>
      </c>
      <c r="AU569" s="217" t="s">
        <v>86</v>
      </c>
      <c r="AY569" s="19" t="s">
        <v>153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84</v>
      </c>
      <c r="BK569" s="218">
        <f>ROUND(I569*H569,2)</f>
        <v>0</v>
      </c>
      <c r="BL569" s="19" t="s">
        <v>279</v>
      </c>
      <c r="BM569" s="217" t="s">
        <v>970</v>
      </c>
    </row>
    <row r="570" s="2" customFormat="1">
      <c r="A570" s="40"/>
      <c r="B570" s="41"/>
      <c r="C570" s="42"/>
      <c r="D570" s="219" t="s">
        <v>162</v>
      </c>
      <c r="E570" s="42"/>
      <c r="F570" s="220" t="s">
        <v>971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162</v>
      </c>
      <c r="AU570" s="19" t="s">
        <v>86</v>
      </c>
    </row>
    <row r="571" s="13" customFormat="1">
      <c r="A571" s="13"/>
      <c r="B571" s="224"/>
      <c r="C571" s="225"/>
      <c r="D571" s="226" t="s">
        <v>164</v>
      </c>
      <c r="E571" s="227" t="s">
        <v>19</v>
      </c>
      <c r="F571" s="228" t="s">
        <v>951</v>
      </c>
      <c r="G571" s="225"/>
      <c r="H571" s="229">
        <v>1.766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164</v>
      </c>
      <c r="AU571" s="235" t="s">
        <v>86</v>
      </c>
      <c r="AV571" s="13" t="s">
        <v>86</v>
      </c>
      <c r="AW571" s="13" t="s">
        <v>36</v>
      </c>
      <c r="AX571" s="13" t="s">
        <v>76</v>
      </c>
      <c r="AY571" s="235" t="s">
        <v>153</v>
      </c>
    </row>
    <row r="572" s="13" customFormat="1">
      <c r="A572" s="13"/>
      <c r="B572" s="224"/>
      <c r="C572" s="225"/>
      <c r="D572" s="226" t="s">
        <v>164</v>
      </c>
      <c r="E572" s="227" t="s">
        <v>19</v>
      </c>
      <c r="F572" s="228" t="s">
        <v>952</v>
      </c>
      <c r="G572" s="225"/>
      <c r="H572" s="229">
        <v>2.7200000000000002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164</v>
      </c>
      <c r="AU572" s="235" t="s">
        <v>86</v>
      </c>
      <c r="AV572" s="13" t="s">
        <v>86</v>
      </c>
      <c r="AW572" s="13" t="s">
        <v>36</v>
      </c>
      <c r="AX572" s="13" t="s">
        <v>76</v>
      </c>
      <c r="AY572" s="235" t="s">
        <v>153</v>
      </c>
    </row>
    <row r="573" s="13" customFormat="1">
      <c r="A573" s="13"/>
      <c r="B573" s="224"/>
      <c r="C573" s="225"/>
      <c r="D573" s="226" t="s">
        <v>164</v>
      </c>
      <c r="E573" s="227" t="s">
        <v>19</v>
      </c>
      <c r="F573" s="228" t="s">
        <v>961</v>
      </c>
      <c r="G573" s="225"/>
      <c r="H573" s="229">
        <v>0.78600000000000003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164</v>
      </c>
      <c r="AU573" s="235" t="s">
        <v>86</v>
      </c>
      <c r="AV573" s="13" t="s">
        <v>86</v>
      </c>
      <c r="AW573" s="13" t="s">
        <v>36</v>
      </c>
      <c r="AX573" s="13" t="s">
        <v>76</v>
      </c>
      <c r="AY573" s="235" t="s">
        <v>153</v>
      </c>
    </row>
    <row r="574" s="13" customFormat="1">
      <c r="A574" s="13"/>
      <c r="B574" s="224"/>
      <c r="C574" s="225"/>
      <c r="D574" s="226" t="s">
        <v>164</v>
      </c>
      <c r="E574" s="227" t="s">
        <v>19</v>
      </c>
      <c r="F574" s="228" t="s">
        <v>733</v>
      </c>
      <c r="G574" s="225"/>
      <c r="H574" s="229">
        <v>1.26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164</v>
      </c>
      <c r="AU574" s="235" t="s">
        <v>86</v>
      </c>
      <c r="AV574" s="13" t="s">
        <v>86</v>
      </c>
      <c r="AW574" s="13" t="s">
        <v>36</v>
      </c>
      <c r="AX574" s="13" t="s">
        <v>76</v>
      </c>
      <c r="AY574" s="235" t="s">
        <v>153</v>
      </c>
    </row>
    <row r="575" s="13" customFormat="1">
      <c r="A575" s="13"/>
      <c r="B575" s="224"/>
      <c r="C575" s="225"/>
      <c r="D575" s="226" t="s">
        <v>164</v>
      </c>
      <c r="E575" s="227" t="s">
        <v>19</v>
      </c>
      <c r="F575" s="228" t="s">
        <v>953</v>
      </c>
      <c r="G575" s="225"/>
      <c r="H575" s="229">
        <v>1.742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164</v>
      </c>
      <c r="AU575" s="235" t="s">
        <v>86</v>
      </c>
      <c r="AV575" s="13" t="s">
        <v>86</v>
      </c>
      <c r="AW575" s="13" t="s">
        <v>36</v>
      </c>
      <c r="AX575" s="13" t="s">
        <v>76</v>
      </c>
      <c r="AY575" s="235" t="s">
        <v>153</v>
      </c>
    </row>
    <row r="576" s="13" customFormat="1">
      <c r="A576" s="13"/>
      <c r="B576" s="224"/>
      <c r="C576" s="225"/>
      <c r="D576" s="226" t="s">
        <v>164</v>
      </c>
      <c r="E576" s="227" t="s">
        <v>19</v>
      </c>
      <c r="F576" s="228" t="s">
        <v>956</v>
      </c>
      <c r="G576" s="225"/>
      <c r="H576" s="229">
        <v>0.32000000000000001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164</v>
      </c>
      <c r="AU576" s="235" t="s">
        <v>86</v>
      </c>
      <c r="AV576" s="13" t="s">
        <v>86</v>
      </c>
      <c r="AW576" s="13" t="s">
        <v>36</v>
      </c>
      <c r="AX576" s="13" t="s">
        <v>76</v>
      </c>
      <c r="AY576" s="235" t="s">
        <v>153</v>
      </c>
    </row>
    <row r="577" s="14" customFormat="1">
      <c r="A577" s="14"/>
      <c r="B577" s="236"/>
      <c r="C577" s="237"/>
      <c r="D577" s="226" t="s">
        <v>164</v>
      </c>
      <c r="E577" s="238" t="s">
        <v>19</v>
      </c>
      <c r="F577" s="239" t="s">
        <v>167</v>
      </c>
      <c r="G577" s="237"/>
      <c r="H577" s="240">
        <v>8.5940000000000012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164</v>
      </c>
      <c r="AU577" s="246" t="s">
        <v>86</v>
      </c>
      <c r="AV577" s="14" t="s">
        <v>160</v>
      </c>
      <c r="AW577" s="14" t="s">
        <v>36</v>
      </c>
      <c r="AX577" s="14" t="s">
        <v>84</v>
      </c>
      <c r="AY577" s="246" t="s">
        <v>153</v>
      </c>
    </row>
    <row r="578" s="2" customFormat="1" ht="37.8" customHeight="1">
      <c r="A578" s="40"/>
      <c r="B578" s="41"/>
      <c r="C578" s="206" t="s">
        <v>972</v>
      </c>
      <c r="D578" s="206" t="s">
        <v>155</v>
      </c>
      <c r="E578" s="207" t="s">
        <v>973</v>
      </c>
      <c r="F578" s="208" t="s">
        <v>974</v>
      </c>
      <c r="G578" s="209" t="s">
        <v>204</v>
      </c>
      <c r="H578" s="210">
        <v>0.24099999999999999</v>
      </c>
      <c r="I578" s="211"/>
      <c r="J578" s="212">
        <f>ROUND(I578*H578,2)</f>
        <v>0</v>
      </c>
      <c r="K578" s="208" t="s">
        <v>159</v>
      </c>
      <c r="L578" s="46"/>
      <c r="M578" s="213" t="s">
        <v>19</v>
      </c>
      <c r="N578" s="214" t="s">
        <v>47</v>
      </c>
      <c r="O578" s="86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7" t="s">
        <v>279</v>
      </c>
      <c r="AT578" s="217" t="s">
        <v>155</v>
      </c>
      <c r="AU578" s="217" t="s">
        <v>86</v>
      </c>
      <c r="AY578" s="19" t="s">
        <v>153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9" t="s">
        <v>84</v>
      </c>
      <c r="BK578" s="218">
        <f>ROUND(I578*H578,2)</f>
        <v>0</v>
      </c>
      <c r="BL578" s="19" t="s">
        <v>279</v>
      </c>
      <c r="BM578" s="217" t="s">
        <v>975</v>
      </c>
    </row>
    <row r="579" s="2" customFormat="1">
      <c r="A579" s="40"/>
      <c r="B579" s="41"/>
      <c r="C579" s="42"/>
      <c r="D579" s="219" t="s">
        <v>162</v>
      </c>
      <c r="E579" s="42"/>
      <c r="F579" s="220" t="s">
        <v>976</v>
      </c>
      <c r="G579" s="42"/>
      <c r="H579" s="42"/>
      <c r="I579" s="221"/>
      <c r="J579" s="42"/>
      <c r="K579" s="42"/>
      <c r="L579" s="46"/>
      <c r="M579" s="222"/>
      <c r="N579" s="223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162</v>
      </c>
      <c r="AU579" s="19" t="s">
        <v>86</v>
      </c>
    </row>
    <row r="580" s="2" customFormat="1" ht="33" customHeight="1">
      <c r="A580" s="40"/>
      <c r="B580" s="41"/>
      <c r="C580" s="206" t="s">
        <v>977</v>
      </c>
      <c r="D580" s="206" t="s">
        <v>155</v>
      </c>
      <c r="E580" s="207" t="s">
        <v>978</v>
      </c>
      <c r="F580" s="208" t="s">
        <v>979</v>
      </c>
      <c r="G580" s="209" t="s">
        <v>204</v>
      </c>
      <c r="H580" s="210">
        <v>0.24099999999999999</v>
      </c>
      <c r="I580" s="211"/>
      <c r="J580" s="212">
        <f>ROUND(I580*H580,2)</f>
        <v>0</v>
      </c>
      <c r="K580" s="208" t="s">
        <v>159</v>
      </c>
      <c r="L580" s="46"/>
      <c r="M580" s="213" t="s">
        <v>19</v>
      </c>
      <c r="N580" s="214" t="s">
        <v>47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279</v>
      </c>
      <c r="AT580" s="217" t="s">
        <v>155</v>
      </c>
      <c r="AU580" s="217" t="s">
        <v>86</v>
      </c>
      <c r="AY580" s="19" t="s">
        <v>153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84</v>
      </c>
      <c r="BK580" s="218">
        <f>ROUND(I580*H580,2)</f>
        <v>0</v>
      </c>
      <c r="BL580" s="19" t="s">
        <v>279</v>
      </c>
      <c r="BM580" s="217" t="s">
        <v>980</v>
      </c>
    </row>
    <row r="581" s="2" customFormat="1">
      <c r="A581" s="40"/>
      <c r="B581" s="41"/>
      <c r="C581" s="42"/>
      <c r="D581" s="219" t="s">
        <v>162</v>
      </c>
      <c r="E581" s="42"/>
      <c r="F581" s="220" t="s">
        <v>981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162</v>
      </c>
      <c r="AU581" s="19" t="s">
        <v>86</v>
      </c>
    </row>
    <row r="582" s="12" customFormat="1" ht="22.8" customHeight="1">
      <c r="A582" s="12"/>
      <c r="B582" s="190"/>
      <c r="C582" s="191"/>
      <c r="D582" s="192" t="s">
        <v>75</v>
      </c>
      <c r="E582" s="204" t="s">
        <v>982</v>
      </c>
      <c r="F582" s="204" t="s">
        <v>983</v>
      </c>
      <c r="G582" s="191"/>
      <c r="H582" s="191"/>
      <c r="I582" s="194"/>
      <c r="J582" s="205">
        <f>BK582</f>
        <v>0</v>
      </c>
      <c r="K582" s="191"/>
      <c r="L582" s="196"/>
      <c r="M582" s="197"/>
      <c r="N582" s="198"/>
      <c r="O582" s="198"/>
      <c r="P582" s="199">
        <f>SUM(P583:P602)</f>
        <v>0</v>
      </c>
      <c r="Q582" s="198"/>
      <c r="R582" s="199">
        <f>SUM(R583:R602)</f>
        <v>0.098054800000000011</v>
      </c>
      <c r="S582" s="198"/>
      <c r="T582" s="200">
        <f>SUM(T583:T602)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1" t="s">
        <v>86</v>
      </c>
      <c r="AT582" s="202" t="s">
        <v>75</v>
      </c>
      <c r="AU582" s="202" t="s">
        <v>84</v>
      </c>
      <c r="AY582" s="201" t="s">
        <v>153</v>
      </c>
      <c r="BK582" s="203">
        <f>SUM(BK583:BK602)</f>
        <v>0</v>
      </c>
    </row>
    <row r="583" s="2" customFormat="1" ht="16.5" customHeight="1">
      <c r="A583" s="40"/>
      <c r="B583" s="41"/>
      <c r="C583" s="206" t="s">
        <v>984</v>
      </c>
      <c r="D583" s="206" t="s">
        <v>155</v>
      </c>
      <c r="E583" s="207" t="s">
        <v>985</v>
      </c>
      <c r="F583" s="208" t="s">
        <v>986</v>
      </c>
      <c r="G583" s="209" t="s">
        <v>224</v>
      </c>
      <c r="H583" s="210">
        <v>11.279999999999999</v>
      </c>
      <c r="I583" s="211"/>
      <c r="J583" s="212">
        <f>ROUND(I583*H583,2)</f>
        <v>0</v>
      </c>
      <c r="K583" s="208" t="s">
        <v>159</v>
      </c>
      <c r="L583" s="46"/>
      <c r="M583" s="213" t="s">
        <v>19</v>
      </c>
      <c r="N583" s="214" t="s">
        <v>47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279</v>
      </c>
      <c r="AT583" s="217" t="s">
        <v>155</v>
      </c>
      <c r="AU583" s="217" t="s">
        <v>86</v>
      </c>
      <c r="AY583" s="19" t="s">
        <v>153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84</v>
      </c>
      <c r="BK583" s="218">
        <f>ROUND(I583*H583,2)</f>
        <v>0</v>
      </c>
      <c r="BL583" s="19" t="s">
        <v>279</v>
      </c>
      <c r="BM583" s="217" t="s">
        <v>987</v>
      </c>
    </row>
    <row r="584" s="2" customFormat="1">
      <c r="A584" s="40"/>
      <c r="B584" s="41"/>
      <c r="C584" s="42"/>
      <c r="D584" s="219" t="s">
        <v>162</v>
      </c>
      <c r="E584" s="42"/>
      <c r="F584" s="220" t="s">
        <v>988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162</v>
      </c>
      <c r="AU584" s="19" t="s">
        <v>86</v>
      </c>
    </row>
    <row r="585" s="13" customFormat="1">
      <c r="A585" s="13"/>
      <c r="B585" s="224"/>
      <c r="C585" s="225"/>
      <c r="D585" s="226" t="s">
        <v>164</v>
      </c>
      <c r="E585" s="227" t="s">
        <v>19</v>
      </c>
      <c r="F585" s="228" t="s">
        <v>989</v>
      </c>
      <c r="G585" s="225"/>
      <c r="H585" s="229">
        <v>11.279999999999999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164</v>
      </c>
      <c r="AU585" s="235" t="s">
        <v>86</v>
      </c>
      <c r="AV585" s="13" t="s">
        <v>86</v>
      </c>
      <c r="AW585" s="13" t="s">
        <v>36</v>
      </c>
      <c r="AX585" s="13" t="s">
        <v>76</v>
      </c>
      <c r="AY585" s="235" t="s">
        <v>153</v>
      </c>
    </row>
    <row r="586" s="14" customFormat="1">
      <c r="A586" s="14"/>
      <c r="B586" s="236"/>
      <c r="C586" s="237"/>
      <c r="D586" s="226" t="s">
        <v>164</v>
      </c>
      <c r="E586" s="238" t="s">
        <v>19</v>
      </c>
      <c r="F586" s="239" t="s">
        <v>167</v>
      </c>
      <c r="G586" s="237"/>
      <c r="H586" s="240">
        <v>11.279999999999999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164</v>
      </c>
      <c r="AU586" s="246" t="s">
        <v>86</v>
      </c>
      <c r="AV586" s="14" t="s">
        <v>160</v>
      </c>
      <c r="AW586" s="14" t="s">
        <v>36</v>
      </c>
      <c r="AX586" s="14" t="s">
        <v>84</v>
      </c>
      <c r="AY586" s="246" t="s">
        <v>153</v>
      </c>
    </row>
    <row r="587" s="2" customFormat="1" ht="24.15" customHeight="1">
      <c r="A587" s="40"/>
      <c r="B587" s="41"/>
      <c r="C587" s="271" t="s">
        <v>990</v>
      </c>
      <c r="D587" s="271" t="s">
        <v>880</v>
      </c>
      <c r="E587" s="272" t="s">
        <v>991</v>
      </c>
      <c r="F587" s="273" t="s">
        <v>992</v>
      </c>
      <c r="G587" s="274" t="s">
        <v>224</v>
      </c>
      <c r="H587" s="275">
        <v>12.972</v>
      </c>
      <c r="I587" s="276"/>
      <c r="J587" s="277">
        <f>ROUND(I587*H587,2)</f>
        <v>0</v>
      </c>
      <c r="K587" s="273" t="s">
        <v>159</v>
      </c>
      <c r="L587" s="278"/>
      <c r="M587" s="279" t="s">
        <v>19</v>
      </c>
      <c r="N587" s="280" t="s">
        <v>47</v>
      </c>
      <c r="O587" s="86"/>
      <c r="P587" s="215">
        <f>O587*H587</f>
        <v>0</v>
      </c>
      <c r="Q587" s="215">
        <v>0.00040000000000000002</v>
      </c>
      <c r="R587" s="215">
        <f>Q587*H587</f>
        <v>0.0051888000000000004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383</v>
      </c>
      <c r="AT587" s="217" t="s">
        <v>880</v>
      </c>
      <c r="AU587" s="217" t="s">
        <v>86</v>
      </c>
      <c r="AY587" s="19" t="s">
        <v>153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84</v>
      </c>
      <c r="BK587" s="218">
        <f>ROUND(I587*H587,2)</f>
        <v>0</v>
      </c>
      <c r="BL587" s="19" t="s">
        <v>279</v>
      </c>
      <c r="BM587" s="217" t="s">
        <v>993</v>
      </c>
    </row>
    <row r="588" s="13" customFormat="1">
      <c r="A588" s="13"/>
      <c r="B588" s="224"/>
      <c r="C588" s="225"/>
      <c r="D588" s="226" t="s">
        <v>164</v>
      </c>
      <c r="E588" s="227" t="s">
        <v>19</v>
      </c>
      <c r="F588" s="228" t="s">
        <v>994</v>
      </c>
      <c r="G588" s="225"/>
      <c r="H588" s="229">
        <v>12.972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164</v>
      </c>
      <c r="AU588" s="235" t="s">
        <v>86</v>
      </c>
      <c r="AV588" s="13" t="s">
        <v>86</v>
      </c>
      <c r="AW588" s="13" t="s">
        <v>36</v>
      </c>
      <c r="AX588" s="13" t="s">
        <v>76</v>
      </c>
      <c r="AY588" s="235" t="s">
        <v>153</v>
      </c>
    </row>
    <row r="589" s="14" customFormat="1">
      <c r="A589" s="14"/>
      <c r="B589" s="236"/>
      <c r="C589" s="237"/>
      <c r="D589" s="226" t="s">
        <v>164</v>
      </c>
      <c r="E589" s="238" t="s">
        <v>19</v>
      </c>
      <c r="F589" s="239" t="s">
        <v>167</v>
      </c>
      <c r="G589" s="237"/>
      <c r="H589" s="240">
        <v>12.972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164</v>
      </c>
      <c r="AU589" s="246" t="s">
        <v>86</v>
      </c>
      <c r="AV589" s="14" t="s">
        <v>160</v>
      </c>
      <c r="AW589" s="14" t="s">
        <v>36</v>
      </c>
      <c r="AX589" s="14" t="s">
        <v>84</v>
      </c>
      <c r="AY589" s="246" t="s">
        <v>153</v>
      </c>
    </row>
    <row r="590" s="2" customFormat="1" ht="37.8" customHeight="1">
      <c r="A590" s="40"/>
      <c r="B590" s="41"/>
      <c r="C590" s="206" t="s">
        <v>995</v>
      </c>
      <c r="D590" s="206" t="s">
        <v>155</v>
      </c>
      <c r="E590" s="207" t="s">
        <v>996</v>
      </c>
      <c r="F590" s="208" t="s">
        <v>997</v>
      </c>
      <c r="G590" s="209" t="s">
        <v>455</v>
      </c>
      <c r="H590" s="210">
        <v>2</v>
      </c>
      <c r="I590" s="211"/>
      <c r="J590" s="212">
        <f>ROUND(I590*H590,2)</f>
        <v>0</v>
      </c>
      <c r="K590" s="208" t="s">
        <v>19</v>
      </c>
      <c r="L590" s="46"/>
      <c r="M590" s="213" t="s">
        <v>19</v>
      </c>
      <c r="N590" s="214" t="s">
        <v>47</v>
      </c>
      <c r="O590" s="86"/>
      <c r="P590" s="215">
        <f>O590*H590</f>
        <v>0</v>
      </c>
      <c r="Q590" s="215">
        <v>0.037280000000000001</v>
      </c>
      <c r="R590" s="215">
        <f>Q590*H590</f>
        <v>0.074560000000000001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279</v>
      </c>
      <c r="AT590" s="217" t="s">
        <v>155</v>
      </c>
      <c r="AU590" s="217" t="s">
        <v>86</v>
      </c>
      <c r="AY590" s="19" t="s">
        <v>153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84</v>
      </c>
      <c r="BK590" s="218">
        <f>ROUND(I590*H590,2)</f>
        <v>0</v>
      </c>
      <c r="BL590" s="19" t="s">
        <v>279</v>
      </c>
      <c r="BM590" s="217" t="s">
        <v>998</v>
      </c>
    </row>
    <row r="591" s="13" customFormat="1">
      <c r="A591" s="13"/>
      <c r="B591" s="224"/>
      <c r="C591" s="225"/>
      <c r="D591" s="226" t="s">
        <v>164</v>
      </c>
      <c r="E591" s="227" t="s">
        <v>19</v>
      </c>
      <c r="F591" s="228" t="s">
        <v>86</v>
      </c>
      <c r="G591" s="225"/>
      <c r="H591" s="229">
        <v>2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164</v>
      </c>
      <c r="AU591" s="235" t="s">
        <v>86</v>
      </c>
      <c r="AV591" s="13" t="s">
        <v>86</v>
      </c>
      <c r="AW591" s="13" t="s">
        <v>36</v>
      </c>
      <c r="AX591" s="13" t="s">
        <v>76</v>
      </c>
      <c r="AY591" s="235" t="s">
        <v>153</v>
      </c>
    </row>
    <row r="592" s="14" customFormat="1">
      <c r="A592" s="14"/>
      <c r="B592" s="236"/>
      <c r="C592" s="237"/>
      <c r="D592" s="226" t="s">
        <v>164</v>
      </c>
      <c r="E592" s="238" t="s">
        <v>19</v>
      </c>
      <c r="F592" s="239" t="s">
        <v>167</v>
      </c>
      <c r="G592" s="237"/>
      <c r="H592" s="240">
        <v>2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6" t="s">
        <v>164</v>
      </c>
      <c r="AU592" s="246" t="s">
        <v>86</v>
      </c>
      <c r="AV592" s="14" t="s">
        <v>160</v>
      </c>
      <c r="AW592" s="14" t="s">
        <v>36</v>
      </c>
      <c r="AX592" s="14" t="s">
        <v>84</v>
      </c>
      <c r="AY592" s="246" t="s">
        <v>153</v>
      </c>
    </row>
    <row r="593" s="2" customFormat="1" ht="24.15" customHeight="1">
      <c r="A593" s="40"/>
      <c r="B593" s="41"/>
      <c r="C593" s="206" t="s">
        <v>999</v>
      </c>
      <c r="D593" s="206" t="s">
        <v>155</v>
      </c>
      <c r="E593" s="207" t="s">
        <v>1000</v>
      </c>
      <c r="F593" s="208" t="s">
        <v>1001</v>
      </c>
      <c r="G593" s="209" t="s">
        <v>339</v>
      </c>
      <c r="H593" s="210">
        <v>4.2000000000000002</v>
      </c>
      <c r="I593" s="211"/>
      <c r="J593" s="212">
        <f>ROUND(I593*H593,2)</f>
        <v>0</v>
      </c>
      <c r="K593" s="208" t="s">
        <v>19</v>
      </c>
      <c r="L593" s="46"/>
      <c r="M593" s="213" t="s">
        <v>19</v>
      </c>
      <c r="N593" s="214" t="s">
        <v>47</v>
      </c>
      <c r="O593" s="86"/>
      <c r="P593" s="215">
        <f>O593*H593</f>
        <v>0</v>
      </c>
      <c r="Q593" s="215">
        <v>0.0016299999999999999</v>
      </c>
      <c r="R593" s="215">
        <f>Q593*H593</f>
        <v>0.0068459999999999997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279</v>
      </c>
      <c r="AT593" s="217" t="s">
        <v>155</v>
      </c>
      <c r="AU593" s="217" t="s">
        <v>86</v>
      </c>
      <c r="AY593" s="19" t="s">
        <v>153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84</v>
      </c>
      <c r="BK593" s="218">
        <f>ROUND(I593*H593,2)</f>
        <v>0</v>
      </c>
      <c r="BL593" s="19" t="s">
        <v>279</v>
      </c>
      <c r="BM593" s="217" t="s">
        <v>1002</v>
      </c>
    </row>
    <row r="594" s="13" customFormat="1">
      <c r="A594" s="13"/>
      <c r="B594" s="224"/>
      <c r="C594" s="225"/>
      <c r="D594" s="226" t="s">
        <v>164</v>
      </c>
      <c r="E594" s="227" t="s">
        <v>19</v>
      </c>
      <c r="F594" s="228" t="s">
        <v>1003</v>
      </c>
      <c r="G594" s="225"/>
      <c r="H594" s="229">
        <v>4.2000000000000002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164</v>
      </c>
      <c r="AU594" s="235" t="s">
        <v>86</v>
      </c>
      <c r="AV594" s="13" t="s">
        <v>86</v>
      </c>
      <c r="AW594" s="13" t="s">
        <v>36</v>
      </c>
      <c r="AX594" s="13" t="s">
        <v>76</v>
      </c>
      <c r="AY594" s="235" t="s">
        <v>153</v>
      </c>
    </row>
    <row r="595" s="14" customFormat="1">
      <c r="A595" s="14"/>
      <c r="B595" s="236"/>
      <c r="C595" s="237"/>
      <c r="D595" s="226" t="s">
        <v>164</v>
      </c>
      <c r="E595" s="238" t="s">
        <v>19</v>
      </c>
      <c r="F595" s="239" t="s">
        <v>167</v>
      </c>
      <c r="G595" s="237"/>
      <c r="H595" s="240">
        <v>4.2000000000000002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164</v>
      </c>
      <c r="AU595" s="246" t="s">
        <v>86</v>
      </c>
      <c r="AV595" s="14" t="s">
        <v>160</v>
      </c>
      <c r="AW595" s="14" t="s">
        <v>36</v>
      </c>
      <c r="AX595" s="14" t="s">
        <v>84</v>
      </c>
      <c r="AY595" s="246" t="s">
        <v>153</v>
      </c>
    </row>
    <row r="596" s="2" customFormat="1" ht="24.15" customHeight="1">
      <c r="A596" s="40"/>
      <c r="B596" s="41"/>
      <c r="C596" s="206" t="s">
        <v>1004</v>
      </c>
      <c r="D596" s="206" t="s">
        <v>155</v>
      </c>
      <c r="E596" s="207" t="s">
        <v>1005</v>
      </c>
      <c r="F596" s="208" t="s">
        <v>1006</v>
      </c>
      <c r="G596" s="209" t="s">
        <v>339</v>
      </c>
      <c r="H596" s="210">
        <v>6</v>
      </c>
      <c r="I596" s="211"/>
      <c r="J596" s="212">
        <f>ROUND(I596*H596,2)</f>
        <v>0</v>
      </c>
      <c r="K596" s="208" t="s">
        <v>19</v>
      </c>
      <c r="L596" s="46"/>
      <c r="M596" s="213" t="s">
        <v>19</v>
      </c>
      <c r="N596" s="214" t="s">
        <v>47</v>
      </c>
      <c r="O596" s="86"/>
      <c r="P596" s="215">
        <f>O596*H596</f>
        <v>0</v>
      </c>
      <c r="Q596" s="215">
        <v>0.00191</v>
      </c>
      <c r="R596" s="215">
        <f>Q596*H596</f>
        <v>0.01146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279</v>
      </c>
      <c r="AT596" s="217" t="s">
        <v>155</v>
      </c>
      <c r="AU596" s="217" t="s">
        <v>86</v>
      </c>
      <c r="AY596" s="19" t="s">
        <v>153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84</v>
      </c>
      <c r="BK596" s="218">
        <f>ROUND(I596*H596,2)</f>
        <v>0</v>
      </c>
      <c r="BL596" s="19" t="s">
        <v>279</v>
      </c>
      <c r="BM596" s="217" t="s">
        <v>1007</v>
      </c>
    </row>
    <row r="597" s="13" customFormat="1">
      <c r="A597" s="13"/>
      <c r="B597" s="224"/>
      <c r="C597" s="225"/>
      <c r="D597" s="226" t="s">
        <v>164</v>
      </c>
      <c r="E597" s="227" t="s">
        <v>19</v>
      </c>
      <c r="F597" s="228" t="s">
        <v>1008</v>
      </c>
      <c r="G597" s="225"/>
      <c r="H597" s="229">
        <v>6</v>
      </c>
      <c r="I597" s="230"/>
      <c r="J597" s="225"/>
      <c r="K597" s="225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164</v>
      </c>
      <c r="AU597" s="235" t="s">
        <v>86</v>
      </c>
      <c r="AV597" s="13" t="s">
        <v>86</v>
      </c>
      <c r="AW597" s="13" t="s">
        <v>36</v>
      </c>
      <c r="AX597" s="13" t="s">
        <v>76</v>
      </c>
      <c r="AY597" s="235" t="s">
        <v>153</v>
      </c>
    </row>
    <row r="598" s="14" customFormat="1">
      <c r="A598" s="14"/>
      <c r="B598" s="236"/>
      <c r="C598" s="237"/>
      <c r="D598" s="226" t="s">
        <v>164</v>
      </c>
      <c r="E598" s="238" t="s">
        <v>19</v>
      </c>
      <c r="F598" s="239" t="s">
        <v>167</v>
      </c>
      <c r="G598" s="237"/>
      <c r="H598" s="240">
        <v>6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164</v>
      </c>
      <c r="AU598" s="246" t="s">
        <v>86</v>
      </c>
      <c r="AV598" s="14" t="s">
        <v>160</v>
      </c>
      <c r="AW598" s="14" t="s">
        <v>36</v>
      </c>
      <c r="AX598" s="14" t="s">
        <v>84</v>
      </c>
      <c r="AY598" s="246" t="s">
        <v>153</v>
      </c>
    </row>
    <row r="599" s="2" customFormat="1" ht="24.15" customHeight="1">
      <c r="A599" s="40"/>
      <c r="B599" s="41"/>
      <c r="C599" s="206" t="s">
        <v>1009</v>
      </c>
      <c r="D599" s="206" t="s">
        <v>155</v>
      </c>
      <c r="E599" s="207" t="s">
        <v>1010</v>
      </c>
      <c r="F599" s="208" t="s">
        <v>1011</v>
      </c>
      <c r="G599" s="209" t="s">
        <v>204</v>
      </c>
      <c r="H599" s="210">
        <v>0.098000000000000004</v>
      </c>
      <c r="I599" s="211"/>
      <c r="J599" s="212">
        <f>ROUND(I599*H599,2)</f>
        <v>0</v>
      </c>
      <c r="K599" s="208" t="s">
        <v>159</v>
      </c>
      <c r="L599" s="46"/>
      <c r="M599" s="213" t="s">
        <v>19</v>
      </c>
      <c r="N599" s="214" t="s">
        <v>47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279</v>
      </c>
      <c r="AT599" s="217" t="s">
        <v>155</v>
      </c>
      <c r="AU599" s="217" t="s">
        <v>86</v>
      </c>
      <c r="AY599" s="19" t="s">
        <v>153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84</v>
      </c>
      <c r="BK599" s="218">
        <f>ROUND(I599*H599,2)</f>
        <v>0</v>
      </c>
      <c r="BL599" s="19" t="s">
        <v>279</v>
      </c>
      <c r="BM599" s="217" t="s">
        <v>1012</v>
      </c>
    </row>
    <row r="600" s="2" customFormat="1">
      <c r="A600" s="40"/>
      <c r="B600" s="41"/>
      <c r="C600" s="42"/>
      <c r="D600" s="219" t="s">
        <v>162</v>
      </c>
      <c r="E600" s="42"/>
      <c r="F600" s="220" t="s">
        <v>1013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162</v>
      </c>
      <c r="AU600" s="19" t="s">
        <v>86</v>
      </c>
    </row>
    <row r="601" s="2" customFormat="1" ht="24.15" customHeight="1">
      <c r="A601" s="40"/>
      <c r="B601" s="41"/>
      <c r="C601" s="206" t="s">
        <v>1014</v>
      </c>
      <c r="D601" s="206" t="s">
        <v>155</v>
      </c>
      <c r="E601" s="207" t="s">
        <v>1015</v>
      </c>
      <c r="F601" s="208" t="s">
        <v>1016</v>
      </c>
      <c r="G601" s="209" t="s">
        <v>204</v>
      </c>
      <c r="H601" s="210">
        <v>0.098000000000000004</v>
      </c>
      <c r="I601" s="211"/>
      <c r="J601" s="212">
        <f>ROUND(I601*H601,2)</f>
        <v>0</v>
      </c>
      <c r="K601" s="208" t="s">
        <v>159</v>
      </c>
      <c r="L601" s="46"/>
      <c r="M601" s="213" t="s">
        <v>19</v>
      </c>
      <c r="N601" s="214" t="s">
        <v>47</v>
      </c>
      <c r="O601" s="86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279</v>
      </c>
      <c r="AT601" s="217" t="s">
        <v>155</v>
      </c>
      <c r="AU601" s="217" t="s">
        <v>86</v>
      </c>
      <c r="AY601" s="19" t="s">
        <v>153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84</v>
      </c>
      <c r="BK601" s="218">
        <f>ROUND(I601*H601,2)</f>
        <v>0</v>
      </c>
      <c r="BL601" s="19" t="s">
        <v>279</v>
      </c>
      <c r="BM601" s="217" t="s">
        <v>1017</v>
      </c>
    </row>
    <row r="602" s="2" customFormat="1">
      <c r="A602" s="40"/>
      <c r="B602" s="41"/>
      <c r="C602" s="42"/>
      <c r="D602" s="219" t="s">
        <v>162</v>
      </c>
      <c r="E602" s="42"/>
      <c r="F602" s="220" t="s">
        <v>1018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162</v>
      </c>
      <c r="AU602" s="19" t="s">
        <v>86</v>
      </c>
    </row>
    <row r="603" s="12" customFormat="1" ht="22.8" customHeight="1">
      <c r="A603" s="12"/>
      <c r="B603" s="190"/>
      <c r="C603" s="191"/>
      <c r="D603" s="192" t="s">
        <v>75</v>
      </c>
      <c r="E603" s="204" t="s">
        <v>450</v>
      </c>
      <c r="F603" s="204" t="s">
        <v>451</v>
      </c>
      <c r="G603" s="191"/>
      <c r="H603" s="191"/>
      <c r="I603" s="194"/>
      <c r="J603" s="205">
        <f>BK603</f>
        <v>0</v>
      </c>
      <c r="K603" s="191"/>
      <c r="L603" s="196"/>
      <c r="M603" s="197"/>
      <c r="N603" s="198"/>
      <c r="O603" s="198"/>
      <c r="P603" s="199">
        <f>SUM(P604:P626)</f>
        <v>0</v>
      </c>
      <c r="Q603" s="198"/>
      <c r="R603" s="199">
        <f>SUM(R604:R626)</f>
        <v>0.61499999999999999</v>
      </c>
      <c r="S603" s="198"/>
      <c r="T603" s="200">
        <f>SUM(T604:T626)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1" t="s">
        <v>86</v>
      </c>
      <c r="AT603" s="202" t="s">
        <v>75</v>
      </c>
      <c r="AU603" s="202" t="s">
        <v>84</v>
      </c>
      <c r="AY603" s="201" t="s">
        <v>153</v>
      </c>
      <c r="BK603" s="203">
        <f>SUM(BK604:BK626)</f>
        <v>0</v>
      </c>
    </row>
    <row r="604" s="2" customFormat="1" ht="33" customHeight="1">
      <c r="A604" s="40"/>
      <c r="B604" s="41"/>
      <c r="C604" s="206" t="s">
        <v>1019</v>
      </c>
      <c r="D604" s="206" t="s">
        <v>155</v>
      </c>
      <c r="E604" s="207" t="s">
        <v>1020</v>
      </c>
      <c r="F604" s="208" t="s">
        <v>1021</v>
      </c>
      <c r="G604" s="209" t="s">
        <v>455</v>
      </c>
      <c r="H604" s="210">
        <v>1</v>
      </c>
      <c r="I604" s="211"/>
      <c r="J604" s="212">
        <f>ROUND(I604*H604,2)</f>
        <v>0</v>
      </c>
      <c r="K604" s="208" t="s">
        <v>19</v>
      </c>
      <c r="L604" s="46"/>
      <c r="M604" s="213" t="s">
        <v>19</v>
      </c>
      <c r="N604" s="214" t="s">
        <v>47</v>
      </c>
      <c r="O604" s="86"/>
      <c r="P604" s="215">
        <f>O604*H604</f>
        <v>0</v>
      </c>
      <c r="Q604" s="215">
        <v>0.098000000000000004</v>
      </c>
      <c r="R604" s="215">
        <f>Q604*H604</f>
        <v>0.098000000000000004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279</v>
      </c>
      <c r="AT604" s="217" t="s">
        <v>155</v>
      </c>
      <c r="AU604" s="217" t="s">
        <v>86</v>
      </c>
      <c r="AY604" s="19" t="s">
        <v>153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84</v>
      </c>
      <c r="BK604" s="218">
        <f>ROUND(I604*H604,2)</f>
        <v>0</v>
      </c>
      <c r="BL604" s="19" t="s">
        <v>279</v>
      </c>
      <c r="BM604" s="217" t="s">
        <v>1022</v>
      </c>
    </row>
    <row r="605" s="13" customFormat="1">
      <c r="A605" s="13"/>
      <c r="B605" s="224"/>
      <c r="C605" s="225"/>
      <c r="D605" s="226" t="s">
        <v>164</v>
      </c>
      <c r="E605" s="227" t="s">
        <v>19</v>
      </c>
      <c r="F605" s="228" t="s">
        <v>1023</v>
      </c>
      <c r="G605" s="225"/>
      <c r="H605" s="229">
        <v>1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164</v>
      </c>
      <c r="AU605" s="235" t="s">
        <v>86</v>
      </c>
      <c r="AV605" s="13" t="s">
        <v>86</v>
      </c>
      <c r="AW605" s="13" t="s">
        <v>36</v>
      </c>
      <c r="AX605" s="13" t="s">
        <v>76</v>
      </c>
      <c r="AY605" s="235" t="s">
        <v>153</v>
      </c>
    </row>
    <row r="606" s="14" customFormat="1">
      <c r="A606" s="14"/>
      <c r="B606" s="236"/>
      <c r="C606" s="237"/>
      <c r="D606" s="226" t="s">
        <v>164</v>
      </c>
      <c r="E606" s="238" t="s">
        <v>19</v>
      </c>
      <c r="F606" s="239" t="s">
        <v>167</v>
      </c>
      <c r="G606" s="237"/>
      <c r="H606" s="240">
        <v>1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164</v>
      </c>
      <c r="AU606" s="246" t="s">
        <v>86</v>
      </c>
      <c r="AV606" s="14" t="s">
        <v>160</v>
      </c>
      <c r="AW606" s="14" t="s">
        <v>36</v>
      </c>
      <c r="AX606" s="14" t="s">
        <v>84</v>
      </c>
      <c r="AY606" s="246" t="s">
        <v>153</v>
      </c>
    </row>
    <row r="607" s="2" customFormat="1" ht="33" customHeight="1">
      <c r="A607" s="40"/>
      <c r="B607" s="41"/>
      <c r="C607" s="206" t="s">
        <v>1024</v>
      </c>
      <c r="D607" s="206" t="s">
        <v>155</v>
      </c>
      <c r="E607" s="207" t="s">
        <v>1025</v>
      </c>
      <c r="F607" s="208" t="s">
        <v>1026</v>
      </c>
      <c r="G607" s="209" t="s">
        <v>455</v>
      </c>
      <c r="H607" s="210">
        <v>3</v>
      </c>
      <c r="I607" s="211"/>
      <c r="J607" s="212">
        <f>ROUND(I607*H607,2)</f>
        <v>0</v>
      </c>
      <c r="K607" s="208" t="s">
        <v>19</v>
      </c>
      <c r="L607" s="46"/>
      <c r="M607" s="213" t="s">
        <v>19</v>
      </c>
      <c r="N607" s="214" t="s">
        <v>47</v>
      </c>
      <c r="O607" s="86"/>
      <c r="P607" s="215">
        <f>O607*H607</f>
        <v>0</v>
      </c>
      <c r="Q607" s="215">
        <v>0.060999999999999999</v>
      </c>
      <c r="R607" s="215">
        <f>Q607*H607</f>
        <v>0.183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279</v>
      </c>
      <c r="AT607" s="217" t="s">
        <v>155</v>
      </c>
      <c r="AU607" s="217" t="s">
        <v>86</v>
      </c>
      <c r="AY607" s="19" t="s">
        <v>153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84</v>
      </c>
      <c r="BK607" s="218">
        <f>ROUND(I607*H607,2)</f>
        <v>0</v>
      </c>
      <c r="BL607" s="19" t="s">
        <v>279</v>
      </c>
      <c r="BM607" s="217" t="s">
        <v>1027</v>
      </c>
    </row>
    <row r="608" s="13" customFormat="1">
      <c r="A608" s="13"/>
      <c r="B608" s="224"/>
      <c r="C608" s="225"/>
      <c r="D608" s="226" t="s">
        <v>164</v>
      </c>
      <c r="E608" s="227" t="s">
        <v>19</v>
      </c>
      <c r="F608" s="228" t="s">
        <v>1023</v>
      </c>
      <c r="G608" s="225"/>
      <c r="H608" s="229">
        <v>1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164</v>
      </c>
      <c r="AU608" s="235" t="s">
        <v>86</v>
      </c>
      <c r="AV608" s="13" t="s">
        <v>86</v>
      </c>
      <c r="AW608" s="13" t="s">
        <v>36</v>
      </c>
      <c r="AX608" s="13" t="s">
        <v>76</v>
      </c>
      <c r="AY608" s="235" t="s">
        <v>153</v>
      </c>
    </row>
    <row r="609" s="13" customFormat="1">
      <c r="A609" s="13"/>
      <c r="B609" s="224"/>
      <c r="C609" s="225"/>
      <c r="D609" s="226" t="s">
        <v>164</v>
      </c>
      <c r="E609" s="227" t="s">
        <v>19</v>
      </c>
      <c r="F609" s="228" t="s">
        <v>1028</v>
      </c>
      <c r="G609" s="225"/>
      <c r="H609" s="229">
        <v>2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164</v>
      </c>
      <c r="AU609" s="235" t="s">
        <v>86</v>
      </c>
      <c r="AV609" s="13" t="s">
        <v>86</v>
      </c>
      <c r="AW609" s="13" t="s">
        <v>36</v>
      </c>
      <c r="AX609" s="13" t="s">
        <v>76</v>
      </c>
      <c r="AY609" s="235" t="s">
        <v>153</v>
      </c>
    </row>
    <row r="610" s="14" customFormat="1">
      <c r="A610" s="14"/>
      <c r="B610" s="236"/>
      <c r="C610" s="237"/>
      <c r="D610" s="226" t="s">
        <v>164</v>
      </c>
      <c r="E610" s="238" t="s">
        <v>19</v>
      </c>
      <c r="F610" s="239" t="s">
        <v>167</v>
      </c>
      <c r="G610" s="237"/>
      <c r="H610" s="240">
        <v>3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164</v>
      </c>
      <c r="AU610" s="246" t="s">
        <v>86</v>
      </c>
      <c r="AV610" s="14" t="s">
        <v>160</v>
      </c>
      <c r="AW610" s="14" t="s">
        <v>36</v>
      </c>
      <c r="AX610" s="14" t="s">
        <v>84</v>
      </c>
      <c r="AY610" s="246" t="s">
        <v>153</v>
      </c>
    </row>
    <row r="611" s="2" customFormat="1" ht="33" customHeight="1">
      <c r="A611" s="40"/>
      <c r="B611" s="41"/>
      <c r="C611" s="206" t="s">
        <v>1029</v>
      </c>
      <c r="D611" s="206" t="s">
        <v>155</v>
      </c>
      <c r="E611" s="207" t="s">
        <v>1030</v>
      </c>
      <c r="F611" s="208" t="s">
        <v>1031</v>
      </c>
      <c r="G611" s="209" t="s">
        <v>455</v>
      </c>
      <c r="H611" s="210">
        <v>1</v>
      </c>
      <c r="I611" s="211"/>
      <c r="J611" s="212">
        <f>ROUND(I611*H611,2)</f>
        <v>0</v>
      </c>
      <c r="K611" s="208" t="s">
        <v>19</v>
      </c>
      <c r="L611" s="46"/>
      <c r="M611" s="213" t="s">
        <v>19</v>
      </c>
      <c r="N611" s="214" t="s">
        <v>47</v>
      </c>
      <c r="O611" s="86"/>
      <c r="P611" s="215">
        <f>O611*H611</f>
        <v>0</v>
      </c>
      <c r="Q611" s="215">
        <v>0.058000000000000003</v>
      </c>
      <c r="R611" s="215">
        <f>Q611*H611</f>
        <v>0.058000000000000003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279</v>
      </c>
      <c r="AT611" s="217" t="s">
        <v>155</v>
      </c>
      <c r="AU611" s="217" t="s">
        <v>86</v>
      </c>
      <c r="AY611" s="19" t="s">
        <v>153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84</v>
      </c>
      <c r="BK611" s="218">
        <f>ROUND(I611*H611,2)</f>
        <v>0</v>
      </c>
      <c r="BL611" s="19" t="s">
        <v>279</v>
      </c>
      <c r="BM611" s="217" t="s">
        <v>1032</v>
      </c>
    </row>
    <row r="612" s="13" customFormat="1">
      <c r="A612" s="13"/>
      <c r="B612" s="224"/>
      <c r="C612" s="225"/>
      <c r="D612" s="226" t="s">
        <v>164</v>
      </c>
      <c r="E612" s="227" t="s">
        <v>19</v>
      </c>
      <c r="F612" s="228" t="s">
        <v>1023</v>
      </c>
      <c r="G612" s="225"/>
      <c r="H612" s="229">
        <v>1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164</v>
      </c>
      <c r="AU612" s="235" t="s">
        <v>86</v>
      </c>
      <c r="AV612" s="13" t="s">
        <v>86</v>
      </c>
      <c r="AW612" s="13" t="s">
        <v>36</v>
      </c>
      <c r="AX612" s="13" t="s">
        <v>76</v>
      </c>
      <c r="AY612" s="235" t="s">
        <v>153</v>
      </c>
    </row>
    <row r="613" s="14" customFormat="1">
      <c r="A613" s="14"/>
      <c r="B613" s="236"/>
      <c r="C613" s="237"/>
      <c r="D613" s="226" t="s">
        <v>164</v>
      </c>
      <c r="E613" s="238" t="s">
        <v>19</v>
      </c>
      <c r="F613" s="239" t="s">
        <v>167</v>
      </c>
      <c r="G613" s="237"/>
      <c r="H613" s="240">
        <v>1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164</v>
      </c>
      <c r="AU613" s="246" t="s">
        <v>86</v>
      </c>
      <c r="AV613" s="14" t="s">
        <v>160</v>
      </c>
      <c r="AW613" s="14" t="s">
        <v>36</v>
      </c>
      <c r="AX613" s="14" t="s">
        <v>84</v>
      </c>
      <c r="AY613" s="246" t="s">
        <v>153</v>
      </c>
    </row>
    <row r="614" s="2" customFormat="1" ht="33" customHeight="1">
      <c r="A614" s="40"/>
      <c r="B614" s="41"/>
      <c r="C614" s="206" t="s">
        <v>1033</v>
      </c>
      <c r="D614" s="206" t="s">
        <v>155</v>
      </c>
      <c r="E614" s="207" t="s">
        <v>1034</v>
      </c>
      <c r="F614" s="208" t="s">
        <v>1035</v>
      </c>
      <c r="G614" s="209" t="s">
        <v>455</v>
      </c>
      <c r="H614" s="210">
        <v>5</v>
      </c>
      <c r="I614" s="211"/>
      <c r="J614" s="212">
        <f>ROUND(I614*H614,2)</f>
        <v>0</v>
      </c>
      <c r="K614" s="208" t="s">
        <v>19</v>
      </c>
      <c r="L614" s="46"/>
      <c r="M614" s="213" t="s">
        <v>19</v>
      </c>
      <c r="N614" s="214" t="s">
        <v>47</v>
      </c>
      <c r="O614" s="86"/>
      <c r="P614" s="215">
        <f>O614*H614</f>
        <v>0</v>
      </c>
      <c r="Q614" s="215">
        <v>0.049000000000000002</v>
      </c>
      <c r="R614" s="215">
        <f>Q614*H614</f>
        <v>0.245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279</v>
      </c>
      <c r="AT614" s="217" t="s">
        <v>155</v>
      </c>
      <c r="AU614" s="217" t="s">
        <v>86</v>
      </c>
      <c r="AY614" s="19" t="s">
        <v>153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84</v>
      </c>
      <c r="BK614" s="218">
        <f>ROUND(I614*H614,2)</f>
        <v>0</v>
      </c>
      <c r="BL614" s="19" t="s">
        <v>279</v>
      </c>
      <c r="BM614" s="217" t="s">
        <v>1036</v>
      </c>
    </row>
    <row r="615" s="13" customFormat="1">
      <c r="A615" s="13"/>
      <c r="B615" s="224"/>
      <c r="C615" s="225"/>
      <c r="D615" s="226" t="s">
        <v>164</v>
      </c>
      <c r="E615" s="227" t="s">
        <v>19</v>
      </c>
      <c r="F615" s="228" t="s">
        <v>183</v>
      </c>
      <c r="G615" s="225"/>
      <c r="H615" s="229">
        <v>5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164</v>
      </c>
      <c r="AU615" s="235" t="s">
        <v>86</v>
      </c>
      <c r="AV615" s="13" t="s">
        <v>86</v>
      </c>
      <c r="AW615" s="13" t="s">
        <v>36</v>
      </c>
      <c r="AX615" s="13" t="s">
        <v>76</v>
      </c>
      <c r="AY615" s="235" t="s">
        <v>153</v>
      </c>
    </row>
    <row r="616" s="14" customFormat="1">
      <c r="A616" s="14"/>
      <c r="B616" s="236"/>
      <c r="C616" s="237"/>
      <c r="D616" s="226" t="s">
        <v>164</v>
      </c>
      <c r="E616" s="238" t="s">
        <v>19</v>
      </c>
      <c r="F616" s="239" t="s">
        <v>167</v>
      </c>
      <c r="G616" s="237"/>
      <c r="H616" s="240">
        <v>5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164</v>
      </c>
      <c r="AU616" s="246" t="s">
        <v>86</v>
      </c>
      <c r="AV616" s="14" t="s">
        <v>160</v>
      </c>
      <c r="AW616" s="14" t="s">
        <v>36</v>
      </c>
      <c r="AX616" s="14" t="s">
        <v>84</v>
      </c>
      <c r="AY616" s="246" t="s">
        <v>153</v>
      </c>
    </row>
    <row r="617" s="2" customFormat="1" ht="24.15" customHeight="1">
      <c r="A617" s="40"/>
      <c r="B617" s="41"/>
      <c r="C617" s="206" t="s">
        <v>1037</v>
      </c>
      <c r="D617" s="206" t="s">
        <v>155</v>
      </c>
      <c r="E617" s="207" t="s">
        <v>1038</v>
      </c>
      <c r="F617" s="208" t="s">
        <v>1039</v>
      </c>
      <c r="G617" s="209" t="s">
        <v>455</v>
      </c>
      <c r="H617" s="210">
        <v>1</v>
      </c>
      <c r="I617" s="211"/>
      <c r="J617" s="212">
        <f>ROUND(I617*H617,2)</f>
        <v>0</v>
      </c>
      <c r="K617" s="208" t="s">
        <v>19</v>
      </c>
      <c r="L617" s="46"/>
      <c r="M617" s="213" t="s">
        <v>19</v>
      </c>
      <c r="N617" s="214" t="s">
        <v>47</v>
      </c>
      <c r="O617" s="86"/>
      <c r="P617" s="215">
        <f>O617*H617</f>
        <v>0</v>
      </c>
      <c r="Q617" s="215">
        <v>0.001</v>
      </c>
      <c r="R617" s="215">
        <f>Q617*H617</f>
        <v>0.001</v>
      </c>
      <c r="S617" s="215">
        <v>0</v>
      </c>
      <c r="T617" s="21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279</v>
      </c>
      <c r="AT617" s="217" t="s">
        <v>155</v>
      </c>
      <c r="AU617" s="217" t="s">
        <v>86</v>
      </c>
      <c r="AY617" s="19" t="s">
        <v>153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9" t="s">
        <v>84</v>
      </c>
      <c r="BK617" s="218">
        <f>ROUND(I617*H617,2)</f>
        <v>0</v>
      </c>
      <c r="BL617" s="19" t="s">
        <v>279</v>
      </c>
      <c r="BM617" s="217" t="s">
        <v>1040</v>
      </c>
    </row>
    <row r="618" s="13" customFormat="1">
      <c r="A618" s="13"/>
      <c r="B618" s="224"/>
      <c r="C618" s="225"/>
      <c r="D618" s="226" t="s">
        <v>164</v>
      </c>
      <c r="E618" s="227" t="s">
        <v>19</v>
      </c>
      <c r="F618" s="228" t="s">
        <v>84</v>
      </c>
      <c r="G618" s="225"/>
      <c r="H618" s="229">
        <v>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164</v>
      </c>
      <c r="AU618" s="235" t="s">
        <v>86</v>
      </c>
      <c r="AV618" s="13" t="s">
        <v>86</v>
      </c>
      <c r="AW618" s="13" t="s">
        <v>36</v>
      </c>
      <c r="AX618" s="13" t="s">
        <v>76</v>
      </c>
      <c r="AY618" s="235" t="s">
        <v>153</v>
      </c>
    </row>
    <row r="619" s="14" customFormat="1">
      <c r="A619" s="14"/>
      <c r="B619" s="236"/>
      <c r="C619" s="237"/>
      <c r="D619" s="226" t="s">
        <v>164</v>
      </c>
      <c r="E619" s="238" t="s">
        <v>19</v>
      </c>
      <c r="F619" s="239" t="s">
        <v>167</v>
      </c>
      <c r="G619" s="237"/>
      <c r="H619" s="240">
        <v>1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164</v>
      </c>
      <c r="AU619" s="246" t="s">
        <v>86</v>
      </c>
      <c r="AV619" s="14" t="s">
        <v>160</v>
      </c>
      <c r="AW619" s="14" t="s">
        <v>36</v>
      </c>
      <c r="AX619" s="14" t="s">
        <v>84</v>
      </c>
      <c r="AY619" s="246" t="s">
        <v>153</v>
      </c>
    </row>
    <row r="620" s="2" customFormat="1" ht="37.8" customHeight="1">
      <c r="A620" s="40"/>
      <c r="B620" s="41"/>
      <c r="C620" s="206" t="s">
        <v>1041</v>
      </c>
      <c r="D620" s="206" t="s">
        <v>155</v>
      </c>
      <c r="E620" s="207" t="s">
        <v>1042</v>
      </c>
      <c r="F620" s="208" t="s">
        <v>1043</v>
      </c>
      <c r="G620" s="209" t="s">
        <v>455</v>
      </c>
      <c r="H620" s="210">
        <v>1</v>
      </c>
      <c r="I620" s="211"/>
      <c r="J620" s="212">
        <f>ROUND(I620*H620,2)</f>
        <v>0</v>
      </c>
      <c r="K620" s="208" t="s">
        <v>19</v>
      </c>
      <c r="L620" s="46"/>
      <c r="M620" s="213" t="s">
        <v>19</v>
      </c>
      <c r="N620" s="214" t="s">
        <v>47</v>
      </c>
      <c r="O620" s="86"/>
      <c r="P620" s="215">
        <f>O620*H620</f>
        <v>0</v>
      </c>
      <c r="Q620" s="215">
        <v>0.029999999999999999</v>
      </c>
      <c r="R620" s="215">
        <f>Q620*H620</f>
        <v>0.029999999999999999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279</v>
      </c>
      <c r="AT620" s="217" t="s">
        <v>155</v>
      </c>
      <c r="AU620" s="217" t="s">
        <v>86</v>
      </c>
      <c r="AY620" s="19" t="s">
        <v>153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84</v>
      </c>
      <c r="BK620" s="218">
        <f>ROUND(I620*H620,2)</f>
        <v>0</v>
      </c>
      <c r="BL620" s="19" t="s">
        <v>279</v>
      </c>
      <c r="BM620" s="217" t="s">
        <v>1044</v>
      </c>
    </row>
    <row r="621" s="13" customFormat="1">
      <c r="A621" s="13"/>
      <c r="B621" s="224"/>
      <c r="C621" s="225"/>
      <c r="D621" s="226" t="s">
        <v>164</v>
      </c>
      <c r="E621" s="227" t="s">
        <v>19</v>
      </c>
      <c r="F621" s="228" t="s">
        <v>84</v>
      </c>
      <c r="G621" s="225"/>
      <c r="H621" s="229">
        <v>1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164</v>
      </c>
      <c r="AU621" s="235" t="s">
        <v>86</v>
      </c>
      <c r="AV621" s="13" t="s">
        <v>86</v>
      </c>
      <c r="AW621" s="13" t="s">
        <v>36</v>
      </c>
      <c r="AX621" s="13" t="s">
        <v>76</v>
      </c>
      <c r="AY621" s="235" t="s">
        <v>153</v>
      </c>
    </row>
    <row r="622" s="14" customFormat="1">
      <c r="A622" s="14"/>
      <c r="B622" s="236"/>
      <c r="C622" s="237"/>
      <c r="D622" s="226" t="s">
        <v>164</v>
      </c>
      <c r="E622" s="238" t="s">
        <v>19</v>
      </c>
      <c r="F622" s="239" t="s">
        <v>167</v>
      </c>
      <c r="G622" s="237"/>
      <c r="H622" s="240">
        <v>1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164</v>
      </c>
      <c r="AU622" s="246" t="s">
        <v>86</v>
      </c>
      <c r="AV622" s="14" t="s">
        <v>160</v>
      </c>
      <c r="AW622" s="14" t="s">
        <v>36</v>
      </c>
      <c r="AX622" s="14" t="s">
        <v>84</v>
      </c>
      <c r="AY622" s="246" t="s">
        <v>153</v>
      </c>
    </row>
    <row r="623" s="2" customFormat="1" ht="24.15" customHeight="1">
      <c r="A623" s="40"/>
      <c r="B623" s="41"/>
      <c r="C623" s="206" t="s">
        <v>1045</v>
      </c>
      <c r="D623" s="206" t="s">
        <v>155</v>
      </c>
      <c r="E623" s="207" t="s">
        <v>1046</v>
      </c>
      <c r="F623" s="208" t="s">
        <v>1047</v>
      </c>
      <c r="G623" s="209" t="s">
        <v>204</v>
      </c>
      <c r="H623" s="210">
        <v>0.61499999999999999</v>
      </c>
      <c r="I623" s="211"/>
      <c r="J623" s="212">
        <f>ROUND(I623*H623,2)</f>
        <v>0</v>
      </c>
      <c r="K623" s="208" t="s">
        <v>159</v>
      </c>
      <c r="L623" s="46"/>
      <c r="M623" s="213" t="s">
        <v>19</v>
      </c>
      <c r="N623" s="214" t="s">
        <v>47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279</v>
      </c>
      <c r="AT623" s="217" t="s">
        <v>155</v>
      </c>
      <c r="AU623" s="217" t="s">
        <v>86</v>
      </c>
      <c r="AY623" s="19" t="s">
        <v>153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84</v>
      </c>
      <c r="BK623" s="218">
        <f>ROUND(I623*H623,2)</f>
        <v>0</v>
      </c>
      <c r="BL623" s="19" t="s">
        <v>279</v>
      </c>
      <c r="BM623" s="217" t="s">
        <v>1048</v>
      </c>
    </row>
    <row r="624" s="2" customFormat="1">
      <c r="A624" s="40"/>
      <c r="B624" s="41"/>
      <c r="C624" s="42"/>
      <c r="D624" s="219" t="s">
        <v>162</v>
      </c>
      <c r="E624" s="42"/>
      <c r="F624" s="220" t="s">
        <v>1049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162</v>
      </c>
      <c r="AU624" s="19" t="s">
        <v>86</v>
      </c>
    </row>
    <row r="625" s="2" customFormat="1" ht="24.15" customHeight="1">
      <c r="A625" s="40"/>
      <c r="B625" s="41"/>
      <c r="C625" s="206" t="s">
        <v>1050</v>
      </c>
      <c r="D625" s="206" t="s">
        <v>155</v>
      </c>
      <c r="E625" s="207" t="s">
        <v>1051</v>
      </c>
      <c r="F625" s="208" t="s">
        <v>1052</v>
      </c>
      <c r="G625" s="209" t="s">
        <v>204</v>
      </c>
      <c r="H625" s="210">
        <v>0.61499999999999999</v>
      </c>
      <c r="I625" s="211"/>
      <c r="J625" s="212">
        <f>ROUND(I625*H625,2)</f>
        <v>0</v>
      </c>
      <c r="K625" s="208" t="s">
        <v>159</v>
      </c>
      <c r="L625" s="46"/>
      <c r="M625" s="213" t="s">
        <v>19</v>
      </c>
      <c r="N625" s="214" t="s">
        <v>47</v>
      </c>
      <c r="O625" s="86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279</v>
      </c>
      <c r="AT625" s="217" t="s">
        <v>155</v>
      </c>
      <c r="AU625" s="217" t="s">
        <v>86</v>
      </c>
      <c r="AY625" s="19" t="s">
        <v>153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84</v>
      </c>
      <c r="BK625" s="218">
        <f>ROUND(I625*H625,2)</f>
        <v>0</v>
      </c>
      <c r="BL625" s="19" t="s">
        <v>279</v>
      </c>
      <c r="BM625" s="217" t="s">
        <v>1053</v>
      </c>
    </row>
    <row r="626" s="2" customFormat="1">
      <c r="A626" s="40"/>
      <c r="B626" s="41"/>
      <c r="C626" s="42"/>
      <c r="D626" s="219" t="s">
        <v>162</v>
      </c>
      <c r="E626" s="42"/>
      <c r="F626" s="220" t="s">
        <v>1054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162</v>
      </c>
      <c r="AU626" s="19" t="s">
        <v>86</v>
      </c>
    </row>
    <row r="627" s="12" customFormat="1" ht="22.8" customHeight="1">
      <c r="A627" s="12"/>
      <c r="B627" s="190"/>
      <c r="C627" s="191"/>
      <c r="D627" s="192" t="s">
        <v>75</v>
      </c>
      <c r="E627" s="204" t="s">
        <v>473</v>
      </c>
      <c r="F627" s="204" t="s">
        <v>474</v>
      </c>
      <c r="G627" s="191"/>
      <c r="H627" s="191"/>
      <c r="I627" s="194"/>
      <c r="J627" s="205">
        <f>BK627</f>
        <v>0</v>
      </c>
      <c r="K627" s="191"/>
      <c r="L627" s="196"/>
      <c r="M627" s="197"/>
      <c r="N627" s="198"/>
      <c r="O627" s="198"/>
      <c r="P627" s="199">
        <f>SUM(P628:P670)</f>
        <v>0</v>
      </c>
      <c r="Q627" s="198"/>
      <c r="R627" s="199">
        <f>SUM(R628:R670)</f>
        <v>2.4585900000000001</v>
      </c>
      <c r="S627" s="198"/>
      <c r="T627" s="200">
        <f>SUM(T628:T670)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01" t="s">
        <v>86</v>
      </c>
      <c r="AT627" s="202" t="s">
        <v>75</v>
      </c>
      <c r="AU627" s="202" t="s">
        <v>84</v>
      </c>
      <c r="AY627" s="201" t="s">
        <v>153</v>
      </c>
      <c r="BK627" s="203">
        <f>SUM(BK628:BK670)</f>
        <v>0</v>
      </c>
    </row>
    <row r="628" s="2" customFormat="1" ht="16.5" customHeight="1">
      <c r="A628" s="40"/>
      <c r="B628" s="41"/>
      <c r="C628" s="206" t="s">
        <v>1055</v>
      </c>
      <c r="D628" s="206" t="s">
        <v>155</v>
      </c>
      <c r="E628" s="207" t="s">
        <v>1056</v>
      </c>
      <c r="F628" s="208" t="s">
        <v>1057</v>
      </c>
      <c r="G628" s="209" t="s">
        <v>1058</v>
      </c>
      <c r="H628" s="210">
        <v>422.39999999999998</v>
      </c>
      <c r="I628" s="211"/>
      <c r="J628" s="212">
        <f>ROUND(I628*H628,2)</f>
        <v>0</v>
      </c>
      <c r="K628" s="208" t="s">
        <v>159</v>
      </c>
      <c r="L628" s="46"/>
      <c r="M628" s="213" t="s">
        <v>19</v>
      </c>
      <c r="N628" s="214" t="s">
        <v>47</v>
      </c>
      <c r="O628" s="86"/>
      <c r="P628" s="215">
        <f>O628*H628</f>
        <v>0</v>
      </c>
      <c r="Q628" s="215">
        <v>5.0000000000000002E-05</v>
      </c>
      <c r="R628" s="215">
        <f>Q628*H628</f>
        <v>0.02112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279</v>
      </c>
      <c r="AT628" s="217" t="s">
        <v>155</v>
      </c>
      <c r="AU628" s="217" t="s">
        <v>86</v>
      </c>
      <c r="AY628" s="19" t="s">
        <v>153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84</v>
      </c>
      <c r="BK628" s="218">
        <f>ROUND(I628*H628,2)</f>
        <v>0</v>
      </c>
      <c r="BL628" s="19" t="s">
        <v>279</v>
      </c>
      <c r="BM628" s="217" t="s">
        <v>1059</v>
      </c>
    </row>
    <row r="629" s="2" customFormat="1">
      <c r="A629" s="40"/>
      <c r="B629" s="41"/>
      <c r="C629" s="42"/>
      <c r="D629" s="219" t="s">
        <v>162</v>
      </c>
      <c r="E629" s="42"/>
      <c r="F629" s="220" t="s">
        <v>1060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162</v>
      </c>
      <c r="AU629" s="19" t="s">
        <v>86</v>
      </c>
    </row>
    <row r="630" s="13" customFormat="1">
      <c r="A630" s="13"/>
      <c r="B630" s="224"/>
      <c r="C630" s="225"/>
      <c r="D630" s="226" t="s">
        <v>164</v>
      </c>
      <c r="E630" s="227" t="s">
        <v>19</v>
      </c>
      <c r="F630" s="228" t="s">
        <v>1061</v>
      </c>
      <c r="G630" s="225"/>
      <c r="H630" s="229">
        <v>422.39999999999998</v>
      </c>
      <c r="I630" s="230"/>
      <c r="J630" s="225"/>
      <c r="K630" s="225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164</v>
      </c>
      <c r="AU630" s="235" t="s">
        <v>86</v>
      </c>
      <c r="AV630" s="13" t="s">
        <v>86</v>
      </c>
      <c r="AW630" s="13" t="s">
        <v>36</v>
      </c>
      <c r="AX630" s="13" t="s">
        <v>76</v>
      </c>
      <c r="AY630" s="235" t="s">
        <v>153</v>
      </c>
    </row>
    <row r="631" s="14" customFormat="1">
      <c r="A631" s="14"/>
      <c r="B631" s="236"/>
      <c r="C631" s="237"/>
      <c r="D631" s="226" t="s">
        <v>164</v>
      </c>
      <c r="E631" s="238" t="s">
        <v>19</v>
      </c>
      <c r="F631" s="239" t="s">
        <v>167</v>
      </c>
      <c r="G631" s="237"/>
      <c r="H631" s="240">
        <v>422.39999999999998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164</v>
      </c>
      <c r="AU631" s="246" t="s">
        <v>86</v>
      </c>
      <c r="AV631" s="14" t="s">
        <v>160</v>
      </c>
      <c r="AW631" s="14" t="s">
        <v>36</v>
      </c>
      <c r="AX631" s="14" t="s">
        <v>84</v>
      </c>
      <c r="AY631" s="246" t="s">
        <v>153</v>
      </c>
    </row>
    <row r="632" s="2" customFormat="1" ht="16.5" customHeight="1">
      <c r="A632" s="40"/>
      <c r="B632" s="41"/>
      <c r="C632" s="271" t="s">
        <v>1062</v>
      </c>
      <c r="D632" s="271" t="s">
        <v>880</v>
      </c>
      <c r="E632" s="272" t="s">
        <v>1063</v>
      </c>
      <c r="F632" s="273" t="s">
        <v>1064</v>
      </c>
      <c r="G632" s="274" t="s">
        <v>224</v>
      </c>
      <c r="H632" s="275">
        <v>10.560000000000001</v>
      </c>
      <c r="I632" s="276"/>
      <c r="J632" s="277">
        <f>ROUND(I632*H632,2)</f>
        <v>0</v>
      </c>
      <c r="K632" s="273" t="s">
        <v>19</v>
      </c>
      <c r="L632" s="278"/>
      <c r="M632" s="279" t="s">
        <v>19</v>
      </c>
      <c r="N632" s="280" t="s">
        <v>47</v>
      </c>
      <c r="O632" s="86"/>
      <c r="P632" s="215">
        <f>O632*H632</f>
        <v>0</v>
      </c>
      <c r="Q632" s="215">
        <v>0.040000000000000001</v>
      </c>
      <c r="R632" s="215">
        <f>Q632*H632</f>
        <v>0.42240000000000005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383</v>
      </c>
      <c r="AT632" s="217" t="s">
        <v>880</v>
      </c>
      <c r="AU632" s="217" t="s">
        <v>86</v>
      </c>
      <c r="AY632" s="19" t="s">
        <v>153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84</v>
      </c>
      <c r="BK632" s="218">
        <f>ROUND(I632*H632,2)</f>
        <v>0</v>
      </c>
      <c r="BL632" s="19" t="s">
        <v>279</v>
      </c>
      <c r="BM632" s="217" t="s">
        <v>1065</v>
      </c>
    </row>
    <row r="633" s="13" customFormat="1">
      <c r="A633" s="13"/>
      <c r="B633" s="224"/>
      <c r="C633" s="225"/>
      <c r="D633" s="226" t="s">
        <v>164</v>
      </c>
      <c r="E633" s="227" t="s">
        <v>19</v>
      </c>
      <c r="F633" s="228" t="s">
        <v>1066</v>
      </c>
      <c r="G633" s="225"/>
      <c r="H633" s="229">
        <v>10.560000000000001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164</v>
      </c>
      <c r="AU633" s="235" t="s">
        <v>86</v>
      </c>
      <c r="AV633" s="13" t="s">
        <v>86</v>
      </c>
      <c r="AW633" s="13" t="s">
        <v>36</v>
      </c>
      <c r="AX633" s="13" t="s">
        <v>76</v>
      </c>
      <c r="AY633" s="235" t="s">
        <v>153</v>
      </c>
    </row>
    <row r="634" s="14" customFormat="1">
      <c r="A634" s="14"/>
      <c r="B634" s="236"/>
      <c r="C634" s="237"/>
      <c r="D634" s="226" t="s">
        <v>164</v>
      </c>
      <c r="E634" s="238" t="s">
        <v>19</v>
      </c>
      <c r="F634" s="239" t="s">
        <v>167</v>
      </c>
      <c r="G634" s="237"/>
      <c r="H634" s="240">
        <v>10.560000000000001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164</v>
      </c>
      <c r="AU634" s="246" t="s">
        <v>86</v>
      </c>
      <c r="AV634" s="14" t="s">
        <v>160</v>
      </c>
      <c r="AW634" s="14" t="s">
        <v>36</v>
      </c>
      <c r="AX634" s="14" t="s">
        <v>84</v>
      </c>
      <c r="AY634" s="246" t="s">
        <v>153</v>
      </c>
    </row>
    <row r="635" s="2" customFormat="1" ht="16.5" customHeight="1">
      <c r="A635" s="40"/>
      <c r="B635" s="41"/>
      <c r="C635" s="206" t="s">
        <v>1067</v>
      </c>
      <c r="D635" s="206" t="s">
        <v>155</v>
      </c>
      <c r="E635" s="207" t="s">
        <v>1068</v>
      </c>
      <c r="F635" s="208" t="s">
        <v>1069</v>
      </c>
      <c r="G635" s="209" t="s">
        <v>1058</v>
      </c>
      <c r="H635" s="210">
        <v>92.989999999999995</v>
      </c>
      <c r="I635" s="211"/>
      <c r="J635" s="212">
        <f>ROUND(I635*H635,2)</f>
        <v>0</v>
      </c>
      <c r="K635" s="208" t="s">
        <v>159</v>
      </c>
      <c r="L635" s="46"/>
      <c r="M635" s="213" t="s">
        <v>19</v>
      </c>
      <c r="N635" s="214" t="s">
        <v>47</v>
      </c>
      <c r="O635" s="86"/>
      <c r="P635" s="215">
        <f>O635*H635</f>
        <v>0</v>
      </c>
      <c r="Q635" s="215">
        <v>6.0000000000000002E-05</v>
      </c>
      <c r="R635" s="215">
        <f>Q635*H635</f>
        <v>0.0055794</v>
      </c>
      <c r="S635" s="215">
        <v>0</v>
      </c>
      <c r="T635" s="21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279</v>
      </c>
      <c r="AT635" s="217" t="s">
        <v>155</v>
      </c>
      <c r="AU635" s="217" t="s">
        <v>86</v>
      </c>
      <c r="AY635" s="19" t="s">
        <v>153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9" t="s">
        <v>84</v>
      </c>
      <c r="BK635" s="218">
        <f>ROUND(I635*H635,2)</f>
        <v>0</v>
      </c>
      <c r="BL635" s="19" t="s">
        <v>279</v>
      </c>
      <c r="BM635" s="217" t="s">
        <v>1070</v>
      </c>
    </row>
    <row r="636" s="2" customFormat="1">
      <c r="A636" s="40"/>
      <c r="B636" s="41"/>
      <c r="C636" s="42"/>
      <c r="D636" s="219" t="s">
        <v>162</v>
      </c>
      <c r="E636" s="42"/>
      <c r="F636" s="220" t="s">
        <v>1071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162</v>
      </c>
      <c r="AU636" s="19" t="s">
        <v>86</v>
      </c>
    </row>
    <row r="637" s="13" customFormat="1">
      <c r="A637" s="13"/>
      <c r="B637" s="224"/>
      <c r="C637" s="225"/>
      <c r="D637" s="226" t="s">
        <v>164</v>
      </c>
      <c r="E637" s="227" t="s">
        <v>19</v>
      </c>
      <c r="F637" s="228" t="s">
        <v>1072</v>
      </c>
      <c r="G637" s="225"/>
      <c r="H637" s="229">
        <v>92.989999999999995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164</v>
      </c>
      <c r="AU637" s="235" t="s">
        <v>86</v>
      </c>
      <c r="AV637" s="13" t="s">
        <v>86</v>
      </c>
      <c r="AW637" s="13" t="s">
        <v>36</v>
      </c>
      <c r="AX637" s="13" t="s">
        <v>76</v>
      </c>
      <c r="AY637" s="235" t="s">
        <v>153</v>
      </c>
    </row>
    <row r="638" s="14" customFormat="1">
      <c r="A638" s="14"/>
      <c r="B638" s="236"/>
      <c r="C638" s="237"/>
      <c r="D638" s="226" t="s">
        <v>164</v>
      </c>
      <c r="E638" s="238" t="s">
        <v>19</v>
      </c>
      <c r="F638" s="239" t="s">
        <v>167</v>
      </c>
      <c r="G638" s="237"/>
      <c r="H638" s="240">
        <v>92.989999999999995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164</v>
      </c>
      <c r="AU638" s="246" t="s">
        <v>86</v>
      </c>
      <c r="AV638" s="14" t="s">
        <v>160</v>
      </c>
      <c r="AW638" s="14" t="s">
        <v>36</v>
      </c>
      <c r="AX638" s="14" t="s">
        <v>84</v>
      </c>
      <c r="AY638" s="246" t="s">
        <v>153</v>
      </c>
    </row>
    <row r="639" s="2" customFormat="1" ht="16.5" customHeight="1">
      <c r="A639" s="40"/>
      <c r="B639" s="41"/>
      <c r="C639" s="206" t="s">
        <v>1073</v>
      </c>
      <c r="D639" s="206" t="s">
        <v>155</v>
      </c>
      <c r="E639" s="207" t="s">
        <v>1074</v>
      </c>
      <c r="F639" s="208" t="s">
        <v>1075</v>
      </c>
      <c r="G639" s="209" t="s">
        <v>1058</v>
      </c>
      <c r="H639" s="210">
        <v>448.80000000000001</v>
      </c>
      <c r="I639" s="211"/>
      <c r="J639" s="212">
        <f>ROUND(I639*H639,2)</f>
        <v>0</v>
      </c>
      <c r="K639" s="208" t="s">
        <v>159</v>
      </c>
      <c r="L639" s="46"/>
      <c r="M639" s="213" t="s">
        <v>19</v>
      </c>
      <c r="N639" s="214" t="s">
        <v>47</v>
      </c>
      <c r="O639" s="86"/>
      <c r="P639" s="215">
        <f>O639*H639</f>
        <v>0</v>
      </c>
      <c r="Q639" s="215">
        <v>5.0000000000000002E-05</v>
      </c>
      <c r="R639" s="215">
        <f>Q639*H639</f>
        <v>0.022440000000000002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279</v>
      </c>
      <c r="AT639" s="217" t="s">
        <v>155</v>
      </c>
      <c r="AU639" s="217" t="s">
        <v>86</v>
      </c>
      <c r="AY639" s="19" t="s">
        <v>153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84</v>
      </c>
      <c r="BK639" s="218">
        <f>ROUND(I639*H639,2)</f>
        <v>0</v>
      </c>
      <c r="BL639" s="19" t="s">
        <v>279</v>
      </c>
      <c r="BM639" s="217" t="s">
        <v>1076</v>
      </c>
    </row>
    <row r="640" s="2" customFormat="1">
      <c r="A640" s="40"/>
      <c r="B640" s="41"/>
      <c r="C640" s="42"/>
      <c r="D640" s="219" t="s">
        <v>162</v>
      </c>
      <c r="E640" s="42"/>
      <c r="F640" s="220" t="s">
        <v>1077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162</v>
      </c>
      <c r="AU640" s="19" t="s">
        <v>86</v>
      </c>
    </row>
    <row r="641" s="13" customFormat="1">
      <c r="A641" s="13"/>
      <c r="B641" s="224"/>
      <c r="C641" s="225"/>
      <c r="D641" s="226" t="s">
        <v>164</v>
      </c>
      <c r="E641" s="227" t="s">
        <v>19</v>
      </c>
      <c r="F641" s="228" t="s">
        <v>1078</v>
      </c>
      <c r="G641" s="225"/>
      <c r="H641" s="229">
        <v>448.80000000000001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164</v>
      </c>
      <c r="AU641" s="235" t="s">
        <v>86</v>
      </c>
      <c r="AV641" s="13" t="s">
        <v>86</v>
      </c>
      <c r="AW641" s="13" t="s">
        <v>36</v>
      </c>
      <c r="AX641" s="13" t="s">
        <v>76</v>
      </c>
      <c r="AY641" s="235" t="s">
        <v>153</v>
      </c>
    </row>
    <row r="642" s="14" customFormat="1">
      <c r="A642" s="14"/>
      <c r="B642" s="236"/>
      <c r="C642" s="237"/>
      <c r="D642" s="226" t="s">
        <v>164</v>
      </c>
      <c r="E642" s="238" t="s">
        <v>19</v>
      </c>
      <c r="F642" s="239" t="s">
        <v>167</v>
      </c>
      <c r="G642" s="237"/>
      <c r="H642" s="240">
        <v>448.80000000000001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164</v>
      </c>
      <c r="AU642" s="246" t="s">
        <v>86</v>
      </c>
      <c r="AV642" s="14" t="s">
        <v>160</v>
      </c>
      <c r="AW642" s="14" t="s">
        <v>36</v>
      </c>
      <c r="AX642" s="14" t="s">
        <v>84</v>
      </c>
      <c r="AY642" s="246" t="s">
        <v>153</v>
      </c>
    </row>
    <row r="643" s="2" customFormat="1" ht="16.5" customHeight="1">
      <c r="A643" s="40"/>
      <c r="B643" s="41"/>
      <c r="C643" s="271" t="s">
        <v>1079</v>
      </c>
      <c r="D643" s="271" t="s">
        <v>880</v>
      </c>
      <c r="E643" s="272" t="s">
        <v>1080</v>
      </c>
      <c r="F643" s="273" t="s">
        <v>1081</v>
      </c>
      <c r="G643" s="274" t="s">
        <v>204</v>
      </c>
      <c r="H643" s="275">
        <v>0.623</v>
      </c>
      <c r="I643" s="276"/>
      <c r="J643" s="277">
        <f>ROUND(I643*H643,2)</f>
        <v>0</v>
      </c>
      <c r="K643" s="273" t="s">
        <v>159</v>
      </c>
      <c r="L643" s="278"/>
      <c r="M643" s="279" t="s">
        <v>19</v>
      </c>
      <c r="N643" s="280" t="s">
        <v>47</v>
      </c>
      <c r="O643" s="86"/>
      <c r="P643" s="215">
        <f>O643*H643</f>
        <v>0</v>
      </c>
      <c r="Q643" s="215">
        <v>1</v>
      </c>
      <c r="R643" s="215">
        <f>Q643*H643</f>
        <v>0.623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383</v>
      </c>
      <c r="AT643" s="217" t="s">
        <v>880</v>
      </c>
      <c r="AU643" s="217" t="s">
        <v>86</v>
      </c>
      <c r="AY643" s="19" t="s">
        <v>153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84</v>
      </c>
      <c r="BK643" s="218">
        <f>ROUND(I643*H643,2)</f>
        <v>0</v>
      </c>
      <c r="BL643" s="19" t="s">
        <v>279</v>
      </c>
      <c r="BM643" s="217" t="s">
        <v>1082</v>
      </c>
    </row>
    <row r="644" s="13" customFormat="1">
      <c r="A644" s="13"/>
      <c r="B644" s="224"/>
      <c r="C644" s="225"/>
      <c r="D644" s="226" t="s">
        <v>164</v>
      </c>
      <c r="E644" s="227" t="s">
        <v>19</v>
      </c>
      <c r="F644" s="228" t="s">
        <v>1083</v>
      </c>
      <c r="G644" s="225"/>
      <c r="H644" s="229">
        <v>0.107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164</v>
      </c>
      <c r="AU644" s="235" t="s">
        <v>86</v>
      </c>
      <c r="AV644" s="13" t="s">
        <v>86</v>
      </c>
      <c r="AW644" s="13" t="s">
        <v>36</v>
      </c>
      <c r="AX644" s="13" t="s">
        <v>76</v>
      </c>
      <c r="AY644" s="235" t="s">
        <v>153</v>
      </c>
    </row>
    <row r="645" s="13" customFormat="1">
      <c r="A645" s="13"/>
      <c r="B645" s="224"/>
      <c r="C645" s="225"/>
      <c r="D645" s="226" t="s">
        <v>164</v>
      </c>
      <c r="E645" s="227" t="s">
        <v>19</v>
      </c>
      <c r="F645" s="228" t="s">
        <v>1084</v>
      </c>
      <c r="G645" s="225"/>
      <c r="H645" s="229">
        <v>0.51600000000000001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164</v>
      </c>
      <c r="AU645" s="235" t="s">
        <v>86</v>
      </c>
      <c r="AV645" s="13" t="s">
        <v>86</v>
      </c>
      <c r="AW645" s="13" t="s">
        <v>36</v>
      </c>
      <c r="AX645" s="13" t="s">
        <v>76</v>
      </c>
      <c r="AY645" s="235" t="s">
        <v>153</v>
      </c>
    </row>
    <row r="646" s="14" customFormat="1">
      <c r="A646" s="14"/>
      <c r="B646" s="236"/>
      <c r="C646" s="237"/>
      <c r="D646" s="226" t="s">
        <v>164</v>
      </c>
      <c r="E646" s="238" t="s">
        <v>19</v>
      </c>
      <c r="F646" s="239" t="s">
        <v>167</v>
      </c>
      <c r="G646" s="237"/>
      <c r="H646" s="240">
        <v>0.623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164</v>
      </c>
      <c r="AU646" s="246" t="s">
        <v>86</v>
      </c>
      <c r="AV646" s="14" t="s">
        <v>160</v>
      </c>
      <c r="AW646" s="14" t="s">
        <v>36</v>
      </c>
      <c r="AX646" s="14" t="s">
        <v>84</v>
      </c>
      <c r="AY646" s="246" t="s">
        <v>153</v>
      </c>
    </row>
    <row r="647" s="2" customFormat="1" ht="24.15" customHeight="1">
      <c r="A647" s="40"/>
      <c r="B647" s="41"/>
      <c r="C647" s="206" t="s">
        <v>1085</v>
      </c>
      <c r="D647" s="206" t="s">
        <v>155</v>
      </c>
      <c r="E647" s="207" t="s">
        <v>1086</v>
      </c>
      <c r="F647" s="208" t="s">
        <v>1087</v>
      </c>
      <c r="G647" s="209" t="s">
        <v>1058</v>
      </c>
      <c r="H647" s="210">
        <v>1130</v>
      </c>
      <c r="I647" s="211"/>
      <c r="J647" s="212">
        <f>ROUND(I647*H647,2)</f>
        <v>0</v>
      </c>
      <c r="K647" s="208" t="s">
        <v>19</v>
      </c>
      <c r="L647" s="46"/>
      <c r="M647" s="213" t="s">
        <v>19</v>
      </c>
      <c r="N647" s="214" t="s">
        <v>47</v>
      </c>
      <c r="O647" s="86"/>
      <c r="P647" s="215">
        <f>O647*H647</f>
        <v>0</v>
      </c>
      <c r="Q647" s="215">
        <v>0.001</v>
      </c>
      <c r="R647" s="215">
        <f>Q647*H647</f>
        <v>1.1300000000000001</v>
      </c>
      <c r="S647" s="215">
        <v>0</v>
      </c>
      <c r="T647" s="21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279</v>
      </c>
      <c r="AT647" s="217" t="s">
        <v>155</v>
      </c>
      <c r="AU647" s="217" t="s">
        <v>86</v>
      </c>
      <c r="AY647" s="19" t="s">
        <v>153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84</v>
      </c>
      <c r="BK647" s="218">
        <f>ROUND(I647*H647,2)</f>
        <v>0</v>
      </c>
      <c r="BL647" s="19" t="s">
        <v>279</v>
      </c>
      <c r="BM647" s="217" t="s">
        <v>1088</v>
      </c>
    </row>
    <row r="648" s="15" customFormat="1">
      <c r="A648" s="15"/>
      <c r="B648" s="247"/>
      <c r="C648" s="248"/>
      <c r="D648" s="226" t="s">
        <v>164</v>
      </c>
      <c r="E648" s="249" t="s">
        <v>19</v>
      </c>
      <c r="F648" s="250" t="s">
        <v>1089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6" t="s">
        <v>164</v>
      </c>
      <c r="AU648" s="256" t="s">
        <v>86</v>
      </c>
      <c r="AV648" s="15" t="s">
        <v>84</v>
      </c>
      <c r="AW648" s="15" t="s">
        <v>36</v>
      </c>
      <c r="AX648" s="15" t="s">
        <v>76</v>
      </c>
      <c r="AY648" s="256" t="s">
        <v>153</v>
      </c>
    </row>
    <row r="649" s="13" customFormat="1">
      <c r="A649" s="13"/>
      <c r="B649" s="224"/>
      <c r="C649" s="225"/>
      <c r="D649" s="226" t="s">
        <v>164</v>
      </c>
      <c r="E649" s="227" t="s">
        <v>19</v>
      </c>
      <c r="F649" s="228" t="s">
        <v>1090</v>
      </c>
      <c r="G649" s="225"/>
      <c r="H649" s="229">
        <v>680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164</v>
      </c>
      <c r="AU649" s="235" t="s">
        <v>86</v>
      </c>
      <c r="AV649" s="13" t="s">
        <v>86</v>
      </c>
      <c r="AW649" s="13" t="s">
        <v>36</v>
      </c>
      <c r="AX649" s="13" t="s">
        <v>76</v>
      </c>
      <c r="AY649" s="235" t="s">
        <v>153</v>
      </c>
    </row>
    <row r="650" s="16" customFormat="1">
      <c r="A650" s="16"/>
      <c r="B650" s="260"/>
      <c r="C650" s="261"/>
      <c r="D650" s="226" t="s">
        <v>164</v>
      </c>
      <c r="E650" s="262" t="s">
        <v>19</v>
      </c>
      <c r="F650" s="263" t="s">
        <v>878</v>
      </c>
      <c r="G650" s="261"/>
      <c r="H650" s="264">
        <v>680</v>
      </c>
      <c r="I650" s="265"/>
      <c r="J650" s="261"/>
      <c r="K650" s="261"/>
      <c r="L650" s="266"/>
      <c r="M650" s="267"/>
      <c r="N650" s="268"/>
      <c r="O650" s="268"/>
      <c r="P650" s="268"/>
      <c r="Q650" s="268"/>
      <c r="R650" s="268"/>
      <c r="S650" s="268"/>
      <c r="T650" s="269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270" t="s">
        <v>164</v>
      </c>
      <c r="AU650" s="270" t="s">
        <v>86</v>
      </c>
      <c r="AV650" s="16" t="s">
        <v>173</v>
      </c>
      <c r="AW650" s="16" t="s">
        <v>36</v>
      </c>
      <c r="AX650" s="16" t="s">
        <v>76</v>
      </c>
      <c r="AY650" s="270" t="s">
        <v>153</v>
      </c>
    </row>
    <row r="651" s="15" customFormat="1">
      <c r="A651" s="15"/>
      <c r="B651" s="247"/>
      <c r="C651" s="248"/>
      <c r="D651" s="226" t="s">
        <v>164</v>
      </c>
      <c r="E651" s="249" t="s">
        <v>19</v>
      </c>
      <c r="F651" s="250" t="s">
        <v>1091</v>
      </c>
      <c r="G651" s="248"/>
      <c r="H651" s="249" t="s">
        <v>19</v>
      </c>
      <c r="I651" s="251"/>
      <c r="J651" s="248"/>
      <c r="K651" s="248"/>
      <c r="L651" s="252"/>
      <c r="M651" s="253"/>
      <c r="N651" s="254"/>
      <c r="O651" s="254"/>
      <c r="P651" s="254"/>
      <c r="Q651" s="254"/>
      <c r="R651" s="254"/>
      <c r="S651" s="254"/>
      <c r="T651" s="25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6" t="s">
        <v>164</v>
      </c>
      <c r="AU651" s="256" t="s">
        <v>86</v>
      </c>
      <c r="AV651" s="15" t="s">
        <v>84</v>
      </c>
      <c r="AW651" s="15" t="s">
        <v>36</v>
      </c>
      <c r="AX651" s="15" t="s">
        <v>76</v>
      </c>
      <c r="AY651" s="256" t="s">
        <v>153</v>
      </c>
    </row>
    <row r="652" s="13" customFormat="1">
      <c r="A652" s="13"/>
      <c r="B652" s="224"/>
      <c r="C652" s="225"/>
      <c r="D652" s="226" t="s">
        <v>164</v>
      </c>
      <c r="E652" s="227" t="s">
        <v>19</v>
      </c>
      <c r="F652" s="228" t="s">
        <v>1092</v>
      </c>
      <c r="G652" s="225"/>
      <c r="H652" s="229">
        <v>450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164</v>
      </c>
      <c r="AU652" s="235" t="s">
        <v>86</v>
      </c>
      <c r="AV652" s="13" t="s">
        <v>86</v>
      </c>
      <c r="AW652" s="13" t="s">
        <v>36</v>
      </c>
      <c r="AX652" s="13" t="s">
        <v>76</v>
      </c>
      <c r="AY652" s="235" t="s">
        <v>153</v>
      </c>
    </row>
    <row r="653" s="16" customFormat="1">
      <c r="A653" s="16"/>
      <c r="B653" s="260"/>
      <c r="C653" s="261"/>
      <c r="D653" s="226" t="s">
        <v>164</v>
      </c>
      <c r="E653" s="262" t="s">
        <v>19</v>
      </c>
      <c r="F653" s="263" t="s">
        <v>878</v>
      </c>
      <c r="G653" s="261"/>
      <c r="H653" s="264">
        <v>450</v>
      </c>
      <c r="I653" s="265"/>
      <c r="J653" s="261"/>
      <c r="K653" s="261"/>
      <c r="L653" s="266"/>
      <c r="M653" s="267"/>
      <c r="N653" s="268"/>
      <c r="O653" s="268"/>
      <c r="P653" s="268"/>
      <c r="Q653" s="268"/>
      <c r="R653" s="268"/>
      <c r="S653" s="268"/>
      <c r="T653" s="269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270" t="s">
        <v>164</v>
      </c>
      <c r="AU653" s="270" t="s">
        <v>86</v>
      </c>
      <c r="AV653" s="16" t="s">
        <v>173</v>
      </c>
      <c r="AW653" s="16" t="s">
        <v>36</v>
      </c>
      <c r="AX653" s="16" t="s">
        <v>76</v>
      </c>
      <c r="AY653" s="270" t="s">
        <v>153</v>
      </c>
    </row>
    <row r="654" s="14" customFormat="1">
      <c r="A654" s="14"/>
      <c r="B654" s="236"/>
      <c r="C654" s="237"/>
      <c r="D654" s="226" t="s">
        <v>164</v>
      </c>
      <c r="E654" s="238" t="s">
        <v>19</v>
      </c>
      <c r="F654" s="239" t="s">
        <v>167</v>
      </c>
      <c r="G654" s="237"/>
      <c r="H654" s="240">
        <v>1130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164</v>
      </c>
      <c r="AU654" s="246" t="s">
        <v>86</v>
      </c>
      <c r="AV654" s="14" t="s">
        <v>160</v>
      </c>
      <c r="AW654" s="14" t="s">
        <v>36</v>
      </c>
      <c r="AX654" s="14" t="s">
        <v>84</v>
      </c>
      <c r="AY654" s="246" t="s">
        <v>153</v>
      </c>
    </row>
    <row r="655" s="2" customFormat="1" ht="16.5" customHeight="1">
      <c r="A655" s="40"/>
      <c r="B655" s="41"/>
      <c r="C655" s="206" t="s">
        <v>1093</v>
      </c>
      <c r="D655" s="206" t="s">
        <v>155</v>
      </c>
      <c r="E655" s="207" t="s">
        <v>1094</v>
      </c>
      <c r="F655" s="208" t="s">
        <v>1095</v>
      </c>
      <c r="G655" s="209" t="s">
        <v>1058</v>
      </c>
      <c r="H655" s="210">
        <v>1671.79</v>
      </c>
      <c r="I655" s="211"/>
      <c r="J655" s="212">
        <f>ROUND(I655*H655,2)</f>
        <v>0</v>
      </c>
      <c r="K655" s="208" t="s">
        <v>19</v>
      </c>
      <c r="L655" s="46"/>
      <c r="M655" s="213" t="s">
        <v>19</v>
      </c>
      <c r="N655" s="214" t="s">
        <v>47</v>
      </c>
      <c r="O655" s="86"/>
      <c r="P655" s="215">
        <f>O655*H655</f>
        <v>0</v>
      </c>
      <c r="Q655" s="215">
        <v>0.00013999999999999999</v>
      </c>
      <c r="R655" s="215">
        <f>Q655*H655</f>
        <v>0.23405059999999997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279</v>
      </c>
      <c r="AT655" s="217" t="s">
        <v>155</v>
      </c>
      <c r="AU655" s="217" t="s">
        <v>86</v>
      </c>
      <c r="AY655" s="19" t="s">
        <v>153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84</v>
      </c>
      <c r="BK655" s="218">
        <f>ROUND(I655*H655,2)</f>
        <v>0</v>
      </c>
      <c r="BL655" s="19" t="s">
        <v>279</v>
      </c>
      <c r="BM655" s="217" t="s">
        <v>1096</v>
      </c>
    </row>
    <row r="656" s="15" customFormat="1">
      <c r="A656" s="15"/>
      <c r="B656" s="247"/>
      <c r="C656" s="248"/>
      <c r="D656" s="226" t="s">
        <v>164</v>
      </c>
      <c r="E656" s="249" t="s">
        <v>19</v>
      </c>
      <c r="F656" s="250" t="s">
        <v>1097</v>
      </c>
      <c r="G656" s="248"/>
      <c r="H656" s="249" t="s">
        <v>19</v>
      </c>
      <c r="I656" s="251"/>
      <c r="J656" s="248"/>
      <c r="K656" s="248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164</v>
      </c>
      <c r="AU656" s="256" t="s">
        <v>86</v>
      </c>
      <c r="AV656" s="15" t="s">
        <v>84</v>
      </c>
      <c r="AW656" s="15" t="s">
        <v>36</v>
      </c>
      <c r="AX656" s="15" t="s">
        <v>76</v>
      </c>
      <c r="AY656" s="256" t="s">
        <v>153</v>
      </c>
    </row>
    <row r="657" s="13" customFormat="1">
      <c r="A657" s="13"/>
      <c r="B657" s="224"/>
      <c r="C657" s="225"/>
      <c r="D657" s="226" t="s">
        <v>164</v>
      </c>
      <c r="E657" s="227" t="s">
        <v>19</v>
      </c>
      <c r="F657" s="228" t="s">
        <v>1098</v>
      </c>
      <c r="G657" s="225"/>
      <c r="H657" s="229">
        <v>92.989999999999995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164</v>
      </c>
      <c r="AU657" s="235" t="s">
        <v>86</v>
      </c>
      <c r="AV657" s="13" t="s">
        <v>86</v>
      </c>
      <c r="AW657" s="13" t="s">
        <v>36</v>
      </c>
      <c r="AX657" s="13" t="s">
        <v>76</v>
      </c>
      <c r="AY657" s="235" t="s">
        <v>153</v>
      </c>
    </row>
    <row r="658" s="13" customFormat="1">
      <c r="A658" s="13"/>
      <c r="B658" s="224"/>
      <c r="C658" s="225"/>
      <c r="D658" s="226" t="s">
        <v>164</v>
      </c>
      <c r="E658" s="227" t="s">
        <v>19</v>
      </c>
      <c r="F658" s="228" t="s">
        <v>1099</v>
      </c>
      <c r="G658" s="225"/>
      <c r="H658" s="229">
        <v>448.80000000000001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164</v>
      </c>
      <c r="AU658" s="235" t="s">
        <v>86</v>
      </c>
      <c r="AV658" s="13" t="s">
        <v>86</v>
      </c>
      <c r="AW658" s="13" t="s">
        <v>36</v>
      </c>
      <c r="AX658" s="13" t="s">
        <v>76</v>
      </c>
      <c r="AY658" s="235" t="s">
        <v>153</v>
      </c>
    </row>
    <row r="659" s="16" customFormat="1">
      <c r="A659" s="16"/>
      <c r="B659" s="260"/>
      <c r="C659" s="261"/>
      <c r="D659" s="226" t="s">
        <v>164</v>
      </c>
      <c r="E659" s="262" t="s">
        <v>19</v>
      </c>
      <c r="F659" s="263" t="s">
        <v>878</v>
      </c>
      <c r="G659" s="261"/>
      <c r="H659" s="264">
        <v>541.78999999999996</v>
      </c>
      <c r="I659" s="265"/>
      <c r="J659" s="261"/>
      <c r="K659" s="261"/>
      <c r="L659" s="266"/>
      <c r="M659" s="267"/>
      <c r="N659" s="268"/>
      <c r="O659" s="268"/>
      <c r="P659" s="268"/>
      <c r="Q659" s="268"/>
      <c r="R659" s="268"/>
      <c r="S659" s="268"/>
      <c r="T659" s="269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70" t="s">
        <v>164</v>
      </c>
      <c r="AU659" s="270" t="s">
        <v>86</v>
      </c>
      <c r="AV659" s="16" t="s">
        <v>173</v>
      </c>
      <c r="AW659" s="16" t="s">
        <v>36</v>
      </c>
      <c r="AX659" s="16" t="s">
        <v>76</v>
      </c>
      <c r="AY659" s="270" t="s">
        <v>153</v>
      </c>
    </row>
    <row r="660" s="15" customFormat="1">
      <c r="A660" s="15"/>
      <c r="B660" s="247"/>
      <c r="C660" s="248"/>
      <c r="D660" s="226" t="s">
        <v>164</v>
      </c>
      <c r="E660" s="249" t="s">
        <v>19</v>
      </c>
      <c r="F660" s="250" t="s">
        <v>1089</v>
      </c>
      <c r="G660" s="248"/>
      <c r="H660" s="249" t="s">
        <v>19</v>
      </c>
      <c r="I660" s="251"/>
      <c r="J660" s="248"/>
      <c r="K660" s="248"/>
      <c r="L660" s="252"/>
      <c r="M660" s="253"/>
      <c r="N660" s="254"/>
      <c r="O660" s="254"/>
      <c r="P660" s="254"/>
      <c r="Q660" s="254"/>
      <c r="R660" s="254"/>
      <c r="S660" s="254"/>
      <c r="T660" s="25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6" t="s">
        <v>164</v>
      </c>
      <c r="AU660" s="256" t="s">
        <v>86</v>
      </c>
      <c r="AV660" s="15" t="s">
        <v>84</v>
      </c>
      <c r="AW660" s="15" t="s">
        <v>36</v>
      </c>
      <c r="AX660" s="15" t="s">
        <v>76</v>
      </c>
      <c r="AY660" s="256" t="s">
        <v>153</v>
      </c>
    </row>
    <row r="661" s="13" customFormat="1">
      <c r="A661" s="13"/>
      <c r="B661" s="224"/>
      <c r="C661" s="225"/>
      <c r="D661" s="226" t="s">
        <v>164</v>
      </c>
      <c r="E661" s="227" t="s">
        <v>19</v>
      </c>
      <c r="F661" s="228" t="s">
        <v>1090</v>
      </c>
      <c r="G661" s="225"/>
      <c r="H661" s="229">
        <v>680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164</v>
      </c>
      <c r="AU661" s="235" t="s">
        <v>86</v>
      </c>
      <c r="AV661" s="13" t="s">
        <v>86</v>
      </c>
      <c r="AW661" s="13" t="s">
        <v>36</v>
      </c>
      <c r="AX661" s="13" t="s">
        <v>76</v>
      </c>
      <c r="AY661" s="235" t="s">
        <v>153</v>
      </c>
    </row>
    <row r="662" s="16" customFormat="1">
      <c r="A662" s="16"/>
      <c r="B662" s="260"/>
      <c r="C662" s="261"/>
      <c r="D662" s="226" t="s">
        <v>164</v>
      </c>
      <c r="E662" s="262" t="s">
        <v>19</v>
      </c>
      <c r="F662" s="263" t="s">
        <v>878</v>
      </c>
      <c r="G662" s="261"/>
      <c r="H662" s="264">
        <v>680</v>
      </c>
      <c r="I662" s="265"/>
      <c r="J662" s="261"/>
      <c r="K662" s="261"/>
      <c r="L662" s="266"/>
      <c r="M662" s="267"/>
      <c r="N662" s="268"/>
      <c r="O662" s="268"/>
      <c r="P662" s="268"/>
      <c r="Q662" s="268"/>
      <c r="R662" s="268"/>
      <c r="S662" s="268"/>
      <c r="T662" s="269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70" t="s">
        <v>164</v>
      </c>
      <c r="AU662" s="270" t="s">
        <v>86</v>
      </c>
      <c r="AV662" s="16" t="s">
        <v>173</v>
      </c>
      <c r="AW662" s="16" t="s">
        <v>36</v>
      </c>
      <c r="AX662" s="16" t="s">
        <v>76</v>
      </c>
      <c r="AY662" s="270" t="s">
        <v>153</v>
      </c>
    </row>
    <row r="663" s="15" customFormat="1">
      <c r="A663" s="15"/>
      <c r="B663" s="247"/>
      <c r="C663" s="248"/>
      <c r="D663" s="226" t="s">
        <v>164</v>
      </c>
      <c r="E663" s="249" t="s">
        <v>19</v>
      </c>
      <c r="F663" s="250" t="s">
        <v>1091</v>
      </c>
      <c r="G663" s="248"/>
      <c r="H663" s="249" t="s">
        <v>19</v>
      </c>
      <c r="I663" s="251"/>
      <c r="J663" s="248"/>
      <c r="K663" s="248"/>
      <c r="L663" s="252"/>
      <c r="M663" s="253"/>
      <c r="N663" s="254"/>
      <c r="O663" s="254"/>
      <c r="P663" s="254"/>
      <c r="Q663" s="254"/>
      <c r="R663" s="254"/>
      <c r="S663" s="254"/>
      <c r="T663" s="25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6" t="s">
        <v>164</v>
      </c>
      <c r="AU663" s="256" t="s">
        <v>86</v>
      </c>
      <c r="AV663" s="15" t="s">
        <v>84</v>
      </c>
      <c r="AW663" s="15" t="s">
        <v>36</v>
      </c>
      <c r="AX663" s="15" t="s">
        <v>76</v>
      </c>
      <c r="AY663" s="256" t="s">
        <v>153</v>
      </c>
    </row>
    <row r="664" s="13" customFormat="1">
      <c r="A664" s="13"/>
      <c r="B664" s="224"/>
      <c r="C664" s="225"/>
      <c r="D664" s="226" t="s">
        <v>164</v>
      </c>
      <c r="E664" s="227" t="s">
        <v>19</v>
      </c>
      <c r="F664" s="228" t="s">
        <v>1092</v>
      </c>
      <c r="G664" s="225"/>
      <c r="H664" s="229">
        <v>450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164</v>
      </c>
      <c r="AU664" s="235" t="s">
        <v>86</v>
      </c>
      <c r="AV664" s="13" t="s">
        <v>86</v>
      </c>
      <c r="AW664" s="13" t="s">
        <v>36</v>
      </c>
      <c r="AX664" s="13" t="s">
        <v>76</v>
      </c>
      <c r="AY664" s="235" t="s">
        <v>153</v>
      </c>
    </row>
    <row r="665" s="16" customFormat="1">
      <c r="A665" s="16"/>
      <c r="B665" s="260"/>
      <c r="C665" s="261"/>
      <c r="D665" s="226" t="s">
        <v>164</v>
      </c>
      <c r="E665" s="262" t="s">
        <v>19</v>
      </c>
      <c r="F665" s="263" t="s">
        <v>878</v>
      </c>
      <c r="G665" s="261"/>
      <c r="H665" s="264">
        <v>450</v>
      </c>
      <c r="I665" s="265"/>
      <c r="J665" s="261"/>
      <c r="K665" s="261"/>
      <c r="L665" s="266"/>
      <c r="M665" s="267"/>
      <c r="N665" s="268"/>
      <c r="O665" s="268"/>
      <c r="P665" s="268"/>
      <c r="Q665" s="268"/>
      <c r="R665" s="268"/>
      <c r="S665" s="268"/>
      <c r="T665" s="269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70" t="s">
        <v>164</v>
      </c>
      <c r="AU665" s="270" t="s">
        <v>86</v>
      </c>
      <c r="AV665" s="16" t="s">
        <v>173</v>
      </c>
      <c r="AW665" s="16" t="s">
        <v>36</v>
      </c>
      <c r="AX665" s="16" t="s">
        <v>76</v>
      </c>
      <c r="AY665" s="270" t="s">
        <v>153</v>
      </c>
    </row>
    <row r="666" s="14" customFormat="1">
      <c r="A666" s="14"/>
      <c r="B666" s="236"/>
      <c r="C666" s="237"/>
      <c r="D666" s="226" t="s">
        <v>164</v>
      </c>
      <c r="E666" s="238" t="s">
        <v>19</v>
      </c>
      <c r="F666" s="239" t="s">
        <v>167</v>
      </c>
      <c r="G666" s="237"/>
      <c r="H666" s="240">
        <v>1671.79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164</v>
      </c>
      <c r="AU666" s="246" t="s">
        <v>86</v>
      </c>
      <c r="AV666" s="14" t="s">
        <v>160</v>
      </c>
      <c r="AW666" s="14" t="s">
        <v>36</v>
      </c>
      <c r="AX666" s="14" t="s">
        <v>84</v>
      </c>
      <c r="AY666" s="246" t="s">
        <v>153</v>
      </c>
    </row>
    <row r="667" s="2" customFormat="1" ht="24.15" customHeight="1">
      <c r="A667" s="40"/>
      <c r="B667" s="41"/>
      <c r="C667" s="206" t="s">
        <v>1100</v>
      </c>
      <c r="D667" s="206" t="s">
        <v>155</v>
      </c>
      <c r="E667" s="207" t="s">
        <v>1101</v>
      </c>
      <c r="F667" s="208" t="s">
        <v>1102</v>
      </c>
      <c r="G667" s="209" t="s">
        <v>204</v>
      </c>
      <c r="H667" s="210">
        <v>2.4590000000000001</v>
      </c>
      <c r="I667" s="211"/>
      <c r="J667" s="212">
        <f>ROUND(I667*H667,2)</f>
        <v>0</v>
      </c>
      <c r="K667" s="208" t="s">
        <v>159</v>
      </c>
      <c r="L667" s="46"/>
      <c r="M667" s="213" t="s">
        <v>19</v>
      </c>
      <c r="N667" s="214" t="s">
        <v>47</v>
      </c>
      <c r="O667" s="86"/>
      <c r="P667" s="215">
        <f>O667*H667</f>
        <v>0</v>
      </c>
      <c r="Q667" s="215">
        <v>0</v>
      </c>
      <c r="R667" s="215">
        <f>Q667*H667</f>
        <v>0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279</v>
      </c>
      <c r="AT667" s="217" t="s">
        <v>155</v>
      </c>
      <c r="AU667" s="217" t="s">
        <v>86</v>
      </c>
      <c r="AY667" s="19" t="s">
        <v>153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84</v>
      </c>
      <c r="BK667" s="218">
        <f>ROUND(I667*H667,2)</f>
        <v>0</v>
      </c>
      <c r="BL667" s="19" t="s">
        <v>279</v>
      </c>
      <c r="BM667" s="217" t="s">
        <v>1103</v>
      </c>
    </row>
    <row r="668" s="2" customFormat="1">
      <c r="A668" s="40"/>
      <c r="B668" s="41"/>
      <c r="C668" s="42"/>
      <c r="D668" s="219" t="s">
        <v>162</v>
      </c>
      <c r="E668" s="42"/>
      <c r="F668" s="220" t="s">
        <v>1104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162</v>
      </c>
      <c r="AU668" s="19" t="s">
        <v>86</v>
      </c>
    </row>
    <row r="669" s="2" customFormat="1" ht="24.15" customHeight="1">
      <c r="A669" s="40"/>
      <c r="B669" s="41"/>
      <c r="C669" s="206" t="s">
        <v>1105</v>
      </c>
      <c r="D669" s="206" t="s">
        <v>155</v>
      </c>
      <c r="E669" s="207" t="s">
        <v>1106</v>
      </c>
      <c r="F669" s="208" t="s">
        <v>1107</v>
      </c>
      <c r="G669" s="209" t="s">
        <v>204</v>
      </c>
      <c r="H669" s="210">
        <v>2.4590000000000001</v>
      </c>
      <c r="I669" s="211"/>
      <c r="J669" s="212">
        <f>ROUND(I669*H669,2)</f>
        <v>0</v>
      </c>
      <c r="K669" s="208" t="s">
        <v>159</v>
      </c>
      <c r="L669" s="46"/>
      <c r="M669" s="213" t="s">
        <v>19</v>
      </c>
      <c r="N669" s="214" t="s">
        <v>47</v>
      </c>
      <c r="O669" s="86"/>
      <c r="P669" s="215">
        <f>O669*H669</f>
        <v>0</v>
      </c>
      <c r="Q669" s="215">
        <v>0</v>
      </c>
      <c r="R669" s="215">
        <f>Q669*H669</f>
        <v>0</v>
      </c>
      <c r="S669" s="215">
        <v>0</v>
      </c>
      <c r="T669" s="21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279</v>
      </c>
      <c r="AT669" s="217" t="s">
        <v>155</v>
      </c>
      <c r="AU669" s="217" t="s">
        <v>86</v>
      </c>
      <c r="AY669" s="19" t="s">
        <v>153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84</v>
      </c>
      <c r="BK669" s="218">
        <f>ROUND(I669*H669,2)</f>
        <v>0</v>
      </c>
      <c r="BL669" s="19" t="s">
        <v>279</v>
      </c>
      <c r="BM669" s="217" t="s">
        <v>1108</v>
      </c>
    </row>
    <row r="670" s="2" customFormat="1">
      <c r="A670" s="40"/>
      <c r="B670" s="41"/>
      <c r="C670" s="42"/>
      <c r="D670" s="219" t="s">
        <v>162</v>
      </c>
      <c r="E670" s="42"/>
      <c r="F670" s="220" t="s">
        <v>1109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162</v>
      </c>
      <c r="AU670" s="19" t="s">
        <v>86</v>
      </c>
    </row>
    <row r="671" s="12" customFormat="1" ht="22.8" customHeight="1">
      <c r="A671" s="12"/>
      <c r="B671" s="190"/>
      <c r="C671" s="191"/>
      <c r="D671" s="192" t="s">
        <v>75</v>
      </c>
      <c r="E671" s="204" t="s">
        <v>487</v>
      </c>
      <c r="F671" s="204" t="s">
        <v>488</v>
      </c>
      <c r="G671" s="191"/>
      <c r="H671" s="191"/>
      <c r="I671" s="194"/>
      <c r="J671" s="205">
        <f>BK671</f>
        <v>0</v>
      </c>
      <c r="K671" s="191"/>
      <c r="L671" s="196"/>
      <c r="M671" s="197"/>
      <c r="N671" s="198"/>
      <c r="O671" s="198"/>
      <c r="P671" s="199">
        <f>SUM(P672:P797)</f>
        <v>0</v>
      </c>
      <c r="Q671" s="198"/>
      <c r="R671" s="199">
        <f>SUM(R672:R797)</f>
        <v>2.7679788400000001</v>
      </c>
      <c r="S671" s="198"/>
      <c r="T671" s="200">
        <f>SUM(T672:T797)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01" t="s">
        <v>86</v>
      </c>
      <c r="AT671" s="202" t="s">
        <v>75</v>
      </c>
      <c r="AU671" s="202" t="s">
        <v>84</v>
      </c>
      <c r="AY671" s="201" t="s">
        <v>153</v>
      </c>
      <c r="BK671" s="203">
        <f>SUM(BK672:BK797)</f>
        <v>0</v>
      </c>
    </row>
    <row r="672" s="2" customFormat="1" ht="16.5" customHeight="1">
      <c r="A672" s="40"/>
      <c r="B672" s="41"/>
      <c r="C672" s="206" t="s">
        <v>1110</v>
      </c>
      <c r="D672" s="206" t="s">
        <v>155</v>
      </c>
      <c r="E672" s="207" t="s">
        <v>1111</v>
      </c>
      <c r="F672" s="208" t="s">
        <v>1112</v>
      </c>
      <c r="G672" s="209" t="s">
        <v>224</v>
      </c>
      <c r="H672" s="210">
        <v>86.109999999999999</v>
      </c>
      <c r="I672" s="211"/>
      <c r="J672" s="212">
        <f>ROUND(I672*H672,2)</f>
        <v>0</v>
      </c>
      <c r="K672" s="208" t="s">
        <v>159</v>
      </c>
      <c r="L672" s="46"/>
      <c r="M672" s="213" t="s">
        <v>19</v>
      </c>
      <c r="N672" s="214" t="s">
        <v>47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279</v>
      </c>
      <c r="AT672" s="217" t="s">
        <v>155</v>
      </c>
      <c r="AU672" s="217" t="s">
        <v>86</v>
      </c>
      <c r="AY672" s="19" t="s">
        <v>153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84</v>
      </c>
      <c r="BK672" s="218">
        <f>ROUND(I672*H672,2)</f>
        <v>0</v>
      </c>
      <c r="BL672" s="19" t="s">
        <v>279</v>
      </c>
      <c r="BM672" s="217" t="s">
        <v>1113</v>
      </c>
    </row>
    <row r="673" s="2" customFormat="1">
      <c r="A673" s="40"/>
      <c r="B673" s="41"/>
      <c r="C673" s="42"/>
      <c r="D673" s="219" t="s">
        <v>162</v>
      </c>
      <c r="E673" s="42"/>
      <c r="F673" s="220" t="s">
        <v>1114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162</v>
      </c>
      <c r="AU673" s="19" t="s">
        <v>86</v>
      </c>
    </row>
    <row r="674" s="13" customFormat="1">
      <c r="A674" s="13"/>
      <c r="B674" s="224"/>
      <c r="C674" s="225"/>
      <c r="D674" s="226" t="s">
        <v>164</v>
      </c>
      <c r="E674" s="227" t="s">
        <v>19</v>
      </c>
      <c r="F674" s="228" t="s">
        <v>1115</v>
      </c>
      <c r="G674" s="225"/>
      <c r="H674" s="229">
        <v>0.14000000000000001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164</v>
      </c>
      <c r="AU674" s="235" t="s">
        <v>86</v>
      </c>
      <c r="AV674" s="13" t="s">
        <v>86</v>
      </c>
      <c r="AW674" s="13" t="s">
        <v>36</v>
      </c>
      <c r="AX674" s="13" t="s">
        <v>76</v>
      </c>
      <c r="AY674" s="235" t="s">
        <v>153</v>
      </c>
    </row>
    <row r="675" s="13" customFormat="1">
      <c r="A675" s="13"/>
      <c r="B675" s="224"/>
      <c r="C675" s="225"/>
      <c r="D675" s="226" t="s">
        <v>164</v>
      </c>
      <c r="E675" s="227" t="s">
        <v>19</v>
      </c>
      <c r="F675" s="228" t="s">
        <v>1116</v>
      </c>
      <c r="G675" s="225"/>
      <c r="H675" s="229">
        <v>3.3500000000000001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164</v>
      </c>
      <c r="AU675" s="235" t="s">
        <v>86</v>
      </c>
      <c r="AV675" s="13" t="s">
        <v>86</v>
      </c>
      <c r="AW675" s="13" t="s">
        <v>36</v>
      </c>
      <c r="AX675" s="13" t="s">
        <v>76</v>
      </c>
      <c r="AY675" s="235" t="s">
        <v>153</v>
      </c>
    </row>
    <row r="676" s="13" customFormat="1">
      <c r="A676" s="13"/>
      <c r="B676" s="224"/>
      <c r="C676" s="225"/>
      <c r="D676" s="226" t="s">
        <v>164</v>
      </c>
      <c r="E676" s="227" t="s">
        <v>19</v>
      </c>
      <c r="F676" s="228" t="s">
        <v>733</v>
      </c>
      <c r="G676" s="225"/>
      <c r="H676" s="229">
        <v>1.26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164</v>
      </c>
      <c r="AU676" s="235" t="s">
        <v>86</v>
      </c>
      <c r="AV676" s="13" t="s">
        <v>86</v>
      </c>
      <c r="AW676" s="13" t="s">
        <v>36</v>
      </c>
      <c r="AX676" s="13" t="s">
        <v>76</v>
      </c>
      <c r="AY676" s="235" t="s">
        <v>153</v>
      </c>
    </row>
    <row r="677" s="13" customFormat="1">
      <c r="A677" s="13"/>
      <c r="B677" s="224"/>
      <c r="C677" s="225"/>
      <c r="D677" s="226" t="s">
        <v>164</v>
      </c>
      <c r="E677" s="227" t="s">
        <v>19</v>
      </c>
      <c r="F677" s="228" t="s">
        <v>1117</v>
      </c>
      <c r="G677" s="225"/>
      <c r="H677" s="229">
        <v>0.52500000000000002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164</v>
      </c>
      <c r="AU677" s="235" t="s">
        <v>86</v>
      </c>
      <c r="AV677" s="13" t="s">
        <v>86</v>
      </c>
      <c r="AW677" s="13" t="s">
        <v>36</v>
      </c>
      <c r="AX677" s="13" t="s">
        <v>76</v>
      </c>
      <c r="AY677" s="235" t="s">
        <v>153</v>
      </c>
    </row>
    <row r="678" s="13" customFormat="1">
      <c r="A678" s="13"/>
      <c r="B678" s="224"/>
      <c r="C678" s="225"/>
      <c r="D678" s="226" t="s">
        <v>164</v>
      </c>
      <c r="E678" s="227" t="s">
        <v>19</v>
      </c>
      <c r="F678" s="228" t="s">
        <v>1118</v>
      </c>
      <c r="G678" s="225"/>
      <c r="H678" s="229">
        <v>1.8700000000000001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164</v>
      </c>
      <c r="AU678" s="235" t="s">
        <v>86</v>
      </c>
      <c r="AV678" s="13" t="s">
        <v>86</v>
      </c>
      <c r="AW678" s="13" t="s">
        <v>36</v>
      </c>
      <c r="AX678" s="13" t="s">
        <v>76</v>
      </c>
      <c r="AY678" s="235" t="s">
        <v>153</v>
      </c>
    </row>
    <row r="679" s="13" customFormat="1">
      <c r="A679" s="13"/>
      <c r="B679" s="224"/>
      <c r="C679" s="225"/>
      <c r="D679" s="226" t="s">
        <v>164</v>
      </c>
      <c r="E679" s="227" t="s">
        <v>19</v>
      </c>
      <c r="F679" s="228" t="s">
        <v>1119</v>
      </c>
      <c r="G679" s="225"/>
      <c r="H679" s="229">
        <v>0.92000000000000004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164</v>
      </c>
      <c r="AU679" s="235" t="s">
        <v>86</v>
      </c>
      <c r="AV679" s="13" t="s">
        <v>86</v>
      </c>
      <c r="AW679" s="13" t="s">
        <v>36</v>
      </c>
      <c r="AX679" s="13" t="s">
        <v>76</v>
      </c>
      <c r="AY679" s="235" t="s">
        <v>153</v>
      </c>
    </row>
    <row r="680" s="13" customFormat="1">
      <c r="A680" s="13"/>
      <c r="B680" s="224"/>
      <c r="C680" s="225"/>
      <c r="D680" s="226" t="s">
        <v>164</v>
      </c>
      <c r="E680" s="227" t="s">
        <v>19</v>
      </c>
      <c r="F680" s="228" t="s">
        <v>1120</v>
      </c>
      <c r="G680" s="225"/>
      <c r="H680" s="229">
        <v>6.1900000000000004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164</v>
      </c>
      <c r="AU680" s="235" t="s">
        <v>86</v>
      </c>
      <c r="AV680" s="13" t="s">
        <v>86</v>
      </c>
      <c r="AW680" s="13" t="s">
        <v>36</v>
      </c>
      <c r="AX680" s="13" t="s">
        <v>76</v>
      </c>
      <c r="AY680" s="235" t="s">
        <v>153</v>
      </c>
    </row>
    <row r="681" s="13" customFormat="1">
      <c r="A681" s="13"/>
      <c r="B681" s="224"/>
      <c r="C681" s="225"/>
      <c r="D681" s="226" t="s">
        <v>164</v>
      </c>
      <c r="E681" s="227" t="s">
        <v>19</v>
      </c>
      <c r="F681" s="228" t="s">
        <v>1121</v>
      </c>
      <c r="G681" s="225"/>
      <c r="H681" s="229">
        <v>36.75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164</v>
      </c>
      <c r="AU681" s="235" t="s">
        <v>86</v>
      </c>
      <c r="AV681" s="13" t="s">
        <v>86</v>
      </c>
      <c r="AW681" s="13" t="s">
        <v>36</v>
      </c>
      <c r="AX681" s="13" t="s">
        <v>76</v>
      </c>
      <c r="AY681" s="235" t="s">
        <v>153</v>
      </c>
    </row>
    <row r="682" s="13" customFormat="1">
      <c r="A682" s="13"/>
      <c r="B682" s="224"/>
      <c r="C682" s="225"/>
      <c r="D682" s="226" t="s">
        <v>164</v>
      </c>
      <c r="E682" s="227" t="s">
        <v>19</v>
      </c>
      <c r="F682" s="228" t="s">
        <v>848</v>
      </c>
      <c r="G682" s="225"/>
      <c r="H682" s="229">
        <v>33.990000000000002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164</v>
      </c>
      <c r="AU682" s="235" t="s">
        <v>86</v>
      </c>
      <c r="AV682" s="13" t="s">
        <v>86</v>
      </c>
      <c r="AW682" s="13" t="s">
        <v>36</v>
      </c>
      <c r="AX682" s="13" t="s">
        <v>76</v>
      </c>
      <c r="AY682" s="235" t="s">
        <v>153</v>
      </c>
    </row>
    <row r="683" s="13" customFormat="1">
      <c r="A683" s="13"/>
      <c r="B683" s="224"/>
      <c r="C683" s="225"/>
      <c r="D683" s="226" t="s">
        <v>164</v>
      </c>
      <c r="E683" s="227" t="s">
        <v>19</v>
      </c>
      <c r="F683" s="228" t="s">
        <v>1122</v>
      </c>
      <c r="G683" s="225"/>
      <c r="H683" s="229">
        <v>0.46500000000000002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164</v>
      </c>
      <c r="AU683" s="235" t="s">
        <v>86</v>
      </c>
      <c r="AV683" s="13" t="s">
        <v>86</v>
      </c>
      <c r="AW683" s="13" t="s">
        <v>36</v>
      </c>
      <c r="AX683" s="13" t="s">
        <v>76</v>
      </c>
      <c r="AY683" s="235" t="s">
        <v>153</v>
      </c>
    </row>
    <row r="684" s="13" customFormat="1">
      <c r="A684" s="13"/>
      <c r="B684" s="224"/>
      <c r="C684" s="225"/>
      <c r="D684" s="226" t="s">
        <v>164</v>
      </c>
      <c r="E684" s="227" t="s">
        <v>19</v>
      </c>
      <c r="F684" s="228" t="s">
        <v>1123</v>
      </c>
      <c r="G684" s="225"/>
      <c r="H684" s="229">
        <v>0.65000000000000002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164</v>
      </c>
      <c r="AU684" s="235" t="s">
        <v>86</v>
      </c>
      <c r="AV684" s="13" t="s">
        <v>86</v>
      </c>
      <c r="AW684" s="13" t="s">
        <v>36</v>
      </c>
      <c r="AX684" s="13" t="s">
        <v>76</v>
      </c>
      <c r="AY684" s="235" t="s">
        <v>153</v>
      </c>
    </row>
    <row r="685" s="14" customFormat="1">
      <c r="A685" s="14"/>
      <c r="B685" s="236"/>
      <c r="C685" s="237"/>
      <c r="D685" s="226" t="s">
        <v>164</v>
      </c>
      <c r="E685" s="238" t="s">
        <v>19</v>
      </c>
      <c r="F685" s="239" t="s">
        <v>167</v>
      </c>
      <c r="G685" s="237"/>
      <c r="H685" s="240">
        <v>86.110000000000014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164</v>
      </c>
      <c r="AU685" s="246" t="s">
        <v>86</v>
      </c>
      <c r="AV685" s="14" t="s">
        <v>160</v>
      </c>
      <c r="AW685" s="14" t="s">
        <v>36</v>
      </c>
      <c r="AX685" s="14" t="s">
        <v>84</v>
      </c>
      <c r="AY685" s="246" t="s">
        <v>153</v>
      </c>
    </row>
    <row r="686" s="2" customFormat="1" ht="16.5" customHeight="1">
      <c r="A686" s="40"/>
      <c r="B686" s="41"/>
      <c r="C686" s="206" t="s">
        <v>1124</v>
      </c>
      <c r="D686" s="206" t="s">
        <v>155</v>
      </c>
      <c r="E686" s="207" t="s">
        <v>1125</v>
      </c>
      <c r="F686" s="208" t="s">
        <v>1126</v>
      </c>
      <c r="G686" s="209" t="s">
        <v>224</v>
      </c>
      <c r="H686" s="210">
        <v>86.109999999999999</v>
      </c>
      <c r="I686" s="211"/>
      <c r="J686" s="212">
        <f>ROUND(I686*H686,2)</f>
        <v>0</v>
      </c>
      <c r="K686" s="208" t="s">
        <v>159</v>
      </c>
      <c r="L686" s="46"/>
      <c r="M686" s="213" t="s">
        <v>19</v>
      </c>
      <c r="N686" s="214" t="s">
        <v>47</v>
      </c>
      <c r="O686" s="86"/>
      <c r="P686" s="215">
        <f>O686*H686</f>
        <v>0</v>
      </c>
      <c r="Q686" s="215">
        <v>0.00029999999999999997</v>
      </c>
      <c r="R686" s="215">
        <f>Q686*H686</f>
        <v>0.025832999999999998</v>
      </c>
      <c r="S686" s="215">
        <v>0</v>
      </c>
      <c r="T686" s="21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7" t="s">
        <v>279</v>
      </c>
      <c r="AT686" s="217" t="s">
        <v>155</v>
      </c>
      <c r="AU686" s="217" t="s">
        <v>86</v>
      </c>
      <c r="AY686" s="19" t="s">
        <v>153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9" t="s">
        <v>84</v>
      </c>
      <c r="BK686" s="218">
        <f>ROUND(I686*H686,2)</f>
        <v>0</v>
      </c>
      <c r="BL686" s="19" t="s">
        <v>279</v>
      </c>
      <c r="BM686" s="217" t="s">
        <v>1127</v>
      </c>
    </row>
    <row r="687" s="2" customFormat="1">
      <c r="A687" s="40"/>
      <c r="B687" s="41"/>
      <c r="C687" s="42"/>
      <c r="D687" s="219" t="s">
        <v>162</v>
      </c>
      <c r="E687" s="42"/>
      <c r="F687" s="220" t="s">
        <v>1128</v>
      </c>
      <c r="G687" s="42"/>
      <c r="H687" s="42"/>
      <c r="I687" s="221"/>
      <c r="J687" s="42"/>
      <c r="K687" s="42"/>
      <c r="L687" s="46"/>
      <c r="M687" s="222"/>
      <c r="N687" s="223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162</v>
      </c>
      <c r="AU687" s="19" t="s">
        <v>86</v>
      </c>
    </row>
    <row r="688" s="13" customFormat="1">
      <c r="A688" s="13"/>
      <c r="B688" s="224"/>
      <c r="C688" s="225"/>
      <c r="D688" s="226" t="s">
        <v>164</v>
      </c>
      <c r="E688" s="227" t="s">
        <v>19</v>
      </c>
      <c r="F688" s="228" t="s">
        <v>1115</v>
      </c>
      <c r="G688" s="225"/>
      <c r="H688" s="229">
        <v>0.14000000000000001</v>
      </c>
      <c r="I688" s="230"/>
      <c r="J688" s="225"/>
      <c r="K688" s="225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164</v>
      </c>
      <c r="AU688" s="235" t="s">
        <v>86</v>
      </c>
      <c r="AV688" s="13" t="s">
        <v>86</v>
      </c>
      <c r="AW688" s="13" t="s">
        <v>36</v>
      </c>
      <c r="AX688" s="13" t="s">
        <v>76</v>
      </c>
      <c r="AY688" s="235" t="s">
        <v>153</v>
      </c>
    </row>
    <row r="689" s="13" customFormat="1">
      <c r="A689" s="13"/>
      <c r="B689" s="224"/>
      <c r="C689" s="225"/>
      <c r="D689" s="226" t="s">
        <v>164</v>
      </c>
      <c r="E689" s="227" t="s">
        <v>19</v>
      </c>
      <c r="F689" s="228" t="s">
        <v>1116</v>
      </c>
      <c r="G689" s="225"/>
      <c r="H689" s="229">
        <v>3.3500000000000001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164</v>
      </c>
      <c r="AU689" s="235" t="s">
        <v>86</v>
      </c>
      <c r="AV689" s="13" t="s">
        <v>86</v>
      </c>
      <c r="AW689" s="13" t="s">
        <v>36</v>
      </c>
      <c r="AX689" s="13" t="s">
        <v>76</v>
      </c>
      <c r="AY689" s="235" t="s">
        <v>153</v>
      </c>
    </row>
    <row r="690" s="13" customFormat="1">
      <c r="A690" s="13"/>
      <c r="B690" s="224"/>
      <c r="C690" s="225"/>
      <c r="D690" s="226" t="s">
        <v>164</v>
      </c>
      <c r="E690" s="227" t="s">
        <v>19</v>
      </c>
      <c r="F690" s="228" t="s">
        <v>733</v>
      </c>
      <c r="G690" s="225"/>
      <c r="H690" s="229">
        <v>1.26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164</v>
      </c>
      <c r="AU690" s="235" t="s">
        <v>86</v>
      </c>
      <c r="AV690" s="13" t="s">
        <v>86</v>
      </c>
      <c r="AW690" s="13" t="s">
        <v>36</v>
      </c>
      <c r="AX690" s="13" t="s">
        <v>76</v>
      </c>
      <c r="AY690" s="235" t="s">
        <v>153</v>
      </c>
    </row>
    <row r="691" s="13" customFormat="1">
      <c r="A691" s="13"/>
      <c r="B691" s="224"/>
      <c r="C691" s="225"/>
      <c r="D691" s="226" t="s">
        <v>164</v>
      </c>
      <c r="E691" s="227" t="s">
        <v>19</v>
      </c>
      <c r="F691" s="228" t="s">
        <v>1117</v>
      </c>
      <c r="G691" s="225"/>
      <c r="H691" s="229">
        <v>0.52500000000000002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164</v>
      </c>
      <c r="AU691" s="235" t="s">
        <v>86</v>
      </c>
      <c r="AV691" s="13" t="s">
        <v>86</v>
      </c>
      <c r="AW691" s="13" t="s">
        <v>36</v>
      </c>
      <c r="AX691" s="13" t="s">
        <v>76</v>
      </c>
      <c r="AY691" s="235" t="s">
        <v>153</v>
      </c>
    </row>
    <row r="692" s="13" customFormat="1">
      <c r="A692" s="13"/>
      <c r="B692" s="224"/>
      <c r="C692" s="225"/>
      <c r="D692" s="226" t="s">
        <v>164</v>
      </c>
      <c r="E692" s="227" t="s">
        <v>19</v>
      </c>
      <c r="F692" s="228" t="s">
        <v>1118</v>
      </c>
      <c r="G692" s="225"/>
      <c r="H692" s="229">
        <v>1.8700000000000001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164</v>
      </c>
      <c r="AU692" s="235" t="s">
        <v>86</v>
      </c>
      <c r="AV692" s="13" t="s">
        <v>86</v>
      </c>
      <c r="AW692" s="13" t="s">
        <v>36</v>
      </c>
      <c r="AX692" s="13" t="s">
        <v>76</v>
      </c>
      <c r="AY692" s="235" t="s">
        <v>153</v>
      </c>
    </row>
    <row r="693" s="13" customFormat="1">
      <c r="A693" s="13"/>
      <c r="B693" s="224"/>
      <c r="C693" s="225"/>
      <c r="D693" s="226" t="s">
        <v>164</v>
      </c>
      <c r="E693" s="227" t="s">
        <v>19</v>
      </c>
      <c r="F693" s="228" t="s">
        <v>1119</v>
      </c>
      <c r="G693" s="225"/>
      <c r="H693" s="229">
        <v>0.92000000000000004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164</v>
      </c>
      <c r="AU693" s="235" t="s">
        <v>86</v>
      </c>
      <c r="AV693" s="13" t="s">
        <v>86</v>
      </c>
      <c r="AW693" s="13" t="s">
        <v>36</v>
      </c>
      <c r="AX693" s="13" t="s">
        <v>76</v>
      </c>
      <c r="AY693" s="235" t="s">
        <v>153</v>
      </c>
    </row>
    <row r="694" s="13" customFormat="1">
      <c r="A694" s="13"/>
      <c r="B694" s="224"/>
      <c r="C694" s="225"/>
      <c r="D694" s="226" t="s">
        <v>164</v>
      </c>
      <c r="E694" s="227" t="s">
        <v>19</v>
      </c>
      <c r="F694" s="228" t="s">
        <v>1120</v>
      </c>
      <c r="G694" s="225"/>
      <c r="H694" s="229">
        <v>6.1900000000000004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164</v>
      </c>
      <c r="AU694" s="235" t="s">
        <v>86</v>
      </c>
      <c r="AV694" s="13" t="s">
        <v>86</v>
      </c>
      <c r="AW694" s="13" t="s">
        <v>36</v>
      </c>
      <c r="AX694" s="13" t="s">
        <v>76</v>
      </c>
      <c r="AY694" s="235" t="s">
        <v>153</v>
      </c>
    </row>
    <row r="695" s="13" customFormat="1">
      <c r="A695" s="13"/>
      <c r="B695" s="224"/>
      <c r="C695" s="225"/>
      <c r="D695" s="226" t="s">
        <v>164</v>
      </c>
      <c r="E695" s="227" t="s">
        <v>19</v>
      </c>
      <c r="F695" s="228" t="s">
        <v>1121</v>
      </c>
      <c r="G695" s="225"/>
      <c r="H695" s="229">
        <v>36.75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164</v>
      </c>
      <c r="AU695" s="235" t="s">
        <v>86</v>
      </c>
      <c r="AV695" s="13" t="s">
        <v>86</v>
      </c>
      <c r="AW695" s="13" t="s">
        <v>36</v>
      </c>
      <c r="AX695" s="13" t="s">
        <v>76</v>
      </c>
      <c r="AY695" s="235" t="s">
        <v>153</v>
      </c>
    </row>
    <row r="696" s="13" customFormat="1">
      <c r="A696" s="13"/>
      <c r="B696" s="224"/>
      <c r="C696" s="225"/>
      <c r="D696" s="226" t="s">
        <v>164</v>
      </c>
      <c r="E696" s="227" t="s">
        <v>19</v>
      </c>
      <c r="F696" s="228" t="s">
        <v>848</v>
      </c>
      <c r="G696" s="225"/>
      <c r="H696" s="229">
        <v>33.990000000000002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164</v>
      </c>
      <c r="AU696" s="235" t="s">
        <v>86</v>
      </c>
      <c r="AV696" s="13" t="s">
        <v>86</v>
      </c>
      <c r="AW696" s="13" t="s">
        <v>36</v>
      </c>
      <c r="AX696" s="13" t="s">
        <v>76</v>
      </c>
      <c r="AY696" s="235" t="s">
        <v>153</v>
      </c>
    </row>
    <row r="697" s="13" customFormat="1">
      <c r="A697" s="13"/>
      <c r="B697" s="224"/>
      <c r="C697" s="225"/>
      <c r="D697" s="226" t="s">
        <v>164</v>
      </c>
      <c r="E697" s="227" t="s">
        <v>19</v>
      </c>
      <c r="F697" s="228" t="s">
        <v>1122</v>
      </c>
      <c r="G697" s="225"/>
      <c r="H697" s="229">
        <v>0.46500000000000002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164</v>
      </c>
      <c r="AU697" s="235" t="s">
        <v>86</v>
      </c>
      <c r="AV697" s="13" t="s">
        <v>86</v>
      </c>
      <c r="AW697" s="13" t="s">
        <v>36</v>
      </c>
      <c r="AX697" s="13" t="s">
        <v>76</v>
      </c>
      <c r="AY697" s="235" t="s">
        <v>153</v>
      </c>
    </row>
    <row r="698" s="13" customFormat="1">
      <c r="A698" s="13"/>
      <c r="B698" s="224"/>
      <c r="C698" s="225"/>
      <c r="D698" s="226" t="s">
        <v>164</v>
      </c>
      <c r="E698" s="227" t="s">
        <v>19</v>
      </c>
      <c r="F698" s="228" t="s">
        <v>1123</v>
      </c>
      <c r="G698" s="225"/>
      <c r="H698" s="229">
        <v>0.65000000000000002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164</v>
      </c>
      <c r="AU698" s="235" t="s">
        <v>86</v>
      </c>
      <c r="AV698" s="13" t="s">
        <v>86</v>
      </c>
      <c r="AW698" s="13" t="s">
        <v>36</v>
      </c>
      <c r="AX698" s="13" t="s">
        <v>76</v>
      </c>
      <c r="AY698" s="235" t="s">
        <v>153</v>
      </c>
    </row>
    <row r="699" s="14" customFormat="1">
      <c r="A699" s="14"/>
      <c r="B699" s="236"/>
      <c r="C699" s="237"/>
      <c r="D699" s="226" t="s">
        <v>164</v>
      </c>
      <c r="E699" s="238" t="s">
        <v>19</v>
      </c>
      <c r="F699" s="239" t="s">
        <v>167</v>
      </c>
      <c r="G699" s="237"/>
      <c r="H699" s="240">
        <v>86.110000000000014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164</v>
      </c>
      <c r="AU699" s="246" t="s">
        <v>86</v>
      </c>
      <c r="AV699" s="14" t="s">
        <v>160</v>
      </c>
      <c r="AW699" s="14" t="s">
        <v>36</v>
      </c>
      <c r="AX699" s="14" t="s">
        <v>84</v>
      </c>
      <c r="AY699" s="246" t="s">
        <v>153</v>
      </c>
    </row>
    <row r="700" s="2" customFormat="1" ht="16.5" customHeight="1">
      <c r="A700" s="40"/>
      <c r="B700" s="41"/>
      <c r="C700" s="206" t="s">
        <v>229</v>
      </c>
      <c r="D700" s="206" t="s">
        <v>155</v>
      </c>
      <c r="E700" s="207" t="s">
        <v>1129</v>
      </c>
      <c r="F700" s="208" t="s">
        <v>1130</v>
      </c>
      <c r="G700" s="209" t="s">
        <v>224</v>
      </c>
      <c r="H700" s="210">
        <v>7.4000000000000004</v>
      </c>
      <c r="I700" s="211"/>
      <c r="J700" s="212">
        <f>ROUND(I700*H700,2)</f>
        <v>0</v>
      </c>
      <c r="K700" s="208" t="s">
        <v>159</v>
      </c>
      <c r="L700" s="46"/>
      <c r="M700" s="213" t="s">
        <v>19</v>
      </c>
      <c r="N700" s="214" t="s">
        <v>47</v>
      </c>
      <c r="O700" s="86"/>
      <c r="P700" s="215">
        <f>O700*H700</f>
        <v>0</v>
      </c>
      <c r="Q700" s="215">
        <v>0.0015</v>
      </c>
      <c r="R700" s="215">
        <f>Q700*H700</f>
        <v>0.011100000000000001</v>
      </c>
      <c r="S700" s="215">
        <v>0</v>
      </c>
      <c r="T700" s="21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7" t="s">
        <v>279</v>
      </c>
      <c r="AT700" s="217" t="s">
        <v>155</v>
      </c>
      <c r="AU700" s="217" t="s">
        <v>86</v>
      </c>
      <c r="AY700" s="19" t="s">
        <v>153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9" t="s">
        <v>84</v>
      </c>
      <c r="BK700" s="218">
        <f>ROUND(I700*H700,2)</f>
        <v>0</v>
      </c>
      <c r="BL700" s="19" t="s">
        <v>279</v>
      </c>
      <c r="BM700" s="217" t="s">
        <v>1131</v>
      </c>
    </row>
    <row r="701" s="2" customFormat="1">
      <c r="A701" s="40"/>
      <c r="B701" s="41"/>
      <c r="C701" s="42"/>
      <c r="D701" s="219" t="s">
        <v>162</v>
      </c>
      <c r="E701" s="42"/>
      <c r="F701" s="220" t="s">
        <v>1132</v>
      </c>
      <c r="G701" s="42"/>
      <c r="H701" s="42"/>
      <c r="I701" s="221"/>
      <c r="J701" s="42"/>
      <c r="K701" s="42"/>
      <c r="L701" s="46"/>
      <c r="M701" s="222"/>
      <c r="N701" s="223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162</v>
      </c>
      <c r="AU701" s="19" t="s">
        <v>86</v>
      </c>
    </row>
    <row r="702" s="13" customFormat="1">
      <c r="A702" s="13"/>
      <c r="B702" s="224"/>
      <c r="C702" s="225"/>
      <c r="D702" s="226" t="s">
        <v>164</v>
      </c>
      <c r="E702" s="227" t="s">
        <v>19</v>
      </c>
      <c r="F702" s="228" t="s">
        <v>1116</v>
      </c>
      <c r="G702" s="225"/>
      <c r="H702" s="229">
        <v>3.3500000000000001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164</v>
      </c>
      <c r="AU702" s="235" t="s">
        <v>86</v>
      </c>
      <c r="AV702" s="13" t="s">
        <v>86</v>
      </c>
      <c r="AW702" s="13" t="s">
        <v>36</v>
      </c>
      <c r="AX702" s="13" t="s">
        <v>76</v>
      </c>
      <c r="AY702" s="235" t="s">
        <v>153</v>
      </c>
    </row>
    <row r="703" s="13" customFormat="1">
      <c r="A703" s="13"/>
      <c r="B703" s="224"/>
      <c r="C703" s="225"/>
      <c r="D703" s="226" t="s">
        <v>164</v>
      </c>
      <c r="E703" s="227" t="s">
        <v>19</v>
      </c>
      <c r="F703" s="228" t="s">
        <v>733</v>
      </c>
      <c r="G703" s="225"/>
      <c r="H703" s="229">
        <v>1.26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164</v>
      </c>
      <c r="AU703" s="235" t="s">
        <v>86</v>
      </c>
      <c r="AV703" s="13" t="s">
        <v>86</v>
      </c>
      <c r="AW703" s="13" t="s">
        <v>36</v>
      </c>
      <c r="AX703" s="13" t="s">
        <v>76</v>
      </c>
      <c r="AY703" s="235" t="s">
        <v>153</v>
      </c>
    </row>
    <row r="704" s="13" customFormat="1">
      <c r="A704" s="13"/>
      <c r="B704" s="224"/>
      <c r="C704" s="225"/>
      <c r="D704" s="226" t="s">
        <v>164</v>
      </c>
      <c r="E704" s="227" t="s">
        <v>19</v>
      </c>
      <c r="F704" s="228" t="s">
        <v>1118</v>
      </c>
      <c r="G704" s="225"/>
      <c r="H704" s="229">
        <v>1.8700000000000001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164</v>
      </c>
      <c r="AU704" s="235" t="s">
        <v>86</v>
      </c>
      <c r="AV704" s="13" t="s">
        <v>86</v>
      </c>
      <c r="AW704" s="13" t="s">
        <v>36</v>
      </c>
      <c r="AX704" s="13" t="s">
        <v>76</v>
      </c>
      <c r="AY704" s="235" t="s">
        <v>153</v>
      </c>
    </row>
    <row r="705" s="13" customFormat="1">
      <c r="A705" s="13"/>
      <c r="B705" s="224"/>
      <c r="C705" s="225"/>
      <c r="D705" s="226" t="s">
        <v>164</v>
      </c>
      <c r="E705" s="227" t="s">
        <v>19</v>
      </c>
      <c r="F705" s="228" t="s">
        <v>1119</v>
      </c>
      <c r="G705" s="225"/>
      <c r="H705" s="229">
        <v>0.92000000000000004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164</v>
      </c>
      <c r="AU705" s="235" t="s">
        <v>86</v>
      </c>
      <c r="AV705" s="13" t="s">
        <v>86</v>
      </c>
      <c r="AW705" s="13" t="s">
        <v>36</v>
      </c>
      <c r="AX705" s="13" t="s">
        <v>76</v>
      </c>
      <c r="AY705" s="235" t="s">
        <v>153</v>
      </c>
    </row>
    <row r="706" s="14" customFormat="1">
      <c r="A706" s="14"/>
      <c r="B706" s="236"/>
      <c r="C706" s="237"/>
      <c r="D706" s="226" t="s">
        <v>164</v>
      </c>
      <c r="E706" s="238" t="s">
        <v>19</v>
      </c>
      <c r="F706" s="239" t="s">
        <v>167</v>
      </c>
      <c r="G706" s="237"/>
      <c r="H706" s="240">
        <v>7.4000000000000004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164</v>
      </c>
      <c r="AU706" s="246" t="s">
        <v>86</v>
      </c>
      <c r="AV706" s="14" t="s">
        <v>160</v>
      </c>
      <c r="AW706" s="14" t="s">
        <v>36</v>
      </c>
      <c r="AX706" s="14" t="s">
        <v>84</v>
      </c>
      <c r="AY706" s="246" t="s">
        <v>153</v>
      </c>
    </row>
    <row r="707" s="2" customFormat="1" ht="16.5" customHeight="1">
      <c r="A707" s="40"/>
      <c r="B707" s="41"/>
      <c r="C707" s="206" t="s">
        <v>850</v>
      </c>
      <c r="D707" s="206" t="s">
        <v>155</v>
      </c>
      <c r="E707" s="207" t="s">
        <v>1133</v>
      </c>
      <c r="F707" s="208" t="s">
        <v>1134</v>
      </c>
      <c r="G707" s="209" t="s">
        <v>339</v>
      </c>
      <c r="H707" s="210">
        <v>20</v>
      </c>
      <c r="I707" s="211"/>
      <c r="J707" s="212">
        <f>ROUND(I707*H707,2)</f>
        <v>0</v>
      </c>
      <c r="K707" s="208" t="s">
        <v>159</v>
      </c>
      <c r="L707" s="46"/>
      <c r="M707" s="213" t="s">
        <v>19</v>
      </c>
      <c r="N707" s="214" t="s">
        <v>47</v>
      </c>
      <c r="O707" s="86"/>
      <c r="P707" s="215">
        <f>O707*H707</f>
        <v>0</v>
      </c>
      <c r="Q707" s="215">
        <v>0.00032000000000000003</v>
      </c>
      <c r="R707" s="215">
        <f>Q707*H707</f>
        <v>0.0064000000000000003</v>
      </c>
      <c r="S707" s="215">
        <v>0</v>
      </c>
      <c r="T707" s="21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7" t="s">
        <v>279</v>
      </c>
      <c r="AT707" s="217" t="s">
        <v>155</v>
      </c>
      <c r="AU707" s="217" t="s">
        <v>86</v>
      </c>
      <c r="AY707" s="19" t="s">
        <v>153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9" t="s">
        <v>84</v>
      </c>
      <c r="BK707" s="218">
        <f>ROUND(I707*H707,2)</f>
        <v>0</v>
      </c>
      <c r="BL707" s="19" t="s">
        <v>279</v>
      </c>
      <c r="BM707" s="217" t="s">
        <v>1135</v>
      </c>
    </row>
    <row r="708" s="2" customFormat="1">
      <c r="A708" s="40"/>
      <c r="B708" s="41"/>
      <c r="C708" s="42"/>
      <c r="D708" s="219" t="s">
        <v>162</v>
      </c>
      <c r="E708" s="42"/>
      <c r="F708" s="220" t="s">
        <v>1136</v>
      </c>
      <c r="G708" s="42"/>
      <c r="H708" s="42"/>
      <c r="I708" s="221"/>
      <c r="J708" s="42"/>
      <c r="K708" s="42"/>
      <c r="L708" s="46"/>
      <c r="M708" s="222"/>
      <c r="N708" s="223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162</v>
      </c>
      <c r="AU708" s="19" t="s">
        <v>86</v>
      </c>
    </row>
    <row r="709" s="13" customFormat="1">
      <c r="A709" s="13"/>
      <c r="B709" s="224"/>
      <c r="C709" s="225"/>
      <c r="D709" s="226" t="s">
        <v>164</v>
      </c>
      <c r="E709" s="227" t="s">
        <v>19</v>
      </c>
      <c r="F709" s="228" t="s">
        <v>1137</v>
      </c>
      <c r="G709" s="225"/>
      <c r="H709" s="229">
        <v>7.3399999999999999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164</v>
      </c>
      <c r="AU709" s="235" t="s">
        <v>86</v>
      </c>
      <c r="AV709" s="13" t="s">
        <v>86</v>
      </c>
      <c r="AW709" s="13" t="s">
        <v>36</v>
      </c>
      <c r="AX709" s="13" t="s">
        <v>76</v>
      </c>
      <c r="AY709" s="235" t="s">
        <v>153</v>
      </c>
    </row>
    <row r="710" s="13" customFormat="1">
      <c r="A710" s="13"/>
      <c r="B710" s="224"/>
      <c r="C710" s="225"/>
      <c r="D710" s="226" t="s">
        <v>164</v>
      </c>
      <c r="E710" s="227" t="s">
        <v>19</v>
      </c>
      <c r="F710" s="228" t="s">
        <v>1138</v>
      </c>
      <c r="G710" s="225"/>
      <c r="H710" s="229">
        <v>4.2999999999999998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164</v>
      </c>
      <c r="AU710" s="235" t="s">
        <v>86</v>
      </c>
      <c r="AV710" s="13" t="s">
        <v>86</v>
      </c>
      <c r="AW710" s="13" t="s">
        <v>36</v>
      </c>
      <c r="AX710" s="13" t="s">
        <v>76</v>
      </c>
      <c r="AY710" s="235" t="s">
        <v>153</v>
      </c>
    </row>
    <row r="711" s="13" customFormat="1">
      <c r="A711" s="13"/>
      <c r="B711" s="224"/>
      <c r="C711" s="225"/>
      <c r="D711" s="226" t="s">
        <v>164</v>
      </c>
      <c r="E711" s="227" t="s">
        <v>19</v>
      </c>
      <c r="F711" s="228" t="s">
        <v>1139</v>
      </c>
      <c r="G711" s="225"/>
      <c r="H711" s="229">
        <v>5.2199999999999998</v>
      </c>
      <c r="I711" s="230"/>
      <c r="J711" s="225"/>
      <c r="K711" s="225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164</v>
      </c>
      <c r="AU711" s="235" t="s">
        <v>86</v>
      </c>
      <c r="AV711" s="13" t="s">
        <v>86</v>
      </c>
      <c r="AW711" s="13" t="s">
        <v>36</v>
      </c>
      <c r="AX711" s="13" t="s">
        <v>76</v>
      </c>
      <c r="AY711" s="235" t="s">
        <v>153</v>
      </c>
    </row>
    <row r="712" s="13" customFormat="1">
      <c r="A712" s="13"/>
      <c r="B712" s="224"/>
      <c r="C712" s="225"/>
      <c r="D712" s="226" t="s">
        <v>164</v>
      </c>
      <c r="E712" s="227" t="s">
        <v>19</v>
      </c>
      <c r="F712" s="228" t="s">
        <v>1140</v>
      </c>
      <c r="G712" s="225"/>
      <c r="H712" s="229">
        <v>3.1400000000000001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164</v>
      </c>
      <c r="AU712" s="235" t="s">
        <v>86</v>
      </c>
      <c r="AV712" s="13" t="s">
        <v>86</v>
      </c>
      <c r="AW712" s="13" t="s">
        <v>36</v>
      </c>
      <c r="AX712" s="13" t="s">
        <v>76</v>
      </c>
      <c r="AY712" s="235" t="s">
        <v>153</v>
      </c>
    </row>
    <row r="713" s="14" customFormat="1">
      <c r="A713" s="14"/>
      <c r="B713" s="236"/>
      <c r="C713" s="237"/>
      <c r="D713" s="226" t="s">
        <v>164</v>
      </c>
      <c r="E713" s="238" t="s">
        <v>19</v>
      </c>
      <c r="F713" s="239" t="s">
        <v>167</v>
      </c>
      <c r="G713" s="237"/>
      <c r="H713" s="240">
        <v>20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164</v>
      </c>
      <c r="AU713" s="246" t="s">
        <v>86</v>
      </c>
      <c r="AV713" s="14" t="s">
        <v>160</v>
      </c>
      <c r="AW713" s="14" t="s">
        <v>36</v>
      </c>
      <c r="AX713" s="14" t="s">
        <v>84</v>
      </c>
      <c r="AY713" s="246" t="s">
        <v>153</v>
      </c>
    </row>
    <row r="714" s="2" customFormat="1" ht="16.5" customHeight="1">
      <c r="A714" s="40"/>
      <c r="B714" s="41"/>
      <c r="C714" s="206" t="s">
        <v>254</v>
      </c>
      <c r="D714" s="206" t="s">
        <v>155</v>
      </c>
      <c r="E714" s="207" t="s">
        <v>1141</v>
      </c>
      <c r="F714" s="208" t="s">
        <v>1142</v>
      </c>
      <c r="G714" s="209" t="s">
        <v>455</v>
      </c>
      <c r="H714" s="210">
        <v>21</v>
      </c>
      <c r="I714" s="211"/>
      <c r="J714" s="212">
        <f>ROUND(I714*H714,2)</f>
        <v>0</v>
      </c>
      <c r="K714" s="208" t="s">
        <v>159</v>
      </c>
      <c r="L714" s="46"/>
      <c r="M714" s="213" t="s">
        <v>19</v>
      </c>
      <c r="N714" s="214" t="s">
        <v>47</v>
      </c>
      <c r="O714" s="86"/>
      <c r="P714" s="215">
        <f>O714*H714</f>
        <v>0</v>
      </c>
      <c r="Q714" s="215">
        <v>0.00021000000000000001</v>
      </c>
      <c r="R714" s="215">
        <f>Q714*H714</f>
        <v>0.0044099999999999999</v>
      </c>
      <c r="S714" s="215">
        <v>0</v>
      </c>
      <c r="T714" s="21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7" t="s">
        <v>279</v>
      </c>
      <c r="AT714" s="217" t="s">
        <v>155</v>
      </c>
      <c r="AU714" s="217" t="s">
        <v>86</v>
      </c>
      <c r="AY714" s="19" t="s">
        <v>153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9" t="s">
        <v>84</v>
      </c>
      <c r="BK714" s="218">
        <f>ROUND(I714*H714,2)</f>
        <v>0</v>
      </c>
      <c r="BL714" s="19" t="s">
        <v>279</v>
      </c>
      <c r="BM714" s="217" t="s">
        <v>1143</v>
      </c>
    </row>
    <row r="715" s="2" customFormat="1">
      <c r="A715" s="40"/>
      <c r="B715" s="41"/>
      <c r="C715" s="42"/>
      <c r="D715" s="219" t="s">
        <v>162</v>
      </c>
      <c r="E715" s="42"/>
      <c r="F715" s="220" t="s">
        <v>1144</v>
      </c>
      <c r="G715" s="42"/>
      <c r="H715" s="42"/>
      <c r="I715" s="221"/>
      <c r="J715" s="42"/>
      <c r="K715" s="42"/>
      <c r="L715" s="46"/>
      <c r="M715" s="222"/>
      <c r="N715" s="223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162</v>
      </c>
      <c r="AU715" s="19" t="s">
        <v>86</v>
      </c>
    </row>
    <row r="716" s="13" customFormat="1">
      <c r="A716" s="13"/>
      <c r="B716" s="224"/>
      <c r="C716" s="225"/>
      <c r="D716" s="226" t="s">
        <v>164</v>
      </c>
      <c r="E716" s="227" t="s">
        <v>19</v>
      </c>
      <c r="F716" s="228" t="s">
        <v>1145</v>
      </c>
      <c r="G716" s="225"/>
      <c r="H716" s="229">
        <v>6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164</v>
      </c>
      <c r="AU716" s="235" t="s">
        <v>86</v>
      </c>
      <c r="AV716" s="13" t="s">
        <v>86</v>
      </c>
      <c r="AW716" s="13" t="s">
        <v>36</v>
      </c>
      <c r="AX716" s="13" t="s">
        <v>76</v>
      </c>
      <c r="AY716" s="235" t="s">
        <v>153</v>
      </c>
    </row>
    <row r="717" s="13" customFormat="1">
      <c r="A717" s="13"/>
      <c r="B717" s="224"/>
      <c r="C717" s="225"/>
      <c r="D717" s="226" t="s">
        <v>164</v>
      </c>
      <c r="E717" s="227" t="s">
        <v>19</v>
      </c>
      <c r="F717" s="228" t="s">
        <v>1146</v>
      </c>
      <c r="G717" s="225"/>
      <c r="H717" s="229">
        <v>5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164</v>
      </c>
      <c r="AU717" s="235" t="s">
        <v>86</v>
      </c>
      <c r="AV717" s="13" t="s">
        <v>86</v>
      </c>
      <c r="AW717" s="13" t="s">
        <v>36</v>
      </c>
      <c r="AX717" s="13" t="s">
        <v>76</v>
      </c>
      <c r="AY717" s="235" t="s">
        <v>153</v>
      </c>
    </row>
    <row r="718" s="13" customFormat="1">
      <c r="A718" s="13"/>
      <c r="B718" s="224"/>
      <c r="C718" s="225"/>
      <c r="D718" s="226" t="s">
        <v>164</v>
      </c>
      <c r="E718" s="227" t="s">
        <v>19</v>
      </c>
      <c r="F718" s="228" t="s">
        <v>1147</v>
      </c>
      <c r="G718" s="225"/>
      <c r="H718" s="229">
        <v>6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164</v>
      </c>
      <c r="AU718" s="235" t="s">
        <v>86</v>
      </c>
      <c r="AV718" s="13" t="s">
        <v>86</v>
      </c>
      <c r="AW718" s="13" t="s">
        <v>36</v>
      </c>
      <c r="AX718" s="13" t="s">
        <v>76</v>
      </c>
      <c r="AY718" s="235" t="s">
        <v>153</v>
      </c>
    </row>
    <row r="719" s="13" customFormat="1">
      <c r="A719" s="13"/>
      <c r="B719" s="224"/>
      <c r="C719" s="225"/>
      <c r="D719" s="226" t="s">
        <v>164</v>
      </c>
      <c r="E719" s="227" t="s">
        <v>19</v>
      </c>
      <c r="F719" s="228" t="s">
        <v>1148</v>
      </c>
      <c r="G719" s="225"/>
      <c r="H719" s="229">
        <v>4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164</v>
      </c>
      <c r="AU719" s="235" t="s">
        <v>86</v>
      </c>
      <c r="AV719" s="13" t="s">
        <v>86</v>
      </c>
      <c r="AW719" s="13" t="s">
        <v>36</v>
      </c>
      <c r="AX719" s="13" t="s">
        <v>76</v>
      </c>
      <c r="AY719" s="235" t="s">
        <v>153</v>
      </c>
    </row>
    <row r="720" s="14" customFormat="1">
      <c r="A720" s="14"/>
      <c r="B720" s="236"/>
      <c r="C720" s="237"/>
      <c r="D720" s="226" t="s">
        <v>164</v>
      </c>
      <c r="E720" s="238" t="s">
        <v>19</v>
      </c>
      <c r="F720" s="239" t="s">
        <v>167</v>
      </c>
      <c r="G720" s="237"/>
      <c r="H720" s="240">
        <v>21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164</v>
      </c>
      <c r="AU720" s="246" t="s">
        <v>86</v>
      </c>
      <c r="AV720" s="14" t="s">
        <v>160</v>
      </c>
      <c r="AW720" s="14" t="s">
        <v>36</v>
      </c>
      <c r="AX720" s="14" t="s">
        <v>84</v>
      </c>
      <c r="AY720" s="246" t="s">
        <v>153</v>
      </c>
    </row>
    <row r="721" s="2" customFormat="1" ht="16.5" customHeight="1">
      <c r="A721" s="40"/>
      <c r="B721" s="41"/>
      <c r="C721" s="206" t="s">
        <v>334</v>
      </c>
      <c r="D721" s="206" t="s">
        <v>155</v>
      </c>
      <c r="E721" s="207" t="s">
        <v>1149</v>
      </c>
      <c r="F721" s="208" t="s">
        <v>1150</v>
      </c>
      <c r="G721" s="209" t="s">
        <v>455</v>
      </c>
      <c r="H721" s="210">
        <v>5</v>
      </c>
      <c r="I721" s="211"/>
      <c r="J721" s="212">
        <f>ROUND(I721*H721,2)</f>
        <v>0</v>
      </c>
      <c r="K721" s="208" t="s">
        <v>159</v>
      </c>
      <c r="L721" s="46"/>
      <c r="M721" s="213" t="s">
        <v>19</v>
      </c>
      <c r="N721" s="214" t="s">
        <v>47</v>
      </c>
      <c r="O721" s="86"/>
      <c r="P721" s="215">
        <f>O721*H721</f>
        <v>0</v>
      </c>
      <c r="Q721" s="215">
        <v>0.00020000000000000001</v>
      </c>
      <c r="R721" s="215">
        <f>Q721*H721</f>
        <v>0.001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279</v>
      </c>
      <c r="AT721" s="217" t="s">
        <v>155</v>
      </c>
      <c r="AU721" s="217" t="s">
        <v>86</v>
      </c>
      <c r="AY721" s="19" t="s">
        <v>153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84</v>
      </c>
      <c r="BK721" s="218">
        <f>ROUND(I721*H721,2)</f>
        <v>0</v>
      </c>
      <c r="BL721" s="19" t="s">
        <v>279</v>
      </c>
      <c r="BM721" s="217" t="s">
        <v>1151</v>
      </c>
    </row>
    <row r="722" s="2" customFormat="1">
      <c r="A722" s="40"/>
      <c r="B722" s="41"/>
      <c r="C722" s="42"/>
      <c r="D722" s="219" t="s">
        <v>162</v>
      </c>
      <c r="E722" s="42"/>
      <c r="F722" s="220" t="s">
        <v>1152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162</v>
      </c>
      <c r="AU722" s="19" t="s">
        <v>86</v>
      </c>
    </row>
    <row r="723" s="13" customFormat="1">
      <c r="A723" s="13"/>
      <c r="B723" s="224"/>
      <c r="C723" s="225"/>
      <c r="D723" s="226" t="s">
        <v>164</v>
      </c>
      <c r="E723" s="227" t="s">
        <v>19</v>
      </c>
      <c r="F723" s="228" t="s">
        <v>1153</v>
      </c>
      <c r="G723" s="225"/>
      <c r="H723" s="229">
        <v>2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164</v>
      </c>
      <c r="AU723" s="235" t="s">
        <v>86</v>
      </c>
      <c r="AV723" s="13" t="s">
        <v>86</v>
      </c>
      <c r="AW723" s="13" t="s">
        <v>36</v>
      </c>
      <c r="AX723" s="13" t="s">
        <v>76</v>
      </c>
      <c r="AY723" s="235" t="s">
        <v>153</v>
      </c>
    </row>
    <row r="724" s="13" customFormat="1">
      <c r="A724" s="13"/>
      <c r="B724" s="224"/>
      <c r="C724" s="225"/>
      <c r="D724" s="226" t="s">
        <v>164</v>
      </c>
      <c r="E724" s="227" t="s">
        <v>19</v>
      </c>
      <c r="F724" s="228" t="s">
        <v>1154</v>
      </c>
      <c r="G724" s="225"/>
      <c r="H724" s="229">
        <v>1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164</v>
      </c>
      <c r="AU724" s="235" t="s">
        <v>86</v>
      </c>
      <c r="AV724" s="13" t="s">
        <v>86</v>
      </c>
      <c r="AW724" s="13" t="s">
        <v>36</v>
      </c>
      <c r="AX724" s="13" t="s">
        <v>76</v>
      </c>
      <c r="AY724" s="235" t="s">
        <v>153</v>
      </c>
    </row>
    <row r="725" s="13" customFormat="1">
      <c r="A725" s="13"/>
      <c r="B725" s="224"/>
      <c r="C725" s="225"/>
      <c r="D725" s="226" t="s">
        <v>164</v>
      </c>
      <c r="E725" s="227" t="s">
        <v>19</v>
      </c>
      <c r="F725" s="228" t="s">
        <v>1155</v>
      </c>
      <c r="G725" s="225"/>
      <c r="H725" s="229">
        <v>2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164</v>
      </c>
      <c r="AU725" s="235" t="s">
        <v>86</v>
      </c>
      <c r="AV725" s="13" t="s">
        <v>86</v>
      </c>
      <c r="AW725" s="13" t="s">
        <v>36</v>
      </c>
      <c r="AX725" s="13" t="s">
        <v>76</v>
      </c>
      <c r="AY725" s="235" t="s">
        <v>153</v>
      </c>
    </row>
    <row r="726" s="14" customFormat="1">
      <c r="A726" s="14"/>
      <c r="B726" s="236"/>
      <c r="C726" s="237"/>
      <c r="D726" s="226" t="s">
        <v>164</v>
      </c>
      <c r="E726" s="238" t="s">
        <v>19</v>
      </c>
      <c r="F726" s="239" t="s">
        <v>167</v>
      </c>
      <c r="G726" s="237"/>
      <c r="H726" s="240">
        <v>5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6" t="s">
        <v>164</v>
      </c>
      <c r="AU726" s="246" t="s">
        <v>86</v>
      </c>
      <c r="AV726" s="14" t="s">
        <v>160</v>
      </c>
      <c r="AW726" s="14" t="s">
        <v>36</v>
      </c>
      <c r="AX726" s="14" t="s">
        <v>84</v>
      </c>
      <c r="AY726" s="246" t="s">
        <v>153</v>
      </c>
    </row>
    <row r="727" s="2" customFormat="1" ht="24.15" customHeight="1">
      <c r="A727" s="40"/>
      <c r="B727" s="41"/>
      <c r="C727" s="206" t="s">
        <v>1156</v>
      </c>
      <c r="D727" s="206" t="s">
        <v>155</v>
      </c>
      <c r="E727" s="207" t="s">
        <v>1157</v>
      </c>
      <c r="F727" s="208" t="s">
        <v>1158</v>
      </c>
      <c r="G727" s="209" t="s">
        <v>224</v>
      </c>
      <c r="H727" s="210">
        <v>84.329999999999998</v>
      </c>
      <c r="I727" s="211"/>
      <c r="J727" s="212">
        <f>ROUND(I727*H727,2)</f>
        <v>0</v>
      </c>
      <c r="K727" s="208" t="s">
        <v>159</v>
      </c>
      <c r="L727" s="46"/>
      <c r="M727" s="213" t="s">
        <v>19</v>
      </c>
      <c r="N727" s="214" t="s">
        <v>47</v>
      </c>
      <c r="O727" s="86"/>
      <c r="P727" s="215">
        <f>O727*H727</f>
        <v>0</v>
      </c>
      <c r="Q727" s="215">
        <v>0.0053699999999999998</v>
      </c>
      <c r="R727" s="215">
        <f>Q727*H727</f>
        <v>0.45285209999999998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279</v>
      </c>
      <c r="AT727" s="217" t="s">
        <v>155</v>
      </c>
      <c r="AU727" s="217" t="s">
        <v>86</v>
      </c>
      <c r="AY727" s="19" t="s">
        <v>153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84</v>
      </c>
      <c r="BK727" s="218">
        <f>ROUND(I727*H727,2)</f>
        <v>0</v>
      </c>
      <c r="BL727" s="19" t="s">
        <v>279</v>
      </c>
      <c r="BM727" s="217" t="s">
        <v>1159</v>
      </c>
    </row>
    <row r="728" s="2" customFormat="1">
      <c r="A728" s="40"/>
      <c r="B728" s="41"/>
      <c r="C728" s="42"/>
      <c r="D728" s="219" t="s">
        <v>162</v>
      </c>
      <c r="E728" s="42"/>
      <c r="F728" s="220" t="s">
        <v>1160</v>
      </c>
      <c r="G728" s="42"/>
      <c r="H728" s="42"/>
      <c r="I728" s="221"/>
      <c r="J728" s="42"/>
      <c r="K728" s="42"/>
      <c r="L728" s="46"/>
      <c r="M728" s="222"/>
      <c r="N728" s="223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162</v>
      </c>
      <c r="AU728" s="19" t="s">
        <v>86</v>
      </c>
    </row>
    <row r="729" s="13" customFormat="1">
      <c r="A729" s="13"/>
      <c r="B729" s="224"/>
      <c r="C729" s="225"/>
      <c r="D729" s="226" t="s">
        <v>164</v>
      </c>
      <c r="E729" s="227" t="s">
        <v>19</v>
      </c>
      <c r="F729" s="228" t="s">
        <v>1116</v>
      </c>
      <c r="G729" s="225"/>
      <c r="H729" s="229">
        <v>3.3500000000000001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164</v>
      </c>
      <c r="AU729" s="235" t="s">
        <v>86</v>
      </c>
      <c r="AV729" s="13" t="s">
        <v>86</v>
      </c>
      <c r="AW729" s="13" t="s">
        <v>36</v>
      </c>
      <c r="AX729" s="13" t="s">
        <v>76</v>
      </c>
      <c r="AY729" s="235" t="s">
        <v>153</v>
      </c>
    </row>
    <row r="730" s="13" customFormat="1">
      <c r="A730" s="13"/>
      <c r="B730" s="224"/>
      <c r="C730" s="225"/>
      <c r="D730" s="226" t="s">
        <v>164</v>
      </c>
      <c r="E730" s="227" t="s">
        <v>19</v>
      </c>
      <c r="F730" s="228" t="s">
        <v>733</v>
      </c>
      <c r="G730" s="225"/>
      <c r="H730" s="229">
        <v>1.26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164</v>
      </c>
      <c r="AU730" s="235" t="s">
        <v>86</v>
      </c>
      <c r="AV730" s="13" t="s">
        <v>86</v>
      </c>
      <c r="AW730" s="13" t="s">
        <v>36</v>
      </c>
      <c r="AX730" s="13" t="s">
        <v>76</v>
      </c>
      <c r="AY730" s="235" t="s">
        <v>153</v>
      </c>
    </row>
    <row r="731" s="13" customFormat="1">
      <c r="A731" s="13"/>
      <c r="B731" s="224"/>
      <c r="C731" s="225"/>
      <c r="D731" s="226" t="s">
        <v>164</v>
      </c>
      <c r="E731" s="227" t="s">
        <v>19</v>
      </c>
      <c r="F731" s="228" t="s">
        <v>1118</v>
      </c>
      <c r="G731" s="225"/>
      <c r="H731" s="229">
        <v>1.8700000000000001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164</v>
      </c>
      <c r="AU731" s="235" t="s">
        <v>86</v>
      </c>
      <c r="AV731" s="13" t="s">
        <v>86</v>
      </c>
      <c r="AW731" s="13" t="s">
        <v>36</v>
      </c>
      <c r="AX731" s="13" t="s">
        <v>76</v>
      </c>
      <c r="AY731" s="235" t="s">
        <v>153</v>
      </c>
    </row>
    <row r="732" s="13" customFormat="1">
      <c r="A732" s="13"/>
      <c r="B732" s="224"/>
      <c r="C732" s="225"/>
      <c r="D732" s="226" t="s">
        <v>164</v>
      </c>
      <c r="E732" s="227" t="s">
        <v>19</v>
      </c>
      <c r="F732" s="228" t="s">
        <v>1119</v>
      </c>
      <c r="G732" s="225"/>
      <c r="H732" s="229">
        <v>0.92000000000000004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164</v>
      </c>
      <c r="AU732" s="235" t="s">
        <v>86</v>
      </c>
      <c r="AV732" s="13" t="s">
        <v>86</v>
      </c>
      <c r="AW732" s="13" t="s">
        <v>36</v>
      </c>
      <c r="AX732" s="13" t="s">
        <v>76</v>
      </c>
      <c r="AY732" s="235" t="s">
        <v>153</v>
      </c>
    </row>
    <row r="733" s="13" customFormat="1">
      <c r="A733" s="13"/>
      <c r="B733" s="224"/>
      <c r="C733" s="225"/>
      <c r="D733" s="226" t="s">
        <v>164</v>
      </c>
      <c r="E733" s="227" t="s">
        <v>19</v>
      </c>
      <c r="F733" s="228" t="s">
        <v>1120</v>
      </c>
      <c r="G733" s="225"/>
      <c r="H733" s="229">
        <v>6.1900000000000004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164</v>
      </c>
      <c r="AU733" s="235" t="s">
        <v>86</v>
      </c>
      <c r="AV733" s="13" t="s">
        <v>86</v>
      </c>
      <c r="AW733" s="13" t="s">
        <v>36</v>
      </c>
      <c r="AX733" s="13" t="s">
        <v>76</v>
      </c>
      <c r="AY733" s="235" t="s">
        <v>153</v>
      </c>
    </row>
    <row r="734" s="13" customFormat="1">
      <c r="A734" s="13"/>
      <c r="B734" s="224"/>
      <c r="C734" s="225"/>
      <c r="D734" s="226" t="s">
        <v>164</v>
      </c>
      <c r="E734" s="227" t="s">
        <v>19</v>
      </c>
      <c r="F734" s="228" t="s">
        <v>1121</v>
      </c>
      <c r="G734" s="225"/>
      <c r="H734" s="229">
        <v>36.75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164</v>
      </c>
      <c r="AU734" s="235" t="s">
        <v>86</v>
      </c>
      <c r="AV734" s="13" t="s">
        <v>86</v>
      </c>
      <c r="AW734" s="13" t="s">
        <v>36</v>
      </c>
      <c r="AX734" s="13" t="s">
        <v>76</v>
      </c>
      <c r="AY734" s="235" t="s">
        <v>153</v>
      </c>
    </row>
    <row r="735" s="13" customFormat="1">
      <c r="A735" s="13"/>
      <c r="B735" s="224"/>
      <c r="C735" s="225"/>
      <c r="D735" s="226" t="s">
        <v>164</v>
      </c>
      <c r="E735" s="227" t="s">
        <v>19</v>
      </c>
      <c r="F735" s="228" t="s">
        <v>848</v>
      </c>
      <c r="G735" s="225"/>
      <c r="H735" s="229">
        <v>33.990000000000002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164</v>
      </c>
      <c r="AU735" s="235" t="s">
        <v>86</v>
      </c>
      <c r="AV735" s="13" t="s">
        <v>86</v>
      </c>
      <c r="AW735" s="13" t="s">
        <v>36</v>
      </c>
      <c r="AX735" s="13" t="s">
        <v>76</v>
      </c>
      <c r="AY735" s="235" t="s">
        <v>153</v>
      </c>
    </row>
    <row r="736" s="14" customFormat="1">
      <c r="A736" s="14"/>
      <c r="B736" s="236"/>
      <c r="C736" s="237"/>
      <c r="D736" s="226" t="s">
        <v>164</v>
      </c>
      <c r="E736" s="238" t="s">
        <v>19</v>
      </c>
      <c r="F736" s="239" t="s">
        <v>167</v>
      </c>
      <c r="G736" s="237"/>
      <c r="H736" s="240">
        <v>84.330000000000013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164</v>
      </c>
      <c r="AU736" s="246" t="s">
        <v>86</v>
      </c>
      <c r="AV736" s="14" t="s">
        <v>160</v>
      </c>
      <c r="AW736" s="14" t="s">
        <v>36</v>
      </c>
      <c r="AX736" s="14" t="s">
        <v>84</v>
      </c>
      <c r="AY736" s="246" t="s">
        <v>153</v>
      </c>
    </row>
    <row r="737" s="2" customFormat="1" ht="24.15" customHeight="1">
      <c r="A737" s="40"/>
      <c r="B737" s="41"/>
      <c r="C737" s="271" t="s">
        <v>1161</v>
      </c>
      <c r="D737" s="271" t="s">
        <v>880</v>
      </c>
      <c r="E737" s="272" t="s">
        <v>1162</v>
      </c>
      <c r="F737" s="273" t="s">
        <v>1163</v>
      </c>
      <c r="G737" s="274" t="s">
        <v>224</v>
      </c>
      <c r="H737" s="275">
        <v>96.980000000000004</v>
      </c>
      <c r="I737" s="276"/>
      <c r="J737" s="277">
        <f>ROUND(I737*H737,2)</f>
        <v>0</v>
      </c>
      <c r="K737" s="273" t="s">
        <v>159</v>
      </c>
      <c r="L737" s="278"/>
      <c r="M737" s="279" t="s">
        <v>19</v>
      </c>
      <c r="N737" s="280" t="s">
        <v>47</v>
      </c>
      <c r="O737" s="86"/>
      <c r="P737" s="215">
        <f>O737*H737</f>
        <v>0</v>
      </c>
      <c r="Q737" s="215">
        <v>0.021999999999999999</v>
      </c>
      <c r="R737" s="215">
        <f>Q737*H737</f>
        <v>2.1335600000000001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383</v>
      </c>
      <c r="AT737" s="217" t="s">
        <v>880</v>
      </c>
      <c r="AU737" s="217" t="s">
        <v>86</v>
      </c>
      <c r="AY737" s="19" t="s">
        <v>153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84</v>
      </c>
      <c r="BK737" s="218">
        <f>ROUND(I737*H737,2)</f>
        <v>0</v>
      </c>
      <c r="BL737" s="19" t="s">
        <v>279</v>
      </c>
      <c r="BM737" s="217" t="s">
        <v>1164</v>
      </c>
    </row>
    <row r="738" s="13" customFormat="1">
      <c r="A738" s="13"/>
      <c r="B738" s="224"/>
      <c r="C738" s="225"/>
      <c r="D738" s="226" t="s">
        <v>164</v>
      </c>
      <c r="E738" s="227" t="s">
        <v>19</v>
      </c>
      <c r="F738" s="228" t="s">
        <v>1165</v>
      </c>
      <c r="G738" s="225"/>
      <c r="H738" s="229">
        <v>96.980000000000004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164</v>
      </c>
      <c r="AU738" s="235" t="s">
        <v>86</v>
      </c>
      <c r="AV738" s="13" t="s">
        <v>86</v>
      </c>
      <c r="AW738" s="13" t="s">
        <v>36</v>
      </c>
      <c r="AX738" s="13" t="s">
        <v>76</v>
      </c>
      <c r="AY738" s="235" t="s">
        <v>153</v>
      </c>
    </row>
    <row r="739" s="14" customFormat="1">
      <c r="A739" s="14"/>
      <c r="B739" s="236"/>
      <c r="C739" s="237"/>
      <c r="D739" s="226" t="s">
        <v>164</v>
      </c>
      <c r="E739" s="238" t="s">
        <v>19</v>
      </c>
      <c r="F739" s="239" t="s">
        <v>167</v>
      </c>
      <c r="G739" s="237"/>
      <c r="H739" s="240">
        <v>96.980000000000004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164</v>
      </c>
      <c r="AU739" s="246" t="s">
        <v>86</v>
      </c>
      <c r="AV739" s="14" t="s">
        <v>160</v>
      </c>
      <c r="AW739" s="14" t="s">
        <v>36</v>
      </c>
      <c r="AX739" s="14" t="s">
        <v>84</v>
      </c>
      <c r="AY739" s="246" t="s">
        <v>153</v>
      </c>
    </row>
    <row r="740" s="2" customFormat="1" ht="24.15" customHeight="1">
      <c r="A740" s="40"/>
      <c r="B740" s="41"/>
      <c r="C740" s="206" t="s">
        <v>1166</v>
      </c>
      <c r="D740" s="206" t="s">
        <v>155</v>
      </c>
      <c r="E740" s="207" t="s">
        <v>1167</v>
      </c>
      <c r="F740" s="208" t="s">
        <v>1168</v>
      </c>
      <c r="G740" s="209" t="s">
        <v>224</v>
      </c>
      <c r="H740" s="210">
        <v>1.78</v>
      </c>
      <c r="I740" s="211"/>
      <c r="J740" s="212">
        <f>ROUND(I740*H740,2)</f>
        <v>0</v>
      </c>
      <c r="K740" s="208" t="s">
        <v>159</v>
      </c>
      <c r="L740" s="46"/>
      <c r="M740" s="213" t="s">
        <v>19</v>
      </c>
      <c r="N740" s="214" t="s">
        <v>47</v>
      </c>
      <c r="O740" s="86"/>
      <c r="P740" s="215">
        <f>O740*H740</f>
        <v>0</v>
      </c>
      <c r="Q740" s="215">
        <v>0.00564</v>
      </c>
      <c r="R740" s="215">
        <f>Q740*H740</f>
        <v>0.0100392</v>
      </c>
      <c r="S740" s="215">
        <v>0</v>
      </c>
      <c r="T740" s="216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7" t="s">
        <v>279</v>
      </c>
      <c r="AT740" s="217" t="s">
        <v>155</v>
      </c>
      <c r="AU740" s="217" t="s">
        <v>86</v>
      </c>
      <c r="AY740" s="19" t="s">
        <v>153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9" t="s">
        <v>84</v>
      </c>
      <c r="BK740" s="218">
        <f>ROUND(I740*H740,2)</f>
        <v>0</v>
      </c>
      <c r="BL740" s="19" t="s">
        <v>279</v>
      </c>
      <c r="BM740" s="217" t="s">
        <v>1169</v>
      </c>
    </row>
    <row r="741" s="2" customFormat="1">
      <c r="A741" s="40"/>
      <c r="B741" s="41"/>
      <c r="C741" s="42"/>
      <c r="D741" s="219" t="s">
        <v>162</v>
      </c>
      <c r="E741" s="42"/>
      <c r="F741" s="220" t="s">
        <v>1170</v>
      </c>
      <c r="G741" s="42"/>
      <c r="H741" s="42"/>
      <c r="I741" s="221"/>
      <c r="J741" s="42"/>
      <c r="K741" s="42"/>
      <c r="L741" s="46"/>
      <c r="M741" s="222"/>
      <c r="N741" s="223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162</v>
      </c>
      <c r="AU741" s="19" t="s">
        <v>86</v>
      </c>
    </row>
    <row r="742" s="13" customFormat="1">
      <c r="A742" s="13"/>
      <c r="B742" s="224"/>
      <c r="C742" s="225"/>
      <c r="D742" s="226" t="s">
        <v>164</v>
      </c>
      <c r="E742" s="227" t="s">
        <v>19</v>
      </c>
      <c r="F742" s="228" t="s">
        <v>1115</v>
      </c>
      <c r="G742" s="225"/>
      <c r="H742" s="229">
        <v>0.14000000000000001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164</v>
      </c>
      <c r="AU742" s="235" t="s">
        <v>86</v>
      </c>
      <c r="AV742" s="13" t="s">
        <v>86</v>
      </c>
      <c r="AW742" s="13" t="s">
        <v>36</v>
      </c>
      <c r="AX742" s="13" t="s">
        <v>76</v>
      </c>
      <c r="AY742" s="235" t="s">
        <v>153</v>
      </c>
    </row>
    <row r="743" s="13" customFormat="1">
      <c r="A743" s="13"/>
      <c r="B743" s="224"/>
      <c r="C743" s="225"/>
      <c r="D743" s="226" t="s">
        <v>164</v>
      </c>
      <c r="E743" s="227" t="s">
        <v>19</v>
      </c>
      <c r="F743" s="228" t="s">
        <v>1117</v>
      </c>
      <c r="G743" s="225"/>
      <c r="H743" s="229">
        <v>0.52500000000000002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164</v>
      </c>
      <c r="AU743" s="235" t="s">
        <v>86</v>
      </c>
      <c r="AV743" s="13" t="s">
        <v>86</v>
      </c>
      <c r="AW743" s="13" t="s">
        <v>36</v>
      </c>
      <c r="AX743" s="13" t="s">
        <v>76</v>
      </c>
      <c r="AY743" s="235" t="s">
        <v>153</v>
      </c>
    </row>
    <row r="744" s="13" customFormat="1">
      <c r="A744" s="13"/>
      <c r="B744" s="224"/>
      <c r="C744" s="225"/>
      <c r="D744" s="226" t="s">
        <v>164</v>
      </c>
      <c r="E744" s="227" t="s">
        <v>19</v>
      </c>
      <c r="F744" s="228" t="s">
        <v>1122</v>
      </c>
      <c r="G744" s="225"/>
      <c r="H744" s="229">
        <v>0.46500000000000002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164</v>
      </c>
      <c r="AU744" s="235" t="s">
        <v>86</v>
      </c>
      <c r="AV744" s="13" t="s">
        <v>86</v>
      </c>
      <c r="AW744" s="13" t="s">
        <v>36</v>
      </c>
      <c r="AX744" s="13" t="s">
        <v>76</v>
      </c>
      <c r="AY744" s="235" t="s">
        <v>153</v>
      </c>
    </row>
    <row r="745" s="13" customFormat="1">
      <c r="A745" s="13"/>
      <c r="B745" s="224"/>
      <c r="C745" s="225"/>
      <c r="D745" s="226" t="s">
        <v>164</v>
      </c>
      <c r="E745" s="227" t="s">
        <v>19</v>
      </c>
      <c r="F745" s="228" t="s">
        <v>1123</v>
      </c>
      <c r="G745" s="225"/>
      <c r="H745" s="229">
        <v>0.65000000000000002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164</v>
      </c>
      <c r="AU745" s="235" t="s">
        <v>86</v>
      </c>
      <c r="AV745" s="13" t="s">
        <v>86</v>
      </c>
      <c r="AW745" s="13" t="s">
        <v>36</v>
      </c>
      <c r="AX745" s="13" t="s">
        <v>76</v>
      </c>
      <c r="AY745" s="235" t="s">
        <v>153</v>
      </c>
    </row>
    <row r="746" s="14" customFormat="1">
      <c r="A746" s="14"/>
      <c r="B746" s="236"/>
      <c r="C746" s="237"/>
      <c r="D746" s="226" t="s">
        <v>164</v>
      </c>
      <c r="E746" s="238" t="s">
        <v>19</v>
      </c>
      <c r="F746" s="239" t="s">
        <v>167</v>
      </c>
      <c r="G746" s="237"/>
      <c r="H746" s="240">
        <v>1.7800000000000003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164</v>
      </c>
      <c r="AU746" s="246" t="s">
        <v>86</v>
      </c>
      <c r="AV746" s="14" t="s">
        <v>160</v>
      </c>
      <c r="AW746" s="14" t="s">
        <v>36</v>
      </c>
      <c r="AX746" s="14" t="s">
        <v>84</v>
      </c>
      <c r="AY746" s="246" t="s">
        <v>153</v>
      </c>
    </row>
    <row r="747" s="2" customFormat="1" ht="24.15" customHeight="1">
      <c r="A747" s="40"/>
      <c r="B747" s="41"/>
      <c r="C747" s="271" t="s">
        <v>1171</v>
      </c>
      <c r="D747" s="271" t="s">
        <v>880</v>
      </c>
      <c r="E747" s="272" t="s">
        <v>1172</v>
      </c>
      <c r="F747" s="273" t="s">
        <v>1173</v>
      </c>
      <c r="G747" s="274" t="s">
        <v>224</v>
      </c>
      <c r="H747" s="275">
        <v>2.0470000000000002</v>
      </c>
      <c r="I747" s="276"/>
      <c r="J747" s="277">
        <f>ROUND(I747*H747,2)</f>
        <v>0</v>
      </c>
      <c r="K747" s="273" t="s">
        <v>19</v>
      </c>
      <c r="L747" s="278"/>
      <c r="M747" s="279" t="s">
        <v>19</v>
      </c>
      <c r="N747" s="280" t="s">
        <v>47</v>
      </c>
      <c r="O747" s="86"/>
      <c r="P747" s="215">
        <f>O747*H747</f>
        <v>0</v>
      </c>
      <c r="Q747" s="215">
        <v>0.021999999999999999</v>
      </c>
      <c r="R747" s="215">
        <f>Q747*H747</f>
        <v>0.045033999999999998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383</v>
      </c>
      <c r="AT747" s="217" t="s">
        <v>880</v>
      </c>
      <c r="AU747" s="217" t="s">
        <v>86</v>
      </c>
      <c r="AY747" s="19" t="s">
        <v>153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84</v>
      </c>
      <c r="BK747" s="218">
        <f>ROUND(I747*H747,2)</f>
        <v>0</v>
      </c>
      <c r="BL747" s="19" t="s">
        <v>279</v>
      </c>
      <c r="BM747" s="217" t="s">
        <v>1174</v>
      </c>
    </row>
    <row r="748" s="13" customFormat="1">
      <c r="A748" s="13"/>
      <c r="B748" s="224"/>
      <c r="C748" s="225"/>
      <c r="D748" s="226" t="s">
        <v>164</v>
      </c>
      <c r="E748" s="227" t="s">
        <v>19</v>
      </c>
      <c r="F748" s="228" t="s">
        <v>1175</v>
      </c>
      <c r="G748" s="225"/>
      <c r="H748" s="229">
        <v>2.0470000000000002</v>
      </c>
      <c r="I748" s="230"/>
      <c r="J748" s="225"/>
      <c r="K748" s="225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164</v>
      </c>
      <c r="AU748" s="235" t="s">
        <v>86</v>
      </c>
      <c r="AV748" s="13" t="s">
        <v>86</v>
      </c>
      <c r="AW748" s="13" t="s">
        <v>36</v>
      </c>
      <c r="AX748" s="13" t="s">
        <v>76</v>
      </c>
      <c r="AY748" s="235" t="s">
        <v>153</v>
      </c>
    </row>
    <row r="749" s="14" customFormat="1">
      <c r="A749" s="14"/>
      <c r="B749" s="236"/>
      <c r="C749" s="237"/>
      <c r="D749" s="226" t="s">
        <v>164</v>
      </c>
      <c r="E749" s="238" t="s">
        <v>19</v>
      </c>
      <c r="F749" s="239" t="s">
        <v>167</v>
      </c>
      <c r="G749" s="237"/>
      <c r="H749" s="240">
        <v>2.0470000000000002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164</v>
      </c>
      <c r="AU749" s="246" t="s">
        <v>86</v>
      </c>
      <c r="AV749" s="14" t="s">
        <v>160</v>
      </c>
      <c r="AW749" s="14" t="s">
        <v>36</v>
      </c>
      <c r="AX749" s="14" t="s">
        <v>84</v>
      </c>
      <c r="AY749" s="246" t="s">
        <v>153</v>
      </c>
    </row>
    <row r="750" s="2" customFormat="1" ht="24.15" customHeight="1">
      <c r="A750" s="40"/>
      <c r="B750" s="41"/>
      <c r="C750" s="206" t="s">
        <v>1176</v>
      </c>
      <c r="D750" s="206" t="s">
        <v>155</v>
      </c>
      <c r="E750" s="207" t="s">
        <v>1177</v>
      </c>
      <c r="F750" s="208" t="s">
        <v>1178</v>
      </c>
      <c r="G750" s="209" t="s">
        <v>224</v>
      </c>
      <c r="H750" s="210">
        <v>15.369999999999999</v>
      </c>
      <c r="I750" s="211"/>
      <c r="J750" s="212">
        <f>ROUND(I750*H750,2)</f>
        <v>0</v>
      </c>
      <c r="K750" s="208" t="s">
        <v>159</v>
      </c>
      <c r="L750" s="46"/>
      <c r="M750" s="213" t="s">
        <v>19</v>
      </c>
      <c r="N750" s="214" t="s">
        <v>47</v>
      </c>
      <c r="O750" s="86"/>
      <c r="P750" s="215">
        <f>O750*H750</f>
        <v>0</v>
      </c>
      <c r="Q750" s="215">
        <v>0</v>
      </c>
      <c r="R750" s="215">
        <f>Q750*H750</f>
        <v>0</v>
      </c>
      <c r="S750" s="215">
        <v>0</v>
      </c>
      <c r="T750" s="216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7" t="s">
        <v>279</v>
      </c>
      <c r="AT750" s="217" t="s">
        <v>155</v>
      </c>
      <c r="AU750" s="217" t="s">
        <v>86</v>
      </c>
      <c r="AY750" s="19" t="s">
        <v>153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9" t="s">
        <v>84</v>
      </c>
      <c r="BK750" s="218">
        <f>ROUND(I750*H750,2)</f>
        <v>0</v>
      </c>
      <c r="BL750" s="19" t="s">
        <v>279</v>
      </c>
      <c r="BM750" s="217" t="s">
        <v>1179</v>
      </c>
    </row>
    <row r="751" s="2" customFormat="1">
      <c r="A751" s="40"/>
      <c r="B751" s="41"/>
      <c r="C751" s="42"/>
      <c r="D751" s="219" t="s">
        <v>162</v>
      </c>
      <c r="E751" s="42"/>
      <c r="F751" s="220" t="s">
        <v>1180</v>
      </c>
      <c r="G751" s="42"/>
      <c r="H751" s="42"/>
      <c r="I751" s="221"/>
      <c r="J751" s="42"/>
      <c r="K751" s="42"/>
      <c r="L751" s="46"/>
      <c r="M751" s="222"/>
      <c r="N751" s="223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162</v>
      </c>
      <c r="AU751" s="19" t="s">
        <v>86</v>
      </c>
    </row>
    <row r="752" s="13" customFormat="1">
      <c r="A752" s="13"/>
      <c r="B752" s="224"/>
      <c r="C752" s="225"/>
      <c r="D752" s="226" t="s">
        <v>164</v>
      </c>
      <c r="E752" s="227" t="s">
        <v>19</v>
      </c>
      <c r="F752" s="228" t="s">
        <v>1115</v>
      </c>
      <c r="G752" s="225"/>
      <c r="H752" s="229">
        <v>0.14000000000000001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164</v>
      </c>
      <c r="AU752" s="235" t="s">
        <v>86</v>
      </c>
      <c r="AV752" s="13" t="s">
        <v>86</v>
      </c>
      <c r="AW752" s="13" t="s">
        <v>36</v>
      </c>
      <c r="AX752" s="13" t="s">
        <v>76</v>
      </c>
      <c r="AY752" s="235" t="s">
        <v>153</v>
      </c>
    </row>
    <row r="753" s="13" customFormat="1">
      <c r="A753" s="13"/>
      <c r="B753" s="224"/>
      <c r="C753" s="225"/>
      <c r="D753" s="226" t="s">
        <v>164</v>
      </c>
      <c r="E753" s="227" t="s">
        <v>19</v>
      </c>
      <c r="F753" s="228" t="s">
        <v>1116</v>
      </c>
      <c r="G753" s="225"/>
      <c r="H753" s="229">
        <v>3.3500000000000001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164</v>
      </c>
      <c r="AU753" s="235" t="s">
        <v>86</v>
      </c>
      <c r="AV753" s="13" t="s">
        <v>86</v>
      </c>
      <c r="AW753" s="13" t="s">
        <v>36</v>
      </c>
      <c r="AX753" s="13" t="s">
        <v>76</v>
      </c>
      <c r="AY753" s="235" t="s">
        <v>153</v>
      </c>
    </row>
    <row r="754" s="13" customFormat="1">
      <c r="A754" s="13"/>
      <c r="B754" s="224"/>
      <c r="C754" s="225"/>
      <c r="D754" s="226" t="s">
        <v>164</v>
      </c>
      <c r="E754" s="227" t="s">
        <v>19</v>
      </c>
      <c r="F754" s="228" t="s">
        <v>733</v>
      </c>
      <c r="G754" s="225"/>
      <c r="H754" s="229">
        <v>1.26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164</v>
      </c>
      <c r="AU754" s="235" t="s">
        <v>86</v>
      </c>
      <c r="AV754" s="13" t="s">
        <v>86</v>
      </c>
      <c r="AW754" s="13" t="s">
        <v>36</v>
      </c>
      <c r="AX754" s="13" t="s">
        <v>76</v>
      </c>
      <c r="AY754" s="235" t="s">
        <v>153</v>
      </c>
    </row>
    <row r="755" s="13" customFormat="1">
      <c r="A755" s="13"/>
      <c r="B755" s="224"/>
      <c r="C755" s="225"/>
      <c r="D755" s="226" t="s">
        <v>164</v>
      </c>
      <c r="E755" s="227" t="s">
        <v>19</v>
      </c>
      <c r="F755" s="228" t="s">
        <v>1117</v>
      </c>
      <c r="G755" s="225"/>
      <c r="H755" s="229">
        <v>0.52500000000000002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164</v>
      </c>
      <c r="AU755" s="235" t="s">
        <v>86</v>
      </c>
      <c r="AV755" s="13" t="s">
        <v>86</v>
      </c>
      <c r="AW755" s="13" t="s">
        <v>36</v>
      </c>
      <c r="AX755" s="13" t="s">
        <v>76</v>
      </c>
      <c r="AY755" s="235" t="s">
        <v>153</v>
      </c>
    </row>
    <row r="756" s="13" customFormat="1">
      <c r="A756" s="13"/>
      <c r="B756" s="224"/>
      <c r="C756" s="225"/>
      <c r="D756" s="226" t="s">
        <v>164</v>
      </c>
      <c r="E756" s="227" t="s">
        <v>19</v>
      </c>
      <c r="F756" s="228" t="s">
        <v>1118</v>
      </c>
      <c r="G756" s="225"/>
      <c r="H756" s="229">
        <v>1.8700000000000001</v>
      </c>
      <c r="I756" s="230"/>
      <c r="J756" s="225"/>
      <c r="K756" s="225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164</v>
      </c>
      <c r="AU756" s="235" t="s">
        <v>86</v>
      </c>
      <c r="AV756" s="13" t="s">
        <v>86</v>
      </c>
      <c r="AW756" s="13" t="s">
        <v>36</v>
      </c>
      <c r="AX756" s="13" t="s">
        <v>76</v>
      </c>
      <c r="AY756" s="235" t="s">
        <v>153</v>
      </c>
    </row>
    <row r="757" s="13" customFormat="1">
      <c r="A757" s="13"/>
      <c r="B757" s="224"/>
      <c r="C757" s="225"/>
      <c r="D757" s="226" t="s">
        <v>164</v>
      </c>
      <c r="E757" s="227" t="s">
        <v>19</v>
      </c>
      <c r="F757" s="228" t="s">
        <v>1119</v>
      </c>
      <c r="G757" s="225"/>
      <c r="H757" s="229">
        <v>0.92000000000000004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164</v>
      </c>
      <c r="AU757" s="235" t="s">
        <v>86</v>
      </c>
      <c r="AV757" s="13" t="s">
        <v>86</v>
      </c>
      <c r="AW757" s="13" t="s">
        <v>36</v>
      </c>
      <c r="AX757" s="13" t="s">
        <v>76</v>
      </c>
      <c r="AY757" s="235" t="s">
        <v>153</v>
      </c>
    </row>
    <row r="758" s="13" customFormat="1">
      <c r="A758" s="13"/>
      <c r="B758" s="224"/>
      <c r="C758" s="225"/>
      <c r="D758" s="226" t="s">
        <v>164</v>
      </c>
      <c r="E758" s="227" t="s">
        <v>19</v>
      </c>
      <c r="F758" s="228" t="s">
        <v>1120</v>
      </c>
      <c r="G758" s="225"/>
      <c r="H758" s="229">
        <v>6.1900000000000004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164</v>
      </c>
      <c r="AU758" s="235" t="s">
        <v>86</v>
      </c>
      <c r="AV758" s="13" t="s">
        <v>86</v>
      </c>
      <c r="AW758" s="13" t="s">
        <v>36</v>
      </c>
      <c r="AX758" s="13" t="s">
        <v>76</v>
      </c>
      <c r="AY758" s="235" t="s">
        <v>153</v>
      </c>
    </row>
    <row r="759" s="13" customFormat="1">
      <c r="A759" s="13"/>
      <c r="B759" s="224"/>
      <c r="C759" s="225"/>
      <c r="D759" s="226" t="s">
        <v>164</v>
      </c>
      <c r="E759" s="227" t="s">
        <v>19</v>
      </c>
      <c r="F759" s="228" t="s">
        <v>1122</v>
      </c>
      <c r="G759" s="225"/>
      <c r="H759" s="229">
        <v>0.46500000000000002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164</v>
      </c>
      <c r="AU759" s="235" t="s">
        <v>86</v>
      </c>
      <c r="AV759" s="13" t="s">
        <v>86</v>
      </c>
      <c r="AW759" s="13" t="s">
        <v>36</v>
      </c>
      <c r="AX759" s="13" t="s">
        <v>76</v>
      </c>
      <c r="AY759" s="235" t="s">
        <v>153</v>
      </c>
    </row>
    <row r="760" s="13" customFormat="1">
      <c r="A760" s="13"/>
      <c r="B760" s="224"/>
      <c r="C760" s="225"/>
      <c r="D760" s="226" t="s">
        <v>164</v>
      </c>
      <c r="E760" s="227" t="s">
        <v>19</v>
      </c>
      <c r="F760" s="228" t="s">
        <v>1123</v>
      </c>
      <c r="G760" s="225"/>
      <c r="H760" s="229">
        <v>0.65000000000000002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164</v>
      </c>
      <c r="AU760" s="235" t="s">
        <v>86</v>
      </c>
      <c r="AV760" s="13" t="s">
        <v>86</v>
      </c>
      <c r="AW760" s="13" t="s">
        <v>36</v>
      </c>
      <c r="AX760" s="13" t="s">
        <v>76</v>
      </c>
      <c r="AY760" s="235" t="s">
        <v>153</v>
      </c>
    </row>
    <row r="761" s="14" customFormat="1">
      <c r="A761" s="14"/>
      <c r="B761" s="236"/>
      <c r="C761" s="237"/>
      <c r="D761" s="226" t="s">
        <v>164</v>
      </c>
      <c r="E761" s="238" t="s">
        <v>19</v>
      </c>
      <c r="F761" s="239" t="s">
        <v>167</v>
      </c>
      <c r="G761" s="237"/>
      <c r="H761" s="240">
        <v>15.370000000000003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164</v>
      </c>
      <c r="AU761" s="246" t="s">
        <v>86</v>
      </c>
      <c r="AV761" s="14" t="s">
        <v>160</v>
      </c>
      <c r="AW761" s="14" t="s">
        <v>36</v>
      </c>
      <c r="AX761" s="14" t="s">
        <v>84</v>
      </c>
      <c r="AY761" s="246" t="s">
        <v>153</v>
      </c>
    </row>
    <row r="762" s="2" customFormat="1" ht="24.15" customHeight="1">
      <c r="A762" s="40"/>
      <c r="B762" s="41"/>
      <c r="C762" s="206" t="s">
        <v>1181</v>
      </c>
      <c r="D762" s="206" t="s">
        <v>155</v>
      </c>
      <c r="E762" s="207" t="s">
        <v>1182</v>
      </c>
      <c r="F762" s="208" t="s">
        <v>1183</v>
      </c>
      <c r="G762" s="209" t="s">
        <v>339</v>
      </c>
      <c r="H762" s="210">
        <v>26.149999999999999</v>
      </c>
      <c r="I762" s="211"/>
      <c r="J762" s="212">
        <f>ROUND(I762*H762,2)</f>
        <v>0</v>
      </c>
      <c r="K762" s="208" t="s">
        <v>159</v>
      </c>
      <c r="L762" s="46"/>
      <c r="M762" s="213" t="s">
        <v>19</v>
      </c>
      <c r="N762" s="214" t="s">
        <v>47</v>
      </c>
      <c r="O762" s="86"/>
      <c r="P762" s="215">
        <f>O762*H762</f>
        <v>0</v>
      </c>
      <c r="Q762" s="215">
        <v>0.00042999999999999999</v>
      </c>
      <c r="R762" s="215">
        <f>Q762*H762</f>
        <v>0.011244499999999999</v>
      </c>
      <c r="S762" s="215">
        <v>0</v>
      </c>
      <c r="T762" s="21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279</v>
      </c>
      <c r="AT762" s="217" t="s">
        <v>155</v>
      </c>
      <c r="AU762" s="217" t="s">
        <v>86</v>
      </c>
      <c r="AY762" s="19" t="s">
        <v>153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84</v>
      </c>
      <c r="BK762" s="218">
        <f>ROUND(I762*H762,2)</f>
        <v>0</v>
      </c>
      <c r="BL762" s="19" t="s">
        <v>279</v>
      </c>
      <c r="BM762" s="217" t="s">
        <v>1184</v>
      </c>
    </row>
    <row r="763" s="2" customFormat="1">
      <c r="A763" s="40"/>
      <c r="B763" s="41"/>
      <c r="C763" s="42"/>
      <c r="D763" s="219" t="s">
        <v>162</v>
      </c>
      <c r="E763" s="42"/>
      <c r="F763" s="220" t="s">
        <v>1185</v>
      </c>
      <c r="G763" s="42"/>
      <c r="H763" s="42"/>
      <c r="I763" s="221"/>
      <c r="J763" s="42"/>
      <c r="K763" s="42"/>
      <c r="L763" s="46"/>
      <c r="M763" s="222"/>
      <c r="N763" s="22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162</v>
      </c>
      <c r="AU763" s="19" t="s">
        <v>86</v>
      </c>
    </row>
    <row r="764" s="13" customFormat="1">
      <c r="A764" s="13"/>
      <c r="B764" s="224"/>
      <c r="C764" s="225"/>
      <c r="D764" s="226" t="s">
        <v>164</v>
      </c>
      <c r="E764" s="227" t="s">
        <v>19</v>
      </c>
      <c r="F764" s="228" t="s">
        <v>1186</v>
      </c>
      <c r="G764" s="225"/>
      <c r="H764" s="229">
        <v>1.3799999999999999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164</v>
      </c>
      <c r="AU764" s="235" t="s">
        <v>86</v>
      </c>
      <c r="AV764" s="13" t="s">
        <v>86</v>
      </c>
      <c r="AW764" s="13" t="s">
        <v>36</v>
      </c>
      <c r="AX764" s="13" t="s">
        <v>76</v>
      </c>
      <c r="AY764" s="235" t="s">
        <v>153</v>
      </c>
    </row>
    <row r="765" s="13" customFormat="1">
      <c r="A765" s="13"/>
      <c r="B765" s="224"/>
      <c r="C765" s="225"/>
      <c r="D765" s="226" t="s">
        <v>164</v>
      </c>
      <c r="E765" s="227" t="s">
        <v>19</v>
      </c>
      <c r="F765" s="228" t="s">
        <v>1187</v>
      </c>
      <c r="G765" s="225"/>
      <c r="H765" s="229">
        <v>3.7200000000000002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164</v>
      </c>
      <c r="AU765" s="235" t="s">
        <v>86</v>
      </c>
      <c r="AV765" s="13" t="s">
        <v>86</v>
      </c>
      <c r="AW765" s="13" t="s">
        <v>36</v>
      </c>
      <c r="AX765" s="13" t="s">
        <v>76</v>
      </c>
      <c r="AY765" s="235" t="s">
        <v>153</v>
      </c>
    </row>
    <row r="766" s="13" customFormat="1">
      <c r="A766" s="13"/>
      <c r="B766" s="224"/>
      <c r="C766" s="225"/>
      <c r="D766" s="226" t="s">
        <v>164</v>
      </c>
      <c r="E766" s="227" t="s">
        <v>19</v>
      </c>
      <c r="F766" s="228" t="s">
        <v>1188</v>
      </c>
      <c r="G766" s="225"/>
      <c r="H766" s="229">
        <v>4.8099999999999996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164</v>
      </c>
      <c r="AU766" s="235" t="s">
        <v>86</v>
      </c>
      <c r="AV766" s="13" t="s">
        <v>86</v>
      </c>
      <c r="AW766" s="13" t="s">
        <v>36</v>
      </c>
      <c r="AX766" s="13" t="s">
        <v>76</v>
      </c>
      <c r="AY766" s="235" t="s">
        <v>153</v>
      </c>
    </row>
    <row r="767" s="13" customFormat="1">
      <c r="A767" s="13"/>
      <c r="B767" s="224"/>
      <c r="C767" s="225"/>
      <c r="D767" s="226" t="s">
        <v>164</v>
      </c>
      <c r="E767" s="227" t="s">
        <v>19</v>
      </c>
      <c r="F767" s="228" t="s">
        <v>1189</v>
      </c>
      <c r="G767" s="225"/>
      <c r="H767" s="229">
        <v>6.0499999999999998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164</v>
      </c>
      <c r="AU767" s="235" t="s">
        <v>86</v>
      </c>
      <c r="AV767" s="13" t="s">
        <v>86</v>
      </c>
      <c r="AW767" s="13" t="s">
        <v>36</v>
      </c>
      <c r="AX767" s="13" t="s">
        <v>76</v>
      </c>
      <c r="AY767" s="235" t="s">
        <v>153</v>
      </c>
    </row>
    <row r="768" s="13" customFormat="1">
      <c r="A768" s="13"/>
      <c r="B768" s="224"/>
      <c r="C768" s="225"/>
      <c r="D768" s="226" t="s">
        <v>164</v>
      </c>
      <c r="E768" s="227" t="s">
        <v>19</v>
      </c>
      <c r="F768" s="228" t="s">
        <v>1190</v>
      </c>
      <c r="G768" s="225"/>
      <c r="H768" s="229">
        <v>6.0499999999999998</v>
      </c>
      <c r="I768" s="230"/>
      <c r="J768" s="225"/>
      <c r="K768" s="225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164</v>
      </c>
      <c r="AU768" s="235" t="s">
        <v>86</v>
      </c>
      <c r="AV768" s="13" t="s">
        <v>86</v>
      </c>
      <c r="AW768" s="13" t="s">
        <v>36</v>
      </c>
      <c r="AX768" s="13" t="s">
        <v>76</v>
      </c>
      <c r="AY768" s="235" t="s">
        <v>153</v>
      </c>
    </row>
    <row r="769" s="13" customFormat="1">
      <c r="A769" s="13"/>
      <c r="B769" s="224"/>
      <c r="C769" s="225"/>
      <c r="D769" s="226" t="s">
        <v>164</v>
      </c>
      <c r="E769" s="227" t="s">
        <v>19</v>
      </c>
      <c r="F769" s="228" t="s">
        <v>1191</v>
      </c>
      <c r="G769" s="225"/>
      <c r="H769" s="229">
        <v>3.7200000000000002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164</v>
      </c>
      <c r="AU769" s="235" t="s">
        <v>86</v>
      </c>
      <c r="AV769" s="13" t="s">
        <v>86</v>
      </c>
      <c r="AW769" s="13" t="s">
        <v>36</v>
      </c>
      <c r="AX769" s="13" t="s">
        <v>76</v>
      </c>
      <c r="AY769" s="235" t="s">
        <v>153</v>
      </c>
    </row>
    <row r="770" s="13" customFormat="1">
      <c r="A770" s="13"/>
      <c r="B770" s="224"/>
      <c r="C770" s="225"/>
      <c r="D770" s="226" t="s">
        <v>164</v>
      </c>
      <c r="E770" s="227" t="s">
        <v>19</v>
      </c>
      <c r="F770" s="228" t="s">
        <v>1192</v>
      </c>
      <c r="G770" s="225"/>
      <c r="H770" s="229">
        <v>0.41999999999999998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164</v>
      </c>
      <c r="AU770" s="235" t="s">
        <v>86</v>
      </c>
      <c r="AV770" s="13" t="s">
        <v>86</v>
      </c>
      <c r="AW770" s="13" t="s">
        <v>36</v>
      </c>
      <c r="AX770" s="13" t="s">
        <v>76</v>
      </c>
      <c r="AY770" s="235" t="s">
        <v>153</v>
      </c>
    </row>
    <row r="771" s="14" customFormat="1">
      <c r="A771" s="14"/>
      <c r="B771" s="236"/>
      <c r="C771" s="237"/>
      <c r="D771" s="226" t="s">
        <v>164</v>
      </c>
      <c r="E771" s="238" t="s">
        <v>19</v>
      </c>
      <c r="F771" s="239" t="s">
        <v>167</v>
      </c>
      <c r="G771" s="237"/>
      <c r="H771" s="240">
        <v>26.150000000000002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164</v>
      </c>
      <c r="AU771" s="246" t="s">
        <v>86</v>
      </c>
      <c r="AV771" s="14" t="s">
        <v>160</v>
      </c>
      <c r="AW771" s="14" t="s">
        <v>36</v>
      </c>
      <c r="AX771" s="14" t="s">
        <v>84</v>
      </c>
      <c r="AY771" s="246" t="s">
        <v>153</v>
      </c>
    </row>
    <row r="772" s="2" customFormat="1" ht="16.5" customHeight="1">
      <c r="A772" s="40"/>
      <c r="B772" s="41"/>
      <c r="C772" s="271" t="s">
        <v>1193</v>
      </c>
      <c r="D772" s="271" t="s">
        <v>880</v>
      </c>
      <c r="E772" s="272" t="s">
        <v>1194</v>
      </c>
      <c r="F772" s="273" t="s">
        <v>1195</v>
      </c>
      <c r="G772" s="274" t="s">
        <v>339</v>
      </c>
      <c r="H772" s="275">
        <v>30.073</v>
      </c>
      <c r="I772" s="276"/>
      <c r="J772" s="277">
        <f>ROUND(I772*H772,2)</f>
        <v>0</v>
      </c>
      <c r="K772" s="273" t="s">
        <v>19</v>
      </c>
      <c r="L772" s="278"/>
      <c r="M772" s="279" t="s">
        <v>19</v>
      </c>
      <c r="N772" s="280" t="s">
        <v>47</v>
      </c>
      <c r="O772" s="86"/>
      <c r="P772" s="215">
        <f>O772*H772</f>
        <v>0</v>
      </c>
      <c r="Q772" s="215">
        <v>0.00198</v>
      </c>
      <c r="R772" s="215">
        <f>Q772*H772</f>
        <v>0.05954454</v>
      </c>
      <c r="S772" s="215">
        <v>0</v>
      </c>
      <c r="T772" s="21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7" t="s">
        <v>383</v>
      </c>
      <c r="AT772" s="217" t="s">
        <v>880</v>
      </c>
      <c r="AU772" s="217" t="s">
        <v>86</v>
      </c>
      <c r="AY772" s="19" t="s">
        <v>153</v>
      </c>
      <c r="BE772" s="218">
        <f>IF(N772="základní",J772,0)</f>
        <v>0</v>
      </c>
      <c r="BF772" s="218">
        <f>IF(N772="snížená",J772,0)</f>
        <v>0</v>
      </c>
      <c r="BG772" s="218">
        <f>IF(N772="zákl. přenesená",J772,0)</f>
        <v>0</v>
      </c>
      <c r="BH772" s="218">
        <f>IF(N772="sníž. přenesená",J772,0)</f>
        <v>0</v>
      </c>
      <c r="BI772" s="218">
        <f>IF(N772="nulová",J772,0)</f>
        <v>0</v>
      </c>
      <c r="BJ772" s="19" t="s">
        <v>84</v>
      </c>
      <c r="BK772" s="218">
        <f>ROUND(I772*H772,2)</f>
        <v>0</v>
      </c>
      <c r="BL772" s="19" t="s">
        <v>279</v>
      </c>
      <c r="BM772" s="217" t="s">
        <v>1196</v>
      </c>
    </row>
    <row r="773" s="13" customFormat="1">
      <c r="A773" s="13"/>
      <c r="B773" s="224"/>
      <c r="C773" s="225"/>
      <c r="D773" s="226" t="s">
        <v>164</v>
      </c>
      <c r="E773" s="227" t="s">
        <v>19</v>
      </c>
      <c r="F773" s="228" t="s">
        <v>1197</v>
      </c>
      <c r="G773" s="225"/>
      <c r="H773" s="229">
        <v>30.073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164</v>
      </c>
      <c r="AU773" s="235" t="s">
        <v>86</v>
      </c>
      <c r="AV773" s="13" t="s">
        <v>86</v>
      </c>
      <c r="AW773" s="13" t="s">
        <v>36</v>
      </c>
      <c r="AX773" s="13" t="s">
        <v>76</v>
      </c>
      <c r="AY773" s="235" t="s">
        <v>153</v>
      </c>
    </row>
    <row r="774" s="14" customFormat="1">
      <c r="A774" s="14"/>
      <c r="B774" s="236"/>
      <c r="C774" s="237"/>
      <c r="D774" s="226" t="s">
        <v>164</v>
      </c>
      <c r="E774" s="238" t="s">
        <v>19</v>
      </c>
      <c r="F774" s="239" t="s">
        <v>167</v>
      </c>
      <c r="G774" s="237"/>
      <c r="H774" s="240">
        <v>30.073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6" t="s">
        <v>164</v>
      </c>
      <c r="AU774" s="246" t="s">
        <v>86</v>
      </c>
      <c r="AV774" s="14" t="s">
        <v>160</v>
      </c>
      <c r="AW774" s="14" t="s">
        <v>36</v>
      </c>
      <c r="AX774" s="14" t="s">
        <v>84</v>
      </c>
      <c r="AY774" s="246" t="s">
        <v>153</v>
      </c>
    </row>
    <row r="775" s="2" customFormat="1" ht="16.5" customHeight="1">
      <c r="A775" s="40"/>
      <c r="B775" s="41"/>
      <c r="C775" s="206" t="s">
        <v>1198</v>
      </c>
      <c r="D775" s="206" t="s">
        <v>155</v>
      </c>
      <c r="E775" s="207" t="s">
        <v>1199</v>
      </c>
      <c r="F775" s="208" t="s">
        <v>1200</v>
      </c>
      <c r="G775" s="209" t="s">
        <v>339</v>
      </c>
      <c r="H775" s="210">
        <v>85.700000000000003</v>
      </c>
      <c r="I775" s="211"/>
      <c r="J775" s="212">
        <f>ROUND(I775*H775,2)</f>
        <v>0</v>
      </c>
      <c r="K775" s="208" t="s">
        <v>159</v>
      </c>
      <c r="L775" s="46"/>
      <c r="M775" s="213" t="s">
        <v>19</v>
      </c>
      <c r="N775" s="214" t="s">
        <v>47</v>
      </c>
      <c r="O775" s="86"/>
      <c r="P775" s="215">
        <f>O775*H775</f>
        <v>0</v>
      </c>
      <c r="Q775" s="215">
        <v>3.0000000000000001E-05</v>
      </c>
      <c r="R775" s="215">
        <f>Q775*H775</f>
        <v>0.0025709999999999999</v>
      </c>
      <c r="S775" s="215">
        <v>0</v>
      </c>
      <c r="T775" s="21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17" t="s">
        <v>279</v>
      </c>
      <c r="AT775" s="217" t="s">
        <v>155</v>
      </c>
      <c r="AU775" s="217" t="s">
        <v>86</v>
      </c>
      <c r="AY775" s="19" t="s">
        <v>153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9" t="s">
        <v>84</v>
      </c>
      <c r="BK775" s="218">
        <f>ROUND(I775*H775,2)</f>
        <v>0</v>
      </c>
      <c r="BL775" s="19" t="s">
        <v>279</v>
      </c>
      <c r="BM775" s="217" t="s">
        <v>1201</v>
      </c>
    </row>
    <row r="776" s="2" customFormat="1">
      <c r="A776" s="40"/>
      <c r="B776" s="41"/>
      <c r="C776" s="42"/>
      <c r="D776" s="219" t="s">
        <v>162</v>
      </c>
      <c r="E776" s="42"/>
      <c r="F776" s="220" t="s">
        <v>1202</v>
      </c>
      <c r="G776" s="42"/>
      <c r="H776" s="42"/>
      <c r="I776" s="221"/>
      <c r="J776" s="42"/>
      <c r="K776" s="42"/>
      <c r="L776" s="46"/>
      <c r="M776" s="222"/>
      <c r="N776" s="223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162</v>
      </c>
      <c r="AU776" s="19" t="s">
        <v>86</v>
      </c>
    </row>
    <row r="777" s="13" customFormat="1">
      <c r="A777" s="13"/>
      <c r="B777" s="224"/>
      <c r="C777" s="225"/>
      <c r="D777" s="226" t="s">
        <v>164</v>
      </c>
      <c r="E777" s="227" t="s">
        <v>19</v>
      </c>
      <c r="F777" s="228" t="s">
        <v>1203</v>
      </c>
      <c r="G777" s="225"/>
      <c r="H777" s="229">
        <v>0.40000000000000002</v>
      </c>
      <c r="I777" s="230"/>
      <c r="J777" s="225"/>
      <c r="K777" s="225"/>
      <c r="L777" s="231"/>
      <c r="M777" s="232"/>
      <c r="N777" s="233"/>
      <c r="O777" s="233"/>
      <c r="P777" s="233"/>
      <c r="Q777" s="233"/>
      <c r="R777" s="233"/>
      <c r="S777" s="233"/>
      <c r="T777" s="23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5" t="s">
        <v>164</v>
      </c>
      <c r="AU777" s="235" t="s">
        <v>86</v>
      </c>
      <c r="AV777" s="13" t="s">
        <v>86</v>
      </c>
      <c r="AW777" s="13" t="s">
        <v>36</v>
      </c>
      <c r="AX777" s="13" t="s">
        <v>76</v>
      </c>
      <c r="AY777" s="235" t="s">
        <v>153</v>
      </c>
    </row>
    <row r="778" s="13" customFormat="1">
      <c r="A778" s="13"/>
      <c r="B778" s="224"/>
      <c r="C778" s="225"/>
      <c r="D778" s="226" t="s">
        <v>164</v>
      </c>
      <c r="E778" s="227" t="s">
        <v>19</v>
      </c>
      <c r="F778" s="228" t="s">
        <v>1137</v>
      </c>
      <c r="G778" s="225"/>
      <c r="H778" s="229">
        <v>7.3399999999999999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164</v>
      </c>
      <c r="AU778" s="235" t="s">
        <v>86</v>
      </c>
      <c r="AV778" s="13" t="s">
        <v>86</v>
      </c>
      <c r="AW778" s="13" t="s">
        <v>36</v>
      </c>
      <c r="AX778" s="13" t="s">
        <v>76</v>
      </c>
      <c r="AY778" s="235" t="s">
        <v>153</v>
      </c>
    </row>
    <row r="779" s="13" customFormat="1">
      <c r="A779" s="13"/>
      <c r="B779" s="224"/>
      <c r="C779" s="225"/>
      <c r="D779" s="226" t="s">
        <v>164</v>
      </c>
      <c r="E779" s="227" t="s">
        <v>19</v>
      </c>
      <c r="F779" s="228" t="s">
        <v>1138</v>
      </c>
      <c r="G779" s="225"/>
      <c r="H779" s="229">
        <v>4.2999999999999998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164</v>
      </c>
      <c r="AU779" s="235" t="s">
        <v>86</v>
      </c>
      <c r="AV779" s="13" t="s">
        <v>86</v>
      </c>
      <c r="AW779" s="13" t="s">
        <v>36</v>
      </c>
      <c r="AX779" s="13" t="s">
        <v>76</v>
      </c>
      <c r="AY779" s="235" t="s">
        <v>153</v>
      </c>
    </row>
    <row r="780" s="13" customFormat="1">
      <c r="A780" s="13"/>
      <c r="B780" s="224"/>
      <c r="C780" s="225"/>
      <c r="D780" s="226" t="s">
        <v>164</v>
      </c>
      <c r="E780" s="227" t="s">
        <v>19</v>
      </c>
      <c r="F780" s="228" t="s">
        <v>1204</v>
      </c>
      <c r="G780" s="225"/>
      <c r="H780" s="229">
        <v>4.3700000000000001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164</v>
      </c>
      <c r="AU780" s="235" t="s">
        <v>86</v>
      </c>
      <c r="AV780" s="13" t="s">
        <v>86</v>
      </c>
      <c r="AW780" s="13" t="s">
        <v>36</v>
      </c>
      <c r="AX780" s="13" t="s">
        <v>76</v>
      </c>
      <c r="AY780" s="235" t="s">
        <v>153</v>
      </c>
    </row>
    <row r="781" s="13" customFormat="1">
      <c r="A781" s="13"/>
      <c r="B781" s="224"/>
      <c r="C781" s="225"/>
      <c r="D781" s="226" t="s">
        <v>164</v>
      </c>
      <c r="E781" s="227" t="s">
        <v>19</v>
      </c>
      <c r="F781" s="228" t="s">
        <v>1139</v>
      </c>
      <c r="G781" s="225"/>
      <c r="H781" s="229">
        <v>5.2199999999999998</v>
      </c>
      <c r="I781" s="230"/>
      <c r="J781" s="225"/>
      <c r="K781" s="225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164</v>
      </c>
      <c r="AU781" s="235" t="s">
        <v>86</v>
      </c>
      <c r="AV781" s="13" t="s">
        <v>86</v>
      </c>
      <c r="AW781" s="13" t="s">
        <v>36</v>
      </c>
      <c r="AX781" s="13" t="s">
        <v>76</v>
      </c>
      <c r="AY781" s="235" t="s">
        <v>153</v>
      </c>
    </row>
    <row r="782" s="13" customFormat="1">
      <c r="A782" s="13"/>
      <c r="B782" s="224"/>
      <c r="C782" s="225"/>
      <c r="D782" s="226" t="s">
        <v>164</v>
      </c>
      <c r="E782" s="227" t="s">
        <v>19</v>
      </c>
      <c r="F782" s="228" t="s">
        <v>1140</v>
      </c>
      <c r="G782" s="225"/>
      <c r="H782" s="229">
        <v>3.1400000000000001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164</v>
      </c>
      <c r="AU782" s="235" t="s">
        <v>86</v>
      </c>
      <c r="AV782" s="13" t="s">
        <v>86</v>
      </c>
      <c r="AW782" s="13" t="s">
        <v>36</v>
      </c>
      <c r="AX782" s="13" t="s">
        <v>76</v>
      </c>
      <c r="AY782" s="235" t="s">
        <v>153</v>
      </c>
    </row>
    <row r="783" s="13" customFormat="1">
      <c r="A783" s="13"/>
      <c r="B783" s="224"/>
      <c r="C783" s="225"/>
      <c r="D783" s="226" t="s">
        <v>164</v>
      </c>
      <c r="E783" s="227" t="s">
        <v>19</v>
      </c>
      <c r="F783" s="228" t="s">
        <v>1205</v>
      </c>
      <c r="G783" s="225"/>
      <c r="H783" s="229">
        <v>7.7199999999999998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164</v>
      </c>
      <c r="AU783" s="235" t="s">
        <v>86</v>
      </c>
      <c r="AV783" s="13" t="s">
        <v>86</v>
      </c>
      <c r="AW783" s="13" t="s">
        <v>36</v>
      </c>
      <c r="AX783" s="13" t="s">
        <v>76</v>
      </c>
      <c r="AY783" s="235" t="s">
        <v>153</v>
      </c>
    </row>
    <row r="784" s="13" customFormat="1">
      <c r="A784" s="13"/>
      <c r="B784" s="224"/>
      <c r="C784" s="225"/>
      <c r="D784" s="226" t="s">
        <v>164</v>
      </c>
      <c r="E784" s="227" t="s">
        <v>19</v>
      </c>
      <c r="F784" s="228" t="s">
        <v>1206</v>
      </c>
      <c r="G784" s="225"/>
      <c r="H784" s="229">
        <v>23.98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164</v>
      </c>
      <c r="AU784" s="235" t="s">
        <v>86</v>
      </c>
      <c r="AV784" s="13" t="s">
        <v>86</v>
      </c>
      <c r="AW784" s="13" t="s">
        <v>36</v>
      </c>
      <c r="AX784" s="13" t="s">
        <v>76</v>
      </c>
      <c r="AY784" s="235" t="s">
        <v>153</v>
      </c>
    </row>
    <row r="785" s="13" customFormat="1">
      <c r="A785" s="13"/>
      <c r="B785" s="224"/>
      <c r="C785" s="225"/>
      <c r="D785" s="226" t="s">
        <v>164</v>
      </c>
      <c r="E785" s="227" t="s">
        <v>19</v>
      </c>
      <c r="F785" s="228" t="s">
        <v>1207</v>
      </c>
      <c r="G785" s="225"/>
      <c r="H785" s="229">
        <v>22.739999999999998</v>
      </c>
      <c r="I785" s="230"/>
      <c r="J785" s="225"/>
      <c r="K785" s="225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164</v>
      </c>
      <c r="AU785" s="235" t="s">
        <v>86</v>
      </c>
      <c r="AV785" s="13" t="s">
        <v>86</v>
      </c>
      <c r="AW785" s="13" t="s">
        <v>36</v>
      </c>
      <c r="AX785" s="13" t="s">
        <v>76</v>
      </c>
      <c r="AY785" s="235" t="s">
        <v>153</v>
      </c>
    </row>
    <row r="786" s="13" customFormat="1">
      <c r="A786" s="13"/>
      <c r="B786" s="224"/>
      <c r="C786" s="225"/>
      <c r="D786" s="226" t="s">
        <v>164</v>
      </c>
      <c r="E786" s="227" t="s">
        <v>19</v>
      </c>
      <c r="F786" s="228" t="s">
        <v>1208</v>
      </c>
      <c r="G786" s="225"/>
      <c r="H786" s="229">
        <v>3.9700000000000002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164</v>
      </c>
      <c r="AU786" s="235" t="s">
        <v>86</v>
      </c>
      <c r="AV786" s="13" t="s">
        <v>86</v>
      </c>
      <c r="AW786" s="13" t="s">
        <v>36</v>
      </c>
      <c r="AX786" s="13" t="s">
        <v>76</v>
      </c>
      <c r="AY786" s="235" t="s">
        <v>153</v>
      </c>
    </row>
    <row r="787" s="13" customFormat="1">
      <c r="A787" s="13"/>
      <c r="B787" s="224"/>
      <c r="C787" s="225"/>
      <c r="D787" s="226" t="s">
        <v>164</v>
      </c>
      <c r="E787" s="227" t="s">
        <v>19</v>
      </c>
      <c r="F787" s="228" t="s">
        <v>1209</v>
      </c>
      <c r="G787" s="225"/>
      <c r="H787" s="229">
        <v>2.52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164</v>
      </c>
      <c r="AU787" s="235" t="s">
        <v>86</v>
      </c>
      <c r="AV787" s="13" t="s">
        <v>86</v>
      </c>
      <c r="AW787" s="13" t="s">
        <v>36</v>
      </c>
      <c r="AX787" s="13" t="s">
        <v>76</v>
      </c>
      <c r="AY787" s="235" t="s">
        <v>153</v>
      </c>
    </row>
    <row r="788" s="14" customFormat="1">
      <c r="A788" s="14"/>
      <c r="B788" s="236"/>
      <c r="C788" s="237"/>
      <c r="D788" s="226" t="s">
        <v>164</v>
      </c>
      <c r="E788" s="238" t="s">
        <v>19</v>
      </c>
      <c r="F788" s="239" t="s">
        <v>167</v>
      </c>
      <c r="G788" s="237"/>
      <c r="H788" s="240">
        <v>85.699999999999989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164</v>
      </c>
      <c r="AU788" s="246" t="s">
        <v>86</v>
      </c>
      <c r="AV788" s="14" t="s">
        <v>160</v>
      </c>
      <c r="AW788" s="14" t="s">
        <v>36</v>
      </c>
      <c r="AX788" s="14" t="s">
        <v>84</v>
      </c>
      <c r="AY788" s="246" t="s">
        <v>153</v>
      </c>
    </row>
    <row r="789" s="2" customFormat="1" ht="16.5" customHeight="1">
      <c r="A789" s="40"/>
      <c r="B789" s="41"/>
      <c r="C789" s="206" t="s">
        <v>1210</v>
      </c>
      <c r="D789" s="206" t="s">
        <v>155</v>
      </c>
      <c r="E789" s="207" t="s">
        <v>1211</v>
      </c>
      <c r="F789" s="208" t="s">
        <v>1212</v>
      </c>
      <c r="G789" s="209" t="s">
        <v>224</v>
      </c>
      <c r="H789" s="210">
        <v>87.810000000000002</v>
      </c>
      <c r="I789" s="211"/>
      <c r="J789" s="212">
        <f>ROUND(I789*H789,2)</f>
        <v>0</v>
      </c>
      <c r="K789" s="208" t="s">
        <v>159</v>
      </c>
      <c r="L789" s="46"/>
      <c r="M789" s="213" t="s">
        <v>19</v>
      </c>
      <c r="N789" s="214" t="s">
        <v>47</v>
      </c>
      <c r="O789" s="86"/>
      <c r="P789" s="215">
        <f>O789*H789</f>
        <v>0</v>
      </c>
      <c r="Q789" s="215">
        <v>5.0000000000000002E-05</v>
      </c>
      <c r="R789" s="215">
        <f>Q789*H789</f>
        <v>0.0043905000000000003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279</v>
      </c>
      <c r="AT789" s="217" t="s">
        <v>155</v>
      </c>
      <c r="AU789" s="217" t="s">
        <v>86</v>
      </c>
      <c r="AY789" s="19" t="s">
        <v>153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84</v>
      </c>
      <c r="BK789" s="218">
        <f>ROUND(I789*H789,2)</f>
        <v>0</v>
      </c>
      <c r="BL789" s="19" t="s">
        <v>279</v>
      </c>
      <c r="BM789" s="217" t="s">
        <v>1213</v>
      </c>
    </row>
    <row r="790" s="2" customFormat="1">
      <c r="A790" s="40"/>
      <c r="B790" s="41"/>
      <c r="C790" s="42"/>
      <c r="D790" s="219" t="s">
        <v>162</v>
      </c>
      <c r="E790" s="42"/>
      <c r="F790" s="220" t="s">
        <v>1214</v>
      </c>
      <c r="G790" s="42"/>
      <c r="H790" s="42"/>
      <c r="I790" s="221"/>
      <c r="J790" s="42"/>
      <c r="K790" s="42"/>
      <c r="L790" s="46"/>
      <c r="M790" s="222"/>
      <c r="N790" s="223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162</v>
      </c>
      <c r="AU790" s="19" t="s">
        <v>86</v>
      </c>
    </row>
    <row r="791" s="13" customFormat="1">
      <c r="A791" s="13"/>
      <c r="B791" s="224"/>
      <c r="C791" s="225"/>
      <c r="D791" s="226" t="s">
        <v>164</v>
      </c>
      <c r="E791" s="227" t="s">
        <v>19</v>
      </c>
      <c r="F791" s="228" t="s">
        <v>1215</v>
      </c>
      <c r="G791" s="225"/>
      <c r="H791" s="229">
        <v>86.109999999999999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164</v>
      </c>
      <c r="AU791" s="235" t="s">
        <v>86</v>
      </c>
      <c r="AV791" s="13" t="s">
        <v>86</v>
      </c>
      <c r="AW791" s="13" t="s">
        <v>36</v>
      </c>
      <c r="AX791" s="13" t="s">
        <v>76</v>
      </c>
      <c r="AY791" s="235" t="s">
        <v>153</v>
      </c>
    </row>
    <row r="792" s="13" customFormat="1">
      <c r="A792" s="13"/>
      <c r="B792" s="224"/>
      <c r="C792" s="225"/>
      <c r="D792" s="226" t="s">
        <v>164</v>
      </c>
      <c r="E792" s="227" t="s">
        <v>19</v>
      </c>
      <c r="F792" s="228" t="s">
        <v>1216</v>
      </c>
      <c r="G792" s="225"/>
      <c r="H792" s="229">
        <v>1.7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164</v>
      </c>
      <c r="AU792" s="235" t="s">
        <v>86</v>
      </c>
      <c r="AV792" s="13" t="s">
        <v>86</v>
      </c>
      <c r="AW792" s="13" t="s">
        <v>36</v>
      </c>
      <c r="AX792" s="13" t="s">
        <v>76</v>
      </c>
      <c r="AY792" s="235" t="s">
        <v>153</v>
      </c>
    </row>
    <row r="793" s="14" customFormat="1">
      <c r="A793" s="14"/>
      <c r="B793" s="236"/>
      <c r="C793" s="237"/>
      <c r="D793" s="226" t="s">
        <v>164</v>
      </c>
      <c r="E793" s="238" t="s">
        <v>19</v>
      </c>
      <c r="F793" s="239" t="s">
        <v>167</v>
      </c>
      <c r="G793" s="237"/>
      <c r="H793" s="240">
        <v>87.810000000000002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164</v>
      </c>
      <c r="AU793" s="246" t="s">
        <v>86</v>
      </c>
      <c r="AV793" s="14" t="s">
        <v>160</v>
      </c>
      <c r="AW793" s="14" t="s">
        <v>36</v>
      </c>
      <c r="AX793" s="14" t="s">
        <v>84</v>
      </c>
      <c r="AY793" s="246" t="s">
        <v>153</v>
      </c>
    </row>
    <row r="794" s="2" customFormat="1" ht="24.15" customHeight="1">
      <c r="A794" s="40"/>
      <c r="B794" s="41"/>
      <c r="C794" s="206" t="s">
        <v>1217</v>
      </c>
      <c r="D794" s="206" t="s">
        <v>155</v>
      </c>
      <c r="E794" s="207" t="s">
        <v>1218</v>
      </c>
      <c r="F794" s="208" t="s">
        <v>1219</v>
      </c>
      <c r="G794" s="209" t="s">
        <v>204</v>
      </c>
      <c r="H794" s="210">
        <v>2.7679999999999998</v>
      </c>
      <c r="I794" s="211"/>
      <c r="J794" s="212">
        <f>ROUND(I794*H794,2)</f>
        <v>0</v>
      </c>
      <c r="K794" s="208" t="s">
        <v>159</v>
      </c>
      <c r="L794" s="46"/>
      <c r="M794" s="213" t="s">
        <v>19</v>
      </c>
      <c r="N794" s="214" t="s">
        <v>47</v>
      </c>
      <c r="O794" s="86"/>
      <c r="P794" s="215">
        <f>O794*H794</f>
        <v>0</v>
      </c>
      <c r="Q794" s="215">
        <v>0</v>
      </c>
      <c r="R794" s="215">
        <f>Q794*H794</f>
        <v>0</v>
      </c>
      <c r="S794" s="215">
        <v>0</v>
      </c>
      <c r="T794" s="216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17" t="s">
        <v>279</v>
      </c>
      <c r="AT794" s="217" t="s">
        <v>155</v>
      </c>
      <c r="AU794" s="217" t="s">
        <v>86</v>
      </c>
      <c r="AY794" s="19" t="s">
        <v>153</v>
      </c>
      <c r="BE794" s="218">
        <f>IF(N794="základní",J794,0)</f>
        <v>0</v>
      </c>
      <c r="BF794" s="218">
        <f>IF(N794="snížená",J794,0)</f>
        <v>0</v>
      </c>
      <c r="BG794" s="218">
        <f>IF(N794="zákl. přenesená",J794,0)</f>
        <v>0</v>
      </c>
      <c r="BH794" s="218">
        <f>IF(N794="sníž. přenesená",J794,0)</f>
        <v>0</v>
      </c>
      <c r="BI794" s="218">
        <f>IF(N794="nulová",J794,0)</f>
        <v>0</v>
      </c>
      <c r="BJ794" s="19" t="s">
        <v>84</v>
      </c>
      <c r="BK794" s="218">
        <f>ROUND(I794*H794,2)</f>
        <v>0</v>
      </c>
      <c r="BL794" s="19" t="s">
        <v>279</v>
      </c>
      <c r="BM794" s="217" t="s">
        <v>1220</v>
      </c>
    </row>
    <row r="795" s="2" customFormat="1">
      <c r="A795" s="40"/>
      <c r="B795" s="41"/>
      <c r="C795" s="42"/>
      <c r="D795" s="219" t="s">
        <v>162</v>
      </c>
      <c r="E795" s="42"/>
      <c r="F795" s="220" t="s">
        <v>1221</v>
      </c>
      <c r="G795" s="42"/>
      <c r="H795" s="42"/>
      <c r="I795" s="221"/>
      <c r="J795" s="42"/>
      <c r="K795" s="42"/>
      <c r="L795" s="46"/>
      <c r="M795" s="222"/>
      <c r="N795" s="223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162</v>
      </c>
      <c r="AU795" s="19" t="s">
        <v>86</v>
      </c>
    </row>
    <row r="796" s="2" customFormat="1" ht="24.15" customHeight="1">
      <c r="A796" s="40"/>
      <c r="B796" s="41"/>
      <c r="C796" s="206" t="s">
        <v>1222</v>
      </c>
      <c r="D796" s="206" t="s">
        <v>155</v>
      </c>
      <c r="E796" s="207" t="s">
        <v>1223</v>
      </c>
      <c r="F796" s="208" t="s">
        <v>1224</v>
      </c>
      <c r="G796" s="209" t="s">
        <v>204</v>
      </c>
      <c r="H796" s="210">
        <v>2.7679999999999998</v>
      </c>
      <c r="I796" s="211"/>
      <c r="J796" s="212">
        <f>ROUND(I796*H796,2)</f>
        <v>0</v>
      </c>
      <c r="K796" s="208" t="s">
        <v>159</v>
      </c>
      <c r="L796" s="46"/>
      <c r="M796" s="213" t="s">
        <v>19</v>
      </c>
      <c r="N796" s="214" t="s">
        <v>47</v>
      </c>
      <c r="O796" s="86"/>
      <c r="P796" s="215">
        <f>O796*H796</f>
        <v>0</v>
      </c>
      <c r="Q796" s="215">
        <v>0</v>
      </c>
      <c r="R796" s="215">
        <f>Q796*H796</f>
        <v>0</v>
      </c>
      <c r="S796" s="215">
        <v>0</v>
      </c>
      <c r="T796" s="216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7" t="s">
        <v>279</v>
      </c>
      <c r="AT796" s="217" t="s">
        <v>155</v>
      </c>
      <c r="AU796" s="217" t="s">
        <v>86</v>
      </c>
      <c r="AY796" s="19" t="s">
        <v>153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9" t="s">
        <v>84</v>
      </c>
      <c r="BK796" s="218">
        <f>ROUND(I796*H796,2)</f>
        <v>0</v>
      </c>
      <c r="BL796" s="19" t="s">
        <v>279</v>
      </c>
      <c r="BM796" s="217" t="s">
        <v>1225</v>
      </c>
    </row>
    <row r="797" s="2" customFormat="1">
      <c r="A797" s="40"/>
      <c r="B797" s="41"/>
      <c r="C797" s="42"/>
      <c r="D797" s="219" t="s">
        <v>162</v>
      </c>
      <c r="E797" s="42"/>
      <c r="F797" s="220" t="s">
        <v>1226</v>
      </c>
      <c r="G797" s="42"/>
      <c r="H797" s="42"/>
      <c r="I797" s="221"/>
      <c r="J797" s="42"/>
      <c r="K797" s="42"/>
      <c r="L797" s="46"/>
      <c r="M797" s="222"/>
      <c r="N797" s="223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162</v>
      </c>
      <c r="AU797" s="19" t="s">
        <v>86</v>
      </c>
    </row>
    <row r="798" s="12" customFormat="1" ht="22.8" customHeight="1">
      <c r="A798" s="12"/>
      <c r="B798" s="190"/>
      <c r="C798" s="191"/>
      <c r="D798" s="192" t="s">
        <v>75</v>
      </c>
      <c r="E798" s="204" t="s">
        <v>494</v>
      </c>
      <c r="F798" s="204" t="s">
        <v>495</v>
      </c>
      <c r="G798" s="191"/>
      <c r="H798" s="191"/>
      <c r="I798" s="194"/>
      <c r="J798" s="205">
        <f>BK798</f>
        <v>0</v>
      </c>
      <c r="K798" s="191"/>
      <c r="L798" s="196"/>
      <c r="M798" s="197"/>
      <c r="N798" s="198"/>
      <c r="O798" s="198"/>
      <c r="P798" s="199">
        <f>SUM(P799:P851)</f>
        <v>0</v>
      </c>
      <c r="Q798" s="198"/>
      <c r="R798" s="199">
        <f>SUM(R799:R851)</f>
        <v>0.24109229999999998</v>
      </c>
      <c r="S798" s="198"/>
      <c r="T798" s="200">
        <f>SUM(T799:T851)</f>
        <v>0</v>
      </c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R798" s="201" t="s">
        <v>86</v>
      </c>
      <c r="AT798" s="202" t="s">
        <v>75</v>
      </c>
      <c r="AU798" s="202" t="s">
        <v>84</v>
      </c>
      <c r="AY798" s="201" t="s">
        <v>153</v>
      </c>
      <c r="BK798" s="203">
        <f>SUM(BK799:BK851)</f>
        <v>0</v>
      </c>
    </row>
    <row r="799" s="2" customFormat="1" ht="16.5" customHeight="1">
      <c r="A799" s="40"/>
      <c r="B799" s="41"/>
      <c r="C799" s="206" t="s">
        <v>1227</v>
      </c>
      <c r="D799" s="206" t="s">
        <v>155</v>
      </c>
      <c r="E799" s="207" t="s">
        <v>1228</v>
      </c>
      <c r="F799" s="208" t="s">
        <v>1229</v>
      </c>
      <c r="G799" s="209" t="s">
        <v>224</v>
      </c>
      <c r="H799" s="210">
        <v>30.43</v>
      </c>
      <c r="I799" s="211"/>
      <c r="J799" s="212">
        <f>ROUND(I799*H799,2)</f>
        <v>0</v>
      </c>
      <c r="K799" s="208" t="s">
        <v>159</v>
      </c>
      <c r="L799" s="46"/>
      <c r="M799" s="213" t="s">
        <v>19</v>
      </c>
      <c r="N799" s="214" t="s">
        <v>47</v>
      </c>
      <c r="O799" s="86"/>
      <c r="P799" s="215">
        <f>O799*H799</f>
        <v>0</v>
      </c>
      <c r="Q799" s="215">
        <v>0</v>
      </c>
      <c r="R799" s="215">
        <f>Q799*H799</f>
        <v>0</v>
      </c>
      <c r="S799" s="215">
        <v>0</v>
      </c>
      <c r="T799" s="216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17" t="s">
        <v>279</v>
      </c>
      <c r="AT799" s="217" t="s">
        <v>155</v>
      </c>
      <c r="AU799" s="217" t="s">
        <v>86</v>
      </c>
      <c r="AY799" s="19" t="s">
        <v>153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9" t="s">
        <v>84</v>
      </c>
      <c r="BK799" s="218">
        <f>ROUND(I799*H799,2)</f>
        <v>0</v>
      </c>
      <c r="BL799" s="19" t="s">
        <v>279</v>
      </c>
      <c r="BM799" s="217" t="s">
        <v>1230</v>
      </c>
    </row>
    <row r="800" s="2" customFormat="1">
      <c r="A800" s="40"/>
      <c r="B800" s="41"/>
      <c r="C800" s="42"/>
      <c r="D800" s="219" t="s">
        <v>162</v>
      </c>
      <c r="E800" s="42"/>
      <c r="F800" s="220" t="s">
        <v>1231</v>
      </c>
      <c r="G800" s="42"/>
      <c r="H800" s="42"/>
      <c r="I800" s="221"/>
      <c r="J800" s="42"/>
      <c r="K800" s="42"/>
      <c r="L800" s="46"/>
      <c r="M800" s="222"/>
      <c r="N800" s="223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162</v>
      </c>
      <c r="AU800" s="19" t="s">
        <v>86</v>
      </c>
    </row>
    <row r="801" s="13" customFormat="1">
      <c r="A801" s="13"/>
      <c r="B801" s="224"/>
      <c r="C801" s="225"/>
      <c r="D801" s="226" t="s">
        <v>164</v>
      </c>
      <c r="E801" s="227" t="s">
        <v>19</v>
      </c>
      <c r="F801" s="228" t="s">
        <v>839</v>
      </c>
      <c r="G801" s="225"/>
      <c r="H801" s="229">
        <v>14.15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164</v>
      </c>
      <c r="AU801" s="235" t="s">
        <v>86</v>
      </c>
      <c r="AV801" s="13" t="s">
        <v>86</v>
      </c>
      <c r="AW801" s="13" t="s">
        <v>36</v>
      </c>
      <c r="AX801" s="13" t="s">
        <v>76</v>
      </c>
      <c r="AY801" s="235" t="s">
        <v>153</v>
      </c>
    </row>
    <row r="802" s="13" customFormat="1">
      <c r="A802" s="13"/>
      <c r="B802" s="224"/>
      <c r="C802" s="225"/>
      <c r="D802" s="226" t="s">
        <v>164</v>
      </c>
      <c r="E802" s="227" t="s">
        <v>19</v>
      </c>
      <c r="F802" s="228" t="s">
        <v>843</v>
      </c>
      <c r="G802" s="225"/>
      <c r="H802" s="229">
        <v>16.280000000000001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164</v>
      </c>
      <c r="AU802" s="235" t="s">
        <v>86</v>
      </c>
      <c r="AV802" s="13" t="s">
        <v>86</v>
      </c>
      <c r="AW802" s="13" t="s">
        <v>36</v>
      </c>
      <c r="AX802" s="13" t="s">
        <v>76</v>
      </c>
      <c r="AY802" s="235" t="s">
        <v>153</v>
      </c>
    </row>
    <row r="803" s="14" customFormat="1">
      <c r="A803" s="14"/>
      <c r="B803" s="236"/>
      <c r="C803" s="237"/>
      <c r="D803" s="226" t="s">
        <v>164</v>
      </c>
      <c r="E803" s="238" t="s">
        <v>19</v>
      </c>
      <c r="F803" s="239" t="s">
        <v>167</v>
      </c>
      <c r="G803" s="237"/>
      <c r="H803" s="240">
        <v>30.43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164</v>
      </c>
      <c r="AU803" s="246" t="s">
        <v>86</v>
      </c>
      <c r="AV803" s="14" t="s">
        <v>160</v>
      </c>
      <c r="AW803" s="14" t="s">
        <v>36</v>
      </c>
      <c r="AX803" s="14" t="s">
        <v>84</v>
      </c>
      <c r="AY803" s="246" t="s">
        <v>153</v>
      </c>
    </row>
    <row r="804" s="2" customFormat="1" ht="16.5" customHeight="1">
      <c r="A804" s="40"/>
      <c r="B804" s="41"/>
      <c r="C804" s="206" t="s">
        <v>1232</v>
      </c>
      <c r="D804" s="206" t="s">
        <v>155</v>
      </c>
      <c r="E804" s="207" t="s">
        <v>1233</v>
      </c>
      <c r="F804" s="208" t="s">
        <v>1234</v>
      </c>
      <c r="G804" s="209" t="s">
        <v>224</v>
      </c>
      <c r="H804" s="210">
        <v>30.43</v>
      </c>
      <c r="I804" s="211"/>
      <c r="J804" s="212">
        <f>ROUND(I804*H804,2)</f>
        <v>0</v>
      </c>
      <c r="K804" s="208" t="s">
        <v>159</v>
      </c>
      <c r="L804" s="46"/>
      <c r="M804" s="213" t="s">
        <v>19</v>
      </c>
      <c r="N804" s="214" t="s">
        <v>47</v>
      </c>
      <c r="O804" s="86"/>
      <c r="P804" s="215">
        <f>O804*H804</f>
        <v>0</v>
      </c>
      <c r="Q804" s="215">
        <v>0</v>
      </c>
      <c r="R804" s="215">
        <f>Q804*H804</f>
        <v>0</v>
      </c>
      <c r="S804" s="215">
        <v>0</v>
      </c>
      <c r="T804" s="216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7" t="s">
        <v>279</v>
      </c>
      <c r="AT804" s="217" t="s">
        <v>155</v>
      </c>
      <c r="AU804" s="217" t="s">
        <v>86</v>
      </c>
      <c r="AY804" s="19" t="s">
        <v>153</v>
      </c>
      <c r="BE804" s="218">
        <f>IF(N804="základní",J804,0)</f>
        <v>0</v>
      </c>
      <c r="BF804" s="218">
        <f>IF(N804="snížená",J804,0)</f>
        <v>0</v>
      </c>
      <c r="BG804" s="218">
        <f>IF(N804="zákl. přenesená",J804,0)</f>
        <v>0</v>
      </c>
      <c r="BH804" s="218">
        <f>IF(N804="sníž. přenesená",J804,0)</f>
        <v>0</v>
      </c>
      <c r="BI804" s="218">
        <f>IF(N804="nulová",J804,0)</f>
        <v>0</v>
      </c>
      <c r="BJ804" s="19" t="s">
        <v>84</v>
      </c>
      <c r="BK804" s="218">
        <f>ROUND(I804*H804,2)</f>
        <v>0</v>
      </c>
      <c r="BL804" s="19" t="s">
        <v>279</v>
      </c>
      <c r="BM804" s="217" t="s">
        <v>1235</v>
      </c>
    </row>
    <row r="805" s="2" customFormat="1">
      <c r="A805" s="40"/>
      <c r="B805" s="41"/>
      <c r="C805" s="42"/>
      <c r="D805" s="219" t="s">
        <v>162</v>
      </c>
      <c r="E805" s="42"/>
      <c r="F805" s="220" t="s">
        <v>1236</v>
      </c>
      <c r="G805" s="42"/>
      <c r="H805" s="42"/>
      <c r="I805" s="221"/>
      <c r="J805" s="42"/>
      <c r="K805" s="42"/>
      <c r="L805" s="46"/>
      <c r="M805" s="222"/>
      <c r="N805" s="223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162</v>
      </c>
      <c r="AU805" s="19" t="s">
        <v>86</v>
      </c>
    </row>
    <row r="806" s="13" customFormat="1">
      <c r="A806" s="13"/>
      <c r="B806" s="224"/>
      <c r="C806" s="225"/>
      <c r="D806" s="226" t="s">
        <v>164</v>
      </c>
      <c r="E806" s="227" t="s">
        <v>19</v>
      </c>
      <c r="F806" s="228" t="s">
        <v>839</v>
      </c>
      <c r="G806" s="225"/>
      <c r="H806" s="229">
        <v>14.15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164</v>
      </c>
      <c r="AU806" s="235" t="s">
        <v>86</v>
      </c>
      <c r="AV806" s="13" t="s">
        <v>86</v>
      </c>
      <c r="AW806" s="13" t="s">
        <v>36</v>
      </c>
      <c r="AX806" s="13" t="s">
        <v>76</v>
      </c>
      <c r="AY806" s="235" t="s">
        <v>153</v>
      </c>
    </row>
    <row r="807" s="13" customFormat="1">
      <c r="A807" s="13"/>
      <c r="B807" s="224"/>
      <c r="C807" s="225"/>
      <c r="D807" s="226" t="s">
        <v>164</v>
      </c>
      <c r="E807" s="227" t="s">
        <v>19</v>
      </c>
      <c r="F807" s="228" t="s">
        <v>843</v>
      </c>
      <c r="G807" s="225"/>
      <c r="H807" s="229">
        <v>16.280000000000001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164</v>
      </c>
      <c r="AU807" s="235" t="s">
        <v>86</v>
      </c>
      <c r="AV807" s="13" t="s">
        <v>86</v>
      </c>
      <c r="AW807" s="13" t="s">
        <v>36</v>
      </c>
      <c r="AX807" s="13" t="s">
        <v>76</v>
      </c>
      <c r="AY807" s="235" t="s">
        <v>153</v>
      </c>
    </row>
    <row r="808" s="14" customFormat="1">
      <c r="A808" s="14"/>
      <c r="B808" s="236"/>
      <c r="C808" s="237"/>
      <c r="D808" s="226" t="s">
        <v>164</v>
      </c>
      <c r="E808" s="238" t="s">
        <v>19</v>
      </c>
      <c r="F808" s="239" t="s">
        <v>167</v>
      </c>
      <c r="G808" s="237"/>
      <c r="H808" s="240">
        <v>30.43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6" t="s">
        <v>164</v>
      </c>
      <c r="AU808" s="246" t="s">
        <v>86</v>
      </c>
      <c r="AV808" s="14" t="s">
        <v>160</v>
      </c>
      <c r="AW808" s="14" t="s">
        <v>36</v>
      </c>
      <c r="AX808" s="14" t="s">
        <v>84</v>
      </c>
      <c r="AY808" s="246" t="s">
        <v>153</v>
      </c>
    </row>
    <row r="809" s="2" customFormat="1" ht="16.5" customHeight="1">
      <c r="A809" s="40"/>
      <c r="B809" s="41"/>
      <c r="C809" s="206" t="s">
        <v>1237</v>
      </c>
      <c r="D809" s="206" t="s">
        <v>155</v>
      </c>
      <c r="E809" s="207" t="s">
        <v>1238</v>
      </c>
      <c r="F809" s="208" t="s">
        <v>1239</v>
      </c>
      <c r="G809" s="209" t="s">
        <v>224</v>
      </c>
      <c r="H809" s="210">
        <v>30.43</v>
      </c>
      <c r="I809" s="211"/>
      <c r="J809" s="212">
        <f>ROUND(I809*H809,2)</f>
        <v>0</v>
      </c>
      <c r="K809" s="208" t="s">
        <v>159</v>
      </c>
      <c r="L809" s="46"/>
      <c r="M809" s="213" t="s">
        <v>19</v>
      </c>
      <c r="N809" s="214" t="s">
        <v>47</v>
      </c>
      <c r="O809" s="86"/>
      <c r="P809" s="215">
        <f>O809*H809</f>
        <v>0</v>
      </c>
      <c r="Q809" s="215">
        <v>0.00020000000000000001</v>
      </c>
      <c r="R809" s="215">
        <f>Q809*H809</f>
        <v>0.0060860000000000003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279</v>
      </c>
      <c r="AT809" s="217" t="s">
        <v>155</v>
      </c>
      <c r="AU809" s="217" t="s">
        <v>86</v>
      </c>
      <c r="AY809" s="19" t="s">
        <v>153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84</v>
      </c>
      <c r="BK809" s="218">
        <f>ROUND(I809*H809,2)</f>
        <v>0</v>
      </c>
      <c r="BL809" s="19" t="s">
        <v>279</v>
      </c>
      <c r="BM809" s="217" t="s">
        <v>1240</v>
      </c>
    </row>
    <row r="810" s="2" customFormat="1">
      <c r="A810" s="40"/>
      <c r="B810" s="41"/>
      <c r="C810" s="42"/>
      <c r="D810" s="219" t="s">
        <v>162</v>
      </c>
      <c r="E810" s="42"/>
      <c r="F810" s="220" t="s">
        <v>1241</v>
      </c>
      <c r="G810" s="42"/>
      <c r="H810" s="42"/>
      <c r="I810" s="221"/>
      <c r="J810" s="42"/>
      <c r="K810" s="42"/>
      <c r="L810" s="46"/>
      <c r="M810" s="222"/>
      <c r="N810" s="223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162</v>
      </c>
      <c r="AU810" s="19" t="s">
        <v>86</v>
      </c>
    </row>
    <row r="811" s="13" customFormat="1">
      <c r="A811" s="13"/>
      <c r="B811" s="224"/>
      <c r="C811" s="225"/>
      <c r="D811" s="226" t="s">
        <v>164</v>
      </c>
      <c r="E811" s="227" t="s">
        <v>19</v>
      </c>
      <c r="F811" s="228" t="s">
        <v>839</v>
      </c>
      <c r="G811" s="225"/>
      <c r="H811" s="229">
        <v>14.15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164</v>
      </c>
      <c r="AU811" s="235" t="s">
        <v>86</v>
      </c>
      <c r="AV811" s="13" t="s">
        <v>86</v>
      </c>
      <c r="AW811" s="13" t="s">
        <v>36</v>
      </c>
      <c r="AX811" s="13" t="s">
        <v>76</v>
      </c>
      <c r="AY811" s="235" t="s">
        <v>153</v>
      </c>
    </row>
    <row r="812" s="13" customFormat="1">
      <c r="A812" s="13"/>
      <c r="B812" s="224"/>
      <c r="C812" s="225"/>
      <c r="D812" s="226" t="s">
        <v>164</v>
      </c>
      <c r="E812" s="227" t="s">
        <v>19</v>
      </c>
      <c r="F812" s="228" t="s">
        <v>843</v>
      </c>
      <c r="G812" s="225"/>
      <c r="H812" s="229">
        <v>16.280000000000001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164</v>
      </c>
      <c r="AU812" s="235" t="s">
        <v>86</v>
      </c>
      <c r="AV812" s="13" t="s">
        <v>86</v>
      </c>
      <c r="AW812" s="13" t="s">
        <v>36</v>
      </c>
      <c r="AX812" s="13" t="s">
        <v>76</v>
      </c>
      <c r="AY812" s="235" t="s">
        <v>153</v>
      </c>
    </row>
    <row r="813" s="14" customFormat="1">
      <c r="A813" s="14"/>
      <c r="B813" s="236"/>
      <c r="C813" s="237"/>
      <c r="D813" s="226" t="s">
        <v>164</v>
      </c>
      <c r="E813" s="238" t="s">
        <v>19</v>
      </c>
      <c r="F813" s="239" t="s">
        <v>167</v>
      </c>
      <c r="G813" s="237"/>
      <c r="H813" s="240">
        <v>30.43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164</v>
      </c>
      <c r="AU813" s="246" t="s">
        <v>86</v>
      </c>
      <c r="AV813" s="14" t="s">
        <v>160</v>
      </c>
      <c r="AW813" s="14" t="s">
        <v>36</v>
      </c>
      <c r="AX813" s="14" t="s">
        <v>84</v>
      </c>
      <c r="AY813" s="246" t="s">
        <v>153</v>
      </c>
    </row>
    <row r="814" s="2" customFormat="1" ht="21.75" customHeight="1">
      <c r="A814" s="40"/>
      <c r="B814" s="41"/>
      <c r="C814" s="206" t="s">
        <v>1242</v>
      </c>
      <c r="D814" s="206" t="s">
        <v>155</v>
      </c>
      <c r="E814" s="207" t="s">
        <v>1243</v>
      </c>
      <c r="F814" s="208" t="s">
        <v>1244</v>
      </c>
      <c r="G814" s="209" t="s">
        <v>224</v>
      </c>
      <c r="H814" s="210">
        <v>30.43</v>
      </c>
      <c r="I814" s="211"/>
      <c r="J814" s="212">
        <f>ROUND(I814*H814,2)</f>
        <v>0</v>
      </c>
      <c r="K814" s="208" t="s">
        <v>159</v>
      </c>
      <c r="L814" s="46"/>
      <c r="M814" s="213" t="s">
        <v>19</v>
      </c>
      <c r="N814" s="214" t="s">
        <v>47</v>
      </c>
      <c r="O814" s="86"/>
      <c r="P814" s="215">
        <f>O814*H814</f>
        <v>0</v>
      </c>
      <c r="Q814" s="215">
        <v>0.0044999999999999997</v>
      </c>
      <c r="R814" s="215">
        <f>Q814*H814</f>
        <v>0.136935</v>
      </c>
      <c r="S814" s="215">
        <v>0</v>
      </c>
      <c r="T814" s="216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7" t="s">
        <v>279</v>
      </c>
      <c r="AT814" s="217" t="s">
        <v>155</v>
      </c>
      <c r="AU814" s="217" t="s">
        <v>86</v>
      </c>
      <c r="AY814" s="19" t="s">
        <v>153</v>
      </c>
      <c r="BE814" s="218">
        <f>IF(N814="základní",J814,0)</f>
        <v>0</v>
      </c>
      <c r="BF814" s="218">
        <f>IF(N814="snížená",J814,0)</f>
        <v>0</v>
      </c>
      <c r="BG814" s="218">
        <f>IF(N814="zákl. přenesená",J814,0)</f>
        <v>0</v>
      </c>
      <c r="BH814" s="218">
        <f>IF(N814="sníž. přenesená",J814,0)</f>
        <v>0</v>
      </c>
      <c r="BI814" s="218">
        <f>IF(N814="nulová",J814,0)</f>
        <v>0</v>
      </c>
      <c r="BJ814" s="19" t="s">
        <v>84</v>
      </c>
      <c r="BK814" s="218">
        <f>ROUND(I814*H814,2)</f>
        <v>0</v>
      </c>
      <c r="BL814" s="19" t="s">
        <v>279</v>
      </c>
      <c r="BM814" s="217" t="s">
        <v>1245</v>
      </c>
    </row>
    <row r="815" s="2" customFormat="1">
      <c r="A815" s="40"/>
      <c r="B815" s="41"/>
      <c r="C815" s="42"/>
      <c r="D815" s="219" t="s">
        <v>162</v>
      </c>
      <c r="E815" s="42"/>
      <c r="F815" s="220" t="s">
        <v>1246</v>
      </c>
      <c r="G815" s="42"/>
      <c r="H815" s="42"/>
      <c r="I815" s="221"/>
      <c r="J815" s="42"/>
      <c r="K815" s="42"/>
      <c r="L815" s="46"/>
      <c r="M815" s="222"/>
      <c r="N815" s="223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162</v>
      </c>
      <c r="AU815" s="19" t="s">
        <v>86</v>
      </c>
    </row>
    <row r="816" s="13" customFormat="1">
      <c r="A816" s="13"/>
      <c r="B816" s="224"/>
      <c r="C816" s="225"/>
      <c r="D816" s="226" t="s">
        <v>164</v>
      </c>
      <c r="E816" s="227" t="s">
        <v>19</v>
      </c>
      <c r="F816" s="228" t="s">
        <v>839</v>
      </c>
      <c r="G816" s="225"/>
      <c r="H816" s="229">
        <v>14.15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164</v>
      </c>
      <c r="AU816" s="235" t="s">
        <v>86</v>
      </c>
      <c r="AV816" s="13" t="s">
        <v>86</v>
      </c>
      <c r="AW816" s="13" t="s">
        <v>36</v>
      </c>
      <c r="AX816" s="13" t="s">
        <v>76</v>
      </c>
      <c r="AY816" s="235" t="s">
        <v>153</v>
      </c>
    </row>
    <row r="817" s="13" customFormat="1">
      <c r="A817" s="13"/>
      <c r="B817" s="224"/>
      <c r="C817" s="225"/>
      <c r="D817" s="226" t="s">
        <v>164</v>
      </c>
      <c r="E817" s="227" t="s">
        <v>19</v>
      </c>
      <c r="F817" s="228" t="s">
        <v>843</v>
      </c>
      <c r="G817" s="225"/>
      <c r="H817" s="229">
        <v>16.280000000000001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164</v>
      </c>
      <c r="AU817" s="235" t="s">
        <v>86</v>
      </c>
      <c r="AV817" s="13" t="s">
        <v>86</v>
      </c>
      <c r="AW817" s="13" t="s">
        <v>36</v>
      </c>
      <c r="AX817" s="13" t="s">
        <v>76</v>
      </c>
      <c r="AY817" s="235" t="s">
        <v>153</v>
      </c>
    </row>
    <row r="818" s="14" customFormat="1">
      <c r="A818" s="14"/>
      <c r="B818" s="236"/>
      <c r="C818" s="237"/>
      <c r="D818" s="226" t="s">
        <v>164</v>
      </c>
      <c r="E818" s="238" t="s">
        <v>19</v>
      </c>
      <c r="F818" s="239" t="s">
        <v>167</v>
      </c>
      <c r="G818" s="237"/>
      <c r="H818" s="240">
        <v>30.43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6" t="s">
        <v>164</v>
      </c>
      <c r="AU818" s="246" t="s">
        <v>86</v>
      </c>
      <c r="AV818" s="14" t="s">
        <v>160</v>
      </c>
      <c r="AW818" s="14" t="s">
        <v>36</v>
      </c>
      <c r="AX818" s="14" t="s">
        <v>84</v>
      </c>
      <c r="AY818" s="246" t="s">
        <v>153</v>
      </c>
    </row>
    <row r="819" s="2" customFormat="1" ht="16.5" customHeight="1">
      <c r="A819" s="40"/>
      <c r="B819" s="41"/>
      <c r="C819" s="206" t="s">
        <v>1247</v>
      </c>
      <c r="D819" s="206" t="s">
        <v>155</v>
      </c>
      <c r="E819" s="207" t="s">
        <v>1248</v>
      </c>
      <c r="F819" s="208" t="s">
        <v>1249</v>
      </c>
      <c r="G819" s="209" t="s">
        <v>224</v>
      </c>
      <c r="H819" s="210">
        <v>30.43</v>
      </c>
      <c r="I819" s="211"/>
      <c r="J819" s="212">
        <f>ROUND(I819*H819,2)</f>
        <v>0</v>
      </c>
      <c r="K819" s="208" t="s">
        <v>159</v>
      </c>
      <c r="L819" s="46"/>
      <c r="M819" s="213" t="s">
        <v>19</v>
      </c>
      <c r="N819" s="214" t="s">
        <v>47</v>
      </c>
      <c r="O819" s="86"/>
      <c r="P819" s="215">
        <f>O819*H819</f>
        <v>0</v>
      </c>
      <c r="Q819" s="215">
        <v>0.00029999999999999997</v>
      </c>
      <c r="R819" s="215">
        <f>Q819*H819</f>
        <v>0.009129</v>
      </c>
      <c r="S819" s="215">
        <v>0</v>
      </c>
      <c r="T819" s="216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7" t="s">
        <v>279</v>
      </c>
      <c r="AT819" s="217" t="s">
        <v>155</v>
      </c>
      <c r="AU819" s="217" t="s">
        <v>86</v>
      </c>
      <c r="AY819" s="19" t="s">
        <v>153</v>
      </c>
      <c r="BE819" s="218">
        <f>IF(N819="základní",J819,0)</f>
        <v>0</v>
      </c>
      <c r="BF819" s="218">
        <f>IF(N819="snížená",J819,0)</f>
        <v>0</v>
      </c>
      <c r="BG819" s="218">
        <f>IF(N819="zákl. přenesená",J819,0)</f>
        <v>0</v>
      </c>
      <c r="BH819" s="218">
        <f>IF(N819="sníž. přenesená",J819,0)</f>
        <v>0</v>
      </c>
      <c r="BI819" s="218">
        <f>IF(N819="nulová",J819,0)</f>
        <v>0</v>
      </c>
      <c r="BJ819" s="19" t="s">
        <v>84</v>
      </c>
      <c r="BK819" s="218">
        <f>ROUND(I819*H819,2)</f>
        <v>0</v>
      </c>
      <c r="BL819" s="19" t="s">
        <v>279</v>
      </c>
      <c r="BM819" s="217" t="s">
        <v>1250</v>
      </c>
    </row>
    <row r="820" s="2" customFormat="1">
      <c r="A820" s="40"/>
      <c r="B820" s="41"/>
      <c r="C820" s="42"/>
      <c r="D820" s="219" t="s">
        <v>162</v>
      </c>
      <c r="E820" s="42"/>
      <c r="F820" s="220" t="s">
        <v>1251</v>
      </c>
      <c r="G820" s="42"/>
      <c r="H820" s="42"/>
      <c r="I820" s="221"/>
      <c r="J820" s="42"/>
      <c r="K820" s="42"/>
      <c r="L820" s="46"/>
      <c r="M820" s="222"/>
      <c r="N820" s="223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162</v>
      </c>
      <c r="AU820" s="19" t="s">
        <v>86</v>
      </c>
    </row>
    <row r="821" s="13" customFormat="1">
      <c r="A821" s="13"/>
      <c r="B821" s="224"/>
      <c r="C821" s="225"/>
      <c r="D821" s="226" t="s">
        <v>164</v>
      </c>
      <c r="E821" s="227" t="s">
        <v>19</v>
      </c>
      <c r="F821" s="228" t="s">
        <v>839</v>
      </c>
      <c r="G821" s="225"/>
      <c r="H821" s="229">
        <v>14.15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164</v>
      </c>
      <c r="AU821" s="235" t="s">
        <v>86</v>
      </c>
      <c r="AV821" s="13" t="s">
        <v>86</v>
      </c>
      <c r="AW821" s="13" t="s">
        <v>36</v>
      </c>
      <c r="AX821" s="13" t="s">
        <v>76</v>
      </c>
      <c r="AY821" s="235" t="s">
        <v>153</v>
      </c>
    </row>
    <row r="822" s="13" customFormat="1">
      <c r="A822" s="13"/>
      <c r="B822" s="224"/>
      <c r="C822" s="225"/>
      <c r="D822" s="226" t="s">
        <v>164</v>
      </c>
      <c r="E822" s="227" t="s">
        <v>19</v>
      </c>
      <c r="F822" s="228" t="s">
        <v>843</v>
      </c>
      <c r="G822" s="225"/>
      <c r="H822" s="229">
        <v>16.280000000000001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164</v>
      </c>
      <c r="AU822" s="235" t="s">
        <v>86</v>
      </c>
      <c r="AV822" s="13" t="s">
        <v>86</v>
      </c>
      <c r="AW822" s="13" t="s">
        <v>36</v>
      </c>
      <c r="AX822" s="13" t="s">
        <v>76</v>
      </c>
      <c r="AY822" s="235" t="s">
        <v>153</v>
      </c>
    </row>
    <row r="823" s="14" customFormat="1">
      <c r="A823" s="14"/>
      <c r="B823" s="236"/>
      <c r="C823" s="237"/>
      <c r="D823" s="226" t="s">
        <v>164</v>
      </c>
      <c r="E823" s="238" t="s">
        <v>19</v>
      </c>
      <c r="F823" s="239" t="s">
        <v>167</v>
      </c>
      <c r="G823" s="237"/>
      <c r="H823" s="240">
        <v>30.43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6" t="s">
        <v>164</v>
      </c>
      <c r="AU823" s="246" t="s">
        <v>86</v>
      </c>
      <c r="AV823" s="14" t="s">
        <v>160</v>
      </c>
      <c r="AW823" s="14" t="s">
        <v>36</v>
      </c>
      <c r="AX823" s="14" t="s">
        <v>84</v>
      </c>
      <c r="AY823" s="246" t="s">
        <v>153</v>
      </c>
    </row>
    <row r="824" s="2" customFormat="1" ht="16.5" customHeight="1">
      <c r="A824" s="40"/>
      <c r="B824" s="41"/>
      <c r="C824" s="271" t="s">
        <v>1252</v>
      </c>
      <c r="D824" s="271" t="s">
        <v>880</v>
      </c>
      <c r="E824" s="272" t="s">
        <v>1253</v>
      </c>
      <c r="F824" s="273" t="s">
        <v>1254</v>
      </c>
      <c r="G824" s="274" t="s">
        <v>224</v>
      </c>
      <c r="H824" s="275">
        <v>33.472999999999999</v>
      </c>
      <c r="I824" s="276"/>
      <c r="J824" s="277">
        <f>ROUND(I824*H824,2)</f>
        <v>0</v>
      </c>
      <c r="K824" s="273" t="s">
        <v>19</v>
      </c>
      <c r="L824" s="278"/>
      <c r="M824" s="279" t="s">
        <v>19</v>
      </c>
      <c r="N824" s="280" t="s">
        <v>47</v>
      </c>
      <c r="O824" s="86"/>
      <c r="P824" s="215">
        <f>O824*H824</f>
        <v>0</v>
      </c>
      <c r="Q824" s="215">
        <v>0.0025999999999999999</v>
      </c>
      <c r="R824" s="215">
        <f>Q824*H824</f>
        <v>0.08702979999999999</v>
      </c>
      <c r="S824" s="215">
        <v>0</v>
      </c>
      <c r="T824" s="21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7" t="s">
        <v>383</v>
      </c>
      <c r="AT824" s="217" t="s">
        <v>880</v>
      </c>
      <c r="AU824" s="217" t="s">
        <v>86</v>
      </c>
      <c r="AY824" s="19" t="s">
        <v>153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9" t="s">
        <v>84</v>
      </c>
      <c r="BK824" s="218">
        <f>ROUND(I824*H824,2)</f>
        <v>0</v>
      </c>
      <c r="BL824" s="19" t="s">
        <v>279</v>
      </c>
      <c r="BM824" s="217" t="s">
        <v>1255</v>
      </c>
    </row>
    <row r="825" s="13" customFormat="1">
      <c r="A825" s="13"/>
      <c r="B825" s="224"/>
      <c r="C825" s="225"/>
      <c r="D825" s="226" t="s">
        <v>164</v>
      </c>
      <c r="E825" s="227" t="s">
        <v>19</v>
      </c>
      <c r="F825" s="228" t="s">
        <v>1256</v>
      </c>
      <c r="G825" s="225"/>
      <c r="H825" s="229">
        <v>33.472999999999999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164</v>
      </c>
      <c r="AU825" s="235" t="s">
        <v>86</v>
      </c>
      <c r="AV825" s="13" t="s">
        <v>86</v>
      </c>
      <c r="AW825" s="13" t="s">
        <v>36</v>
      </c>
      <c r="AX825" s="13" t="s">
        <v>76</v>
      </c>
      <c r="AY825" s="235" t="s">
        <v>153</v>
      </c>
    </row>
    <row r="826" s="14" customFormat="1">
      <c r="A826" s="14"/>
      <c r="B826" s="236"/>
      <c r="C826" s="237"/>
      <c r="D826" s="226" t="s">
        <v>164</v>
      </c>
      <c r="E826" s="238" t="s">
        <v>19</v>
      </c>
      <c r="F826" s="239" t="s">
        <v>167</v>
      </c>
      <c r="G826" s="237"/>
      <c r="H826" s="240">
        <v>33.472999999999999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6" t="s">
        <v>164</v>
      </c>
      <c r="AU826" s="246" t="s">
        <v>86</v>
      </c>
      <c r="AV826" s="14" t="s">
        <v>160</v>
      </c>
      <c r="AW826" s="14" t="s">
        <v>36</v>
      </c>
      <c r="AX826" s="14" t="s">
        <v>84</v>
      </c>
      <c r="AY826" s="246" t="s">
        <v>153</v>
      </c>
    </row>
    <row r="827" s="2" customFormat="1" ht="16.5" customHeight="1">
      <c r="A827" s="40"/>
      <c r="B827" s="41"/>
      <c r="C827" s="206" t="s">
        <v>1257</v>
      </c>
      <c r="D827" s="206" t="s">
        <v>155</v>
      </c>
      <c r="E827" s="207" t="s">
        <v>1258</v>
      </c>
      <c r="F827" s="208" t="s">
        <v>1259</v>
      </c>
      <c r="G827" s="209" t="s">
        <v>339</v>
      </c>
      <c r="H827" s="210">
        <v>36</v>
      </c>
      <c r="I827" s="211"/>
      <c r="J827" s="212">
        <f>ROUND(I827*H827,2)</f>
        <v>0</v>
      </c>
      <c r="K827" s="208" t="s">
        <v>159</v>
      </c>
      <c r="L827" s="46"/>
      <c r="M827" s="213" t="s">
        <v>19</v>
      </c>
      <c r="N827" s="214" t="s">
        <v>47</v>
      </c>
      <c r="O827" s="86"/>
      <c r="P827" s="215">
        <f>O827*H827</f>
        <v>0</v>
      </c>
      <c r="Q827" s="215">
        <v>1.0000000000000001E-05</v>
      </c>
      <c r="R827" s="215">
        <f>Q827*H827</f>
        <v>0.00036000000000000002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279</v>
      </c>
      <c r="AT827" s="217" t="s">
        <v>155</v>
      </c>
      <c r="AU827" s="217" t="s">
        <v>86</v>
      </c>
      <c r="AY827" s="19" t="s">
        <v>153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84</v>
      </c>
      <c r="BK827" s="218">
        <f>ROUND(I827*H827,2)</f>
        <v>0</v>
      </c>
      <c r="BL827" s="19" t="s">
        <v>279</v>
      </c>
      <c r="BM827" s="217" t="s">
        <v>1260</v>
      </c>
    </row>
    <row r="828" s="2" customFormat="1">
      <c r="A828" s="40"/>
      <c r="B828" s="41"/>
      <c r="C828" s="42"/>
      <c r="D828" s="219" t="s">
        <v>162</v>
      </c>
      <c r="E828" s="42"/>
      <c r="F828" s="220" t="s">
        <v>1261</v>
      </c>
      <c r="G828" s="42"/>
      <c r="H828" s="42"/>
      <c r="I828" s="221"/>
      <c r="J828" s="42"/>
      <c r="K828" s="42"/>
      <c r="L828" s="46"/>
      <c r="M828" s="222"/>
      <c r="N828" s="223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162</v>
      </c>
      <c r="AU828" s="19" t="s">
        <v>86</v>
      </c>
    </row>
    <row r="829" s="13" customFormat="1">
      <c r="A829" s="13"/>
      <c r="B829" s="224"/>
      <c r="C829" s="225"/>
      <c r="D829" s="226" t="s">
        <v>164</v>
      </c>
      <c r="E829" s="227" t="s">
        <v>19</v>
      </c>
      <c r="F829" s="228" t="s">
        <v>1262</v>
      </c>
      <c r="G829" s="225"/>
      <c r="H829" s="229">
        <v>14.44</v>
      </c>
      <c r="I829" s="230"/>
      <c r="J829" s="225"/>
      <c r="K829" s="225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164</v>
      </c>
      <c r="AU829" s="235" t="s">
        <v>86</v>
      </c>
      <c r="AV829" s="13" t="s">
        <v>86</v>
      </c>
      <c r="AW829" s="13" t="s">
        <v>36</v>
      </c>
      <c r="AX829" s="13" t="s">
        <v>76</v>
      </c>
      <c r="AY829" s="235" t="s">
        <v>153</v>
      </c>
    </row>
    <row r="830" s="13" customFormat="1">
      <c r="A830" s="13"/>
      <c r="B830" s="224"/>
      <c r="C830" s="225"/>
      <c r="D830" s="226" t="s">
        <v>164</v>
      </c>
      <c r="E830" s="227" t="s">
        <v>19</v>
      </c>
      <c r="F830" s="228" t="s">
        <v>1263</v>
      </c>
      <c r="G830" s="225"/>
      <c r="H830" s="229">
        <v>21.559999999999999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164</v>
      </c>
      <c r="AU830" s="235" t="s">
        <v>86</v>
      </c>
      <c r="AV830" s="13" t="s">
        <v>86</v>
      </c>
      <c r="AW830" s="13" t="s">
        <v>36</v>
      </c>
      <c r="AX830" s="13" t="s">
        <v>76</v>
      </c>
      <c r="AY830" s="235" t="s">
        <v>153</v>
      </c>
    </row>
    <row r="831" s="14" customFormat="1">
      <c r="A831" s="14"/>
      <c r="B831" s="236"/>
      <c r="C831" s="237"/>
      <c r="D831" s="226" t="s">
        <v>164</v>
      </c>
      <c r="E831" s="238" t="s">
        <v>19</v>
      </c>
      <c r="F831" s="239" t="s">
        <v>167</v>
      </c>
      <c r="G831" s="237"/>
      <c r="H831" s="240">
        <v>36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6" t="s">
        <v>164</v>
      </c>
      <c r="AU831" s="246" t="s">
        <v>86</v>
      </c>
      <c r="AV831" s="14" t="s">
        <v>160</v>
      </c>
      <c r="AW831" s="14" t="s">
        <v>36</v>
      </c>
      <c r="AX831" s="14" t="s">
        <v>84</v>
      </c>
      <c r="AY831" s="246" t="s">
        <v>153</v>
      </c>
    </row>
    <row r="832" s="2" customFormat="1" ht="16.5" customHeight="1">
      <c r="A832" s="40"/>
      <c r="B832" s="41"/>
      <c r="C832" s="271" t="s">
        <v>1264</v>
      </c>
      <c r="D832" s="271" t="s">
        <v>880</v>
      </c>
      <c r="E832" s="272" t="s">
        <v>1265</v>
      </c>
      <c r="F832" s="273" t="s">
        <v>1266</v>
      </c>
      <c r="G832" s="274" t="s">
        <v>339</v>
      </c>
      <c r="H832" s="275">
        <v>41.399999999999999</v>
      </c>
      <c r="I832" s="276"/>
      <c r="J832" s="277">
        <f>ROUND(I832*H832,2)</f>
        <v>0</v>
      </c>
      <c r="K832" s="273" t="s">
        <v>19</v>
      </c>
      <c r="L832" s="278"/>
      <c r="M832" s="279" t="s">
        <v>19</v>
      </c>
      <c r="N832" s="280" t="s">
        <v>47</v>
      </c>
      <c r="O832" s="86"/>
      <c r="P832" s="215">
        <f>O832*H832</f>
        <v>0</v>
      </c>
      <c r="Q832" s="215">
        <v>2.0000000000000002E-05</v>
      </c>
      <c r="R832" s="215">
        <f>Q832*H832</f>
        <v>0.00082800000000000007</v>
      </c>
      <c r="S832" s="215">
        <v>0</v>
      </c>
      <c r="T832" s="21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7" t="s">
        <v>383</v>
      </c>
      <c r="AT832" s="217" t="s">
        <v>880</v>
      </c>
      <c r="AU832" s="217" t="s">
        <v>86</v>
      </c>
      <c r="AY832" s="19" t="s">
        <v>153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9" t="s">
        <v>84</v>
      </c>
      <c r="BK832" s="218">
        <f>ROUND(I832*H832,2)</f>
        <v>0</v>
      </c>
      <c r="BL832" s="19" t="s">
        <v>279</v>
      </c>
      <c r="BM832" s="217" t="s">
        <v>1267</v>
      </c>
    </row>
    <row r="833" s="13" customFormat="1">
      <c r="A833" s="13"/>
      <c r="B833" s="224"/>
      <c r="C833" s="225"/>
      <c r="D833" s="226" t="s">
        <v>164</v>
      </c>
      <c r="E833" s="227" t="s">
        <v>19</v>
      </c>
      <c r="F833" s="228" t="s">
        <v>1268</v>
      </c>
      <c r="G833" s="225"/>
      <c r="H833" s="229">
        <v>41.399999999999999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164</v>
      </c>
      <c r="AU833" s="235" t="s">
        <v>86</v>
      </c>
      <c r="AV833" s="13" t="s">
        <v>86</v>
      </c>
      <c r="AW833" s="13" t="s">
        <v>36</v>
      </c>
      <c r="AX833" s="13" t="s">
        <v>76</v>
      </c>
      <c r="AY833" s="235" t="s">
        <v>153</v>
      </c>
    </row>
    <row r="834" s="14" customFormat="1">
      <c r="A834" s="14"/>
      <c r="B834" s="236"/>
      <c r="C834" s="237"/>
      <c r="D834" s="226" t="s">
        <v>164</v>
      </c>
      <c r="E834" s="238" t="s">
        <v>19</v>
      </c>
      <c r="F834" s="239" t="s">
        <v>167</v>
      </c>
      <c r="G834" s="237"/>
      <c r="H834" s="240">
        <v>41.399999999999999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164</v>
      </c>
      <c r="AU834" s="246" t="s">
        <v>86</v>
      </c>
      <c r="AV834" s="14" t="s">
        <v>160</v>
      </c>
      <c r="AW834" s="14" t="s">
        <v>36</v>
      </c>
      <c r="AX834" s="14" t="s">
        <v>84</v>
      </c>
      <c r="AY834" s="246" t="s">
        <v>153</v>
      </c>
    </row>
    <row r="835" s="2" customFormat="1" ht="16.5" customHeight="1">
      <c r="A835" s="40"/>
      <c r="B835" s="41"/>
      <c r="C835" s="206" t="s">
        <v>1269</v>
      </c>
      <c r="D835" s="206" t="s">
        <v>155</v>
      </c>
      <c r="E835" s="207" t="s">
        <v>1270</v>
      </c>
      <c r="F835" s="208" t="s">
        <v>1271</v>
      </c>
      <c r="G835" s="209" t="s">
        <v>339</v>
      </c>
      <c r="H835" s="210">
        <v>3</v>
      </c>
      <c r="I835" s="211"/>
      <c r="J835" s="212">
        <f>ROUND(I835*H835,2)</f>
        <v>0</v>
      </c>
      <c r="K835" s="208" t="s">
        <v>159</v>
      </c>
      <c r="L835" s="46"/>
      <c r="M835" s="213" t="s">
        <v>19</v>
      </c>
      <c r="N835" s="214" t="s">
        <v>47</v>
      </c>
      <c r="O835" s="86"/>
      <c r="P835" s="215">
        <f>O835*H835</f>
        <v>0</v>
      </c>
      <c r="Q835" s="215">
        <v>0</v>
      </c>
      <c r="R835" s="215">
        <f>Q835*H835</f>
        <v>0</v>
      </c>
      <c r="S835" s="215">
        <v>0</v>
      </c>
      <c r="T835" s="21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279</v>
      </c>
      <c r="AT835" s="217" t="s">
        <v>155</v>
      </c>
      <c r="AU835" s="217" t="s">
        <v>86</v>
      </c>
      <c r="AY835" s="19" t="s">
        <v>153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9" t="s">
        <v>84</v>
      </c>
      <c r="BK835" s="218">
        <f>ROUND(I835*H835,2)</f>
        <v>0</v>
      </c>
      <c r="BL835" s="19" t="s">
        <v>279</v>
      </c>
      <c r="BM835" s="217" t="s">
        <v>1272</v>
      </c>
    </row>
    <row r="836" s="2" customFormat="1">
      <c r="A836" s="40"/>
      <c r="B836" s="41"/>
      <c r="C836" s="42"/>
      <c r="D836" s="219" t="s">
        <v>162</v>
      </c>
      <c r="E836" s="42"/>
      <c r="F836" s="220" t="s">
        <v>1273</v>
      </c>
      <c r="G836" s="42"/>
      <c r="H836" s="42"/>
      <c r="I836" s="221"/>
      <c r="J836" s="42"/>
      <c r="K836" s="42"/>
      <c r="L836" s="46"/>
      <c r="M836" s="222"/>
      <c r="N836" s="223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162</v>
      </c>
      <c r="AU836" s="19" t="s">
        <v>86</v>
      </c>
    </row>
    <row r="837" s="13" customFormat="1">
      <c r="A837" s="13"/>
      <c r="B837" s="224"/>
      <c r="C837" s="225"/>
      <c r="D837" s="226" t="s">
        <v>164</v>
      </c>
      <c r="E837" s="227" t="s">
        <v>19</v>
      </c>
      <c r="F837" s="228" t="s">
        <v>1274</v>
      </c>
      <c r="G837" s="225"/>
      <c r="H837" s="229">
        <v>0.80000000000000004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164</v>
      </c>
      <c r="AU837" s="235" t="s">
        <v>86</v>
      </c>
      <c r="AV837" s="13" t="s">
        <v>86</v>
      </c>
      <c r="AW837" s="13" t="s">
        <v>36</v>
      </c>
      <c r="AX837" s="13" t="s">
        <v>76</v>
      </c>
      <c r="AY837" s="235" t="s">
        <v>153</v>
      </c>
    </row>
    <row r="838" s="13" customFormat="1">
      <c r="A838" s="13"/>
      <c r="B838" s="224"/>
      <c r="C838" s="225"/>
      <c r="D838" s="226" t="s">
        <v>164</v>
      </c>
      <c r="E838" s="227" t="s">
        <v>19</v>
      </c>
      <c r="F838" s="228" t="s">
        <v>1275</v>
      </c>
      <c r="G838" s="225"/>
      <c r="H838" s="229">
        <v>2.2000000000000002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164</v>
      </c>
      <c r="AU838" s="235" t="s">
        <v>86</v>
      </c>
      <c r="AV838" s="13" t="s">
        <v>86</v>
      </c>
      <c r="AW838" s="13" t="s">
        <v>36</v>
      </c>
      <c r="AX838" s="13" t="s">
        <v>76</v>
      </c>
      <c r="AY838" s="235" t="s">
        <v>153</v>
      </c>
    </row>
    <row r="839" s="14" customFormat="1">
      <c r="A839" s="14"/>
      <c r="B839" s="236"/>
      <c r="C839" s="237"/>
      <c r="D839" s="226" t="s">
        <v>164</v>
      </c>
      <c r="E839" s="238" t="s">
        <v>19</v>
      </c>
      <c r="F839" s="239" t="s">
        <v>167</v>
      </c>
      <c r="G839" s="237"/>
      <c r="H839" s="240">
        <v>3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164</v>
      </c>
      <c r="AU839" s="246" t="s">
        <v>86</v>
      </c>
      <c r="AV839" s="14" t="s">
        <v>160</v>
      </c>
      <c r="AW839" s="14" t="s">
        <v>36</v>
      </c>
      <c r="AX839" s="14" t="s">
        <v>84</v>
      </c>
      <c r="AY839" s="246" t="s">
        <v>153</v>
      </c>
    </row>
    <row r="840" s="2" customFormat="1" ht="16.5" customHeight="1">
      <c r="A840" s="40"/>
      <c r="B840" s="41"/>
      <c r="C840" s="271" t="s">
        <v>1276</v>
      </c>
      <c r="D840" s="271" t="s">
        <v>880</v>
      </c>
      <c r="E840" s="272" t="s">
        <v>1277</v>
      </c>
      <c r="F840" s="273" t="s">
        <v>1278</v>
      </c>
      <c r="G840" s="274" t="s">
        <v>339</v>
      </c>
      <c r="H840" s="275">
        <v>3.4500000000000002</v>
      </c>
      <c r="I840" s="276"/>
      <c r="J840" s="277">
        <f>ROUND(I840*H840,2)</f>
        <v>0</v>
      </c>
      <c r="K840" s="273" t="s">
        <v>159</v>
      </c>
      <c r="L840" s="278"/>
      <c r="M840" s="279" t="s">
        <v>19</v>
      </c>
      <c r="N840" s="280" t="s">
        <v>47</v>
      </c>
      <c r="O840" s="86"/>
      <c r="P840" s="215">
        <f>O840*H840</f>
        <v>0</v>
      </c>
      <c r="Q840" s="215">
        <v>0.00021000000000000001</v>
      </c>
      <c r="R840" s="215">
        <f>Q840*H840</f>
        <v>0.0007245000000000001</v>
      </c>
      <c r="S840" s="215">
        <v>0</v>
      </c>
      <c r="T840" s="21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7" t="s">
        <v>383</v>
      </c>
      <c r="AT840" s="217" t="s">
        <v>880</v>
      </c>
      <c r="AU840" s="217" t="s">
        <v>86</v>
      </c>
      <c r="AY840" s="19" t="s">
        <v>153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9" t="s">
        <v>84</v>
      </c>
      <c r="BK840" s="218">
        <f>ROUND(I840*H840,2)</f>
        <v>0</v>
      </c>
      <c r="BL840" s="19" t="s">
        <v>279</v>
      </c>
      <c r="BM840" s="217" t="s">
        <v>1279</v>
      </c>
    </row>
    <row r="841" s="13" customFormat="1">
      <c r="A841" s="13"/>
      <c r="B841" s="224"/>
      <c r="C841" s="225"/>
      <c r="D841" s="226" t="s">
        <v>164</v>
      </c>
      <c r="E841" s="227" t="s">
        <v>19</v>
      </c>
      <c r="F841" s="228" t="s">
        <v>1280</v>
      </c>
      <c r="G841" s="225"/>
      <c r="H841" s="229">
        <v>3.4500000000000002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164</v>
      </c>
      <c r="AU841" s="235" t="s">
        <v>86</v>
      </c>
      <c r="AV841" s="13" t="s">
        <v>86</v>
      </c>
      <c r="AW841" s="13" t="s">
        <v>36</v>
      </c>
      <c r="AX841" s="13" t="s">
        <v>76</v>
      </c>
      <c r="AY841" s="235" t="s">
        <v>153</v>
      </c>
    </row>
    <row r="842" s="14" customFormat="1">
      <c r="A842" s="14"/>
      <c r="B842" s="236"/>
      <c r="C842" s="237"/>
      <c r="D842" s="226" t="s">
        <v>164</v>
      </c>
      <c r="E842" s="238" t="s">
        <v>19</v>
      </c>
      <c r="F842" s="239" t="s">
        <v>167</v>
      </c>
      <c r="G842" s="237"/>
      <c r="H842" s="240">
        <v>3.4500000000000002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6" t="s">
        <v>164</v>
      </c>
      <c r="AU842" s="246" t="s">
        <v>86</v>
      </c>
      <c r="AV842" s="14" t="s">
        <v>160</v>
      </c>
      <c r="AW842" s="14" t="s">
        <v>36</v>
      </c>
      <c r="AX842" s="14" t="s">
        <v>84</v>
      </c>
      <c r="AY842" s="246" t="s">
        <v>153</v>
      </c>
    </row>
    <row r="843" s="2" customFormat="1" ht="16.5" customHeight="1">
      <c r="A843" s="40"/>
      <c r="B843" s="41"/>
      <c r="C843" s="206" t="s">
        <v>1281</v>
      </c>
      <c r="D843" s="206" t="s">
        <v>155</v>
      </c>
      <c r="E843" s="207" t="s">
        <v>1282</v>
      </c>
      <c r="F843" s="208" t="s">
        <v>1283</v>
      </c>
      <c r="G843" s="209" t="s">
        <v>224</v>
      </c>
      <c r="H843" s="210">
        <v>30.43</v>
      </c>
      <c r="I843" s="211"/>
      <c r="J843" s="212">
        <f>ROUND(I843*H843,2)</f>
        <v>0</v>
      </c>
      <c r="K843" s="208" t="s">
        <v>159</v>
      </c>
      <c r="L843" s="46"/>
      <c r="M843" s="213" t="s">
        <v>19</v>
      </c>
      <c r="N843" s="214" t="s">
        <v>47</v>
      </c>
      <c r="O843" s="86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279</v>
      </c>
      <c r="AT843" s="217" t="s">
        <v>155</v>
      </c>
      <c r="AU843" s="217" t="s">
        <v>86</v>
      </c>
      <c r="AY843" s="19" t="s">
        <v>153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9" t="s">
        <v>84</v>
      </c>
      <c r="BK843" s="218">
        <f>ROUND(I843*H843,2)</f>
        <v>0</v>
      </c>
      <c r="BL843" s="19" t="s">
        <v>279</v>
      </c>
      <c r="BM843" s="217" t="s">
        <v>1284</v>
      </c>
    </row>
    <row r="844" s="2" customFormat="1">
      <c r="A844" s="40"/>
      <c r="B844" s="41"/>
      <c r="C844" s="42"/>
      <c r="D844" s="219" t="s">
        <v>162</v>
      </c>
      <c r="E844" s="42"/>
      <c r="F844" s="220" t="s">
        <v>1285</v>
      </c>
      <c r="G844" s="42"/>
      <c r="H844" s="42"/>
      <c r="I844" s="221"/>
      <c r="J844" s="42"/>
      <c r="K844" s="42"/>
      <c r="L844" s="46"/>
      <c r="M844" s="222"/>
      <c r="N844" s="223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162</v>
      </c>
      <c r="AU844" s="19" t="s">
        <v>86</v>
      </c>
    </row>
    <row r="845" s="13" customFormat="1">
      <c r="A845" s="13"/>
      <c r="B845" s="224"/>
      <c r="C845" s="225"/>
      <c r="D845" s="226" t="s">
        <v>164</v>
      </c>
      <c r="E845" s="227" t="s">
        <v>19</v>
      </c>
      <c r="F845" s="228" t="s">
        <v>839</v>
      </c>
      <c r="G845" s="225"/>
      <c r="H845" s="229">
        <v>14.15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164</v>
      </c>
      <c r="AU845" s="235" t="s">
        <v>86</v>
      </c>
      <c r="AV845" s="13" t="s">
        <v>86</v>
      </c>
      <c r="AW845" s="13" t="s">
        <v>36</v>
      </c>
      <c r="AX845" s="13" t="s">
        <v>76</v>
      </c>
      <c r="AY845" s="235" t="s">
        <v>153</v>
      </c>
    </row>
    <row r="846" s="13" customFormat="1">
      <c r="A846" s="13"/>
      <c r="B846" s="224"/>
      <c r="C846" s="225"/>
      <c r="D846" s="226" t="s">
        <v>164</v>
      </c>
      <c r="E846" s="227" t="s">
        <v>19</v>
      </c>
      <c r="F846" s="228" t="s">
        <v>843</v>
      </c>
      <c r="G846" s="225"/>
      <c r="H846" s="229">
        <v>16.280000000000001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164</v>
      </c>
      <c r="AU846" s="235" t="s">
        <v>86</v>
      </c>
      <c r="AV846" s="13" t="s">
        <v>86</v>
      </c>
      <c r="AW846" s="13" t="s">
        <v>36</v>
      </c>
      <c r="AX846" s="13" t="s">
        <v>76</v>
      </c>
      <c r="AY846" s="235" t="s">
        <v>153</v>
      </c>
    </row>
    <row r="847" s="14" customFormat="1">
      <c r="A847" s="14"/>
      <c r="B847" s="236"/>
      <c r="C847" s="237"/>
      <c r="D847" s="226" t="s">
        <v>164</v>
      </c>
      <c r="E847" s="238" t="s">
        <v>19</v>
      </c>
      <c r="F847" s="239" t="s">
        <v>167</v>
      </c>
      <c r="G847" s="237"/>
      <c r="H847" s="240">
        <v>30.43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164</v>
      </c>
      <c r="AU847" s="246" t="s">
        <v>86</v>
      </c>
      <c r="AV847" s="14" t="s">
        <v>160</v>
      </c>
      <c r="AW847" s="14" t="s">
        <v>36</v>
      </c>
      <c r="AX847" s="14" t="s">
        <v>84</v>
      </c>
      <c r="AY847" s="246" t="s">
        <v>153</v>
      </c>
    </row>
    <row r="848" s="2" customFormat="1" ht="24.15" customHeight="1">
      <c r="A848" s="40"/>
      <c r="B848" s="41"/>
      <c r="C848" s="206" t="s">
        <v>1286</v>
      </c>
      <c r="D848" s="206" t="s">
        <v>155</v>
      </c>
      <c r="E848" s="207" t="s">
        <v>1287</v>
      </c>
      <c r="F848" s="208" t="s">
        <v>1288</v>
      </c>
      <c r="G848" s="209" t="s">
        <v>204</v>
      </c>
      <c r="H848" s="210">
        <v>0.24099999999999999</v>
      </c>
      <c r="I848" s="211"/>
      <c r="J848" s="212">
        <f>ROUND(I848*H848,2)</f>
        <v>0</v>
      </c>
      <c r="K848" s="208" t="s">
        <v>159</v>
      </c>
      <c r="L848" s="46"/>
      <c r="M848" s="213" t="s">
        <v>19</v>
      </c>
      <c r="N848" s="214" t="s">
        <v>47</v>
      </c>
      <c r="O848" s="86"/>
      <c r="P848" s="215">
        <f>O848*H848</f>
        <v>0</v>
      </c>
      <c r="Q848" s="215">
        <v>0</v>
      </c>
      <c r="R848" s="215">
        <f>Q848*H848</f>
        <v>0</v>
      </c>
      <c r="S848" s="215">
        <v>0</v>
      </c>
      <c r="T848" s="216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7" t="s">
        <v>279</v>
      </c>
      <c r="AT848" s="217" t="s">
        <v>155</v>
      </c>
      <c r="AU848" s="217" t="s">
        <v>86</v>
      </c>
      <c r="AY848" s="19" t="s">
        <v>153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9" t="s">
        <v>84</v>
      </c>
      <c r="BK848" s="218">
        <f>ROUND(I848*H848,2)</f>
        <v>0</v>
      </c>
      <c r="BL848" s="19" t="s">
        <v>279</v>
      </c>
      <c r="BM848" s="217" t="s">
        <v>1289</v>
      </c>
    </row>
    <row r="849" s="2" customFormat="1">
      <c r="A849" s="40"/>
      <c r="B849" s="41"/>
      <c r="C849" s="42"/>
      <c r="D849" s="219" t="s">
        <v>162</v>
      </c>
      <c r="E849" s="42"/>
      <c r="F849" s="220" t="s">
        <v>1290</v>
      </c>
      <c r="G849" s="42"/>
      <c r="H849" s="42"/>
      <c r="I849" s="221"/>
      <c r="J849" s="42"/>
      <c r="K849" s="42"/>
      <c r="L849" s="46"/>
      <c r="M849" s="222"/>
      <c r="N849" s="223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162</v>
      </c>
      <c r="AU849" s="19" t="s">
        <v>86</v>
      </c>
    </row>
    <row r="850" s="2" customFormat="1" ht="24.15" customHeight="1">
      <c r="A850" s="40"/>
      <c r="B850" s="41"/>
      <c r="C850" s="206" t="s">
        <v>1291</v>
      </c>
      <c r="D850" s="206" t="s">
        <v>155</v>
      </c>
      <c r="E850" s="207" t="s">
        <v>1292</v>
      </c>
      <c r="F850" s="208" t="s">
        <v>1293</v>
      </c>
      <c r="G850" s="209" t="s">
        <v>204</v>
      </c>
      <c r="H850" s="210">
        <v>0.24099999999999999</v>
      </c>
      <c r="I850" s="211"/>
      <c r="J850" s="212">
        <f>ROUND(I850*H850,2)</f>
        <v>0</v>
      </c>
      <c r="K850" s="208" t="s">
        <v>159</v>
      </c>
      <c r="L850" s="46"/>
      <c r="M850" s="213" t="s">
        <v>19</v>
      </c>
      <c r="N850" s="214" t="s">
        <v>47</v>
      </c>
      <c r="O850" s="86"/>
      <c r="P850" s="215">
        <f>O850*H850</f>
        <v>0</v>
      </c>
      <c r="Q850" s="215">
        <v>0</v>
      </c>
      <c r="R850" s="215">
        <f>Q850*H850</f>
        <v>0</v>
      </c>
      <c r="S850" s="215">
        <v>0</v>
      </c>
      <c r="T850" s="21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7" t="s">
        <v>279</v>
      </c>
      <c r="AT850" s="217" t="s">
        <v>155</v>
      </c>
      <c r="AU850" s="217" t="s">
        <v>86</v>
      </c>
      <c r="AY850" s="19" t="s">
        <v>153</v>
      </c>
      <c r="BE850" s="218">
        <f>IF(N850="základní",J850,0)</f>
        <v>0</v>
      </c>
      <c r="BF850" s="218">
        <f>IF(N850="snížená",J850,0)</f>
        <v>0</v>
      </c>
      <c r="BG850" s="218">
        <f>IF(N850="zákl. přenesená",J850,0)</f>
        <v>0</v>
      </c>
      <c r="BH850" s="218">
        <f>IF(N850="sníž. přenesená",J850,0)</f>
        <v>0</v>
      </c>
      <c r="BI850" s="218">
        <f>IF(N850="nulová",J850,0)</f>
        <v>0</v>
      </c>
      <c r="BJ850" s="19" t="s">
        <v>84</v>
      </c>
      <c r="BK850" s="218">
        <f>ROUND(I850*H850,2)</f>
        <v>0</v>
      </c>
      <c r="BL850" s="19" t="s">
        <v>279</v>
      </c>
      <c r="BM850" s="217" t="s">
        <v>1294</v>
      </c>
    </row>
    <row r="851" s="2" customFormat="1">
      <c r="A851" s="40"/>
      <c r="B851" s="41"/>
      <c r="C851" s="42"/>
      <c r="D851" s="219" t="s">
        <v>162</v>
      </c>
      <c r="E851" s="42"/>
      <c r="F851" s="220" t="s">
        <v>1295</v>
      </c>
      <c r="G851" s="42"/>
      <c r="H851" s="42"/>
      <c r="I851" s="221"/>
      <c r="J851" s="42"/>
      <c r="K851" s="42"/>
      <c r="L851" s="46"/>
      <c r="M851" s="222"/>
      <c r="N851" s="223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162</v>
      </c>
      <c r="AU851" s="19" t="s">
        <v>86</v>
      </c>
    </row>
    <row r="852" s="12" customFormat="1" ht="22.8" customHeight="1">
      <c r="A852" s="12"/>
      <c r="B852" s="190"/>
      <c r="C852" s="191"/>
      <c r="D852" s="192" t="s">
        <v>75</v>
      </c>
      <c r="E852" s="204" t="s">
        <v>508</v>
      </c>
      <c r="F852" s="204" t="s">
        <v>509</v>
      </c>
      <c r="G852" s="191"/>
      <c r="H852" s="191"/>
      <c r="I852" s="194"/>
      <c r="J852" s="205">
        <f>BK852</f>
        <v>0</v>
      </c>
      <c r="K852" s="191"/>
      <c r="L852" s="196"/>
      <c r="M852" s="197"/>
      <c r="N852" s="198"/>
      <c r="O852" s="198"/>
      <c r="P852" s="199">
        <f>SUM(P853:P973)</f>
        <v>0</v>
      </c>
      <c r="Q852" s="198"/>
      <c r="R852" s="199">
        <f>SUM(R853:R973)</f>
        <v>1.2374182</v>
      </c>
      <c r="S852" s="198"/>
      <c r="T852" s="200">
        <f>SUM(T853:T973)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01" t="s">
        <v>86</v>
      </c>
      <c r="AT852" s="202" t="s">
        <v>75</v>
      </c>
      <c r="AU852" s="202" t="s">
        <v>84</v>
      </c>
      <c r="AY852" s="201" t="s">
        <v>153</v>
      </c>
      <c r="BK852" s="203">
        <f>SUM(BK853:BK973)</f>
        <v>0</v>
      </c>
    </row>
    <row r="853" s="2" customFormat="1" ht="16.5" customHeight="1">
      <c r="A853" s="40"/>
      <c r="B853" s="41"/>
      <c r="C853" s="206" t="s">
        <v>1296</v>
      </c>
      <c r="D853" s="206" t="s">
        <v>155</v>
      </c>
      <c r="E853" s="207" t="s">
        <v>1297</v>
      </c>
      <c r="F853" s="208" t="s">
        <v>1298</v>
      </c>
      <c r="G853" s="209" t="s">
        <v>224</v>
      </c>
      <c r="H853" s="210">
        <v>63.579999999999998</v>
      </c>
      <c r="I853" s="211"/>
      <c r="J853" s="212">
        <f>ROUND(I853*H853,2)</f>
        <v>0</v>
      </c>
      <c r="K853" s="208" t="s">
        <v>159</v>
      </c>
      <c r="L853" s="46"/>
      <c r="M853" s="213" t="s">
        <v>19</v>
      </c>
      <c r="N853" s="214" t="s">
        <v>47</v>
      </c>
      <c r="O853" s="86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279</v>
      </c>
      <c r="AT853" s="217" t="s">
        <v>155</v>
      </c>
      <c r="AU853" s="217" t="s">
        <v>86</v>
      </c>
      <c r="AY853" s="19" t="s">
        <v>153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84</v>
      </c>
      <c r="BK853" s="218">
        <f>ROUND(I853*H853,2)</f>
        <v>0</v>
      </c>
      <c r="BL853" s="19" t="s">
        <v>279</v>
      </c>
      <c r="BM853" s="217" t="s">
        <v>1299</v>
      </c>
    </row>
    <row r="854" s="2" customFormat="1">
      <c r="A854" s="40"/>
      <c r="B854" s="41"/>
      <c r="C854" s="42"/>
      <c r="D854" s="219" t="s">
        <v>162</v>
      </c>
      <c r="E854" s="42"/>
      <c r="F854" s="220" t="s">
        <v>1300</v>
      </c>
      <c r="G854" s="42"/>
      <c r="H854" s="42"/>
      <c r="I854" s="221"/>
      <c r="J854" s="42"/>
      <c r="K854" s="42"/>
      <c r="L854" s="46"/>
      <c r="M854" s="222"/>
      <c r="N854" s="22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162</v>
      </c>
      <c r="AU854" s="19" t="s">
        <v>86</v>
      </c>
    </row>
    <row r="855" s="13" customFormat="1">
      <c r="A855" s="13"/>
      <c r="B855" s="224"/>
      <c r="C855" s="225"/>
      <c r="D855" s="226" t="s">
        <v>164</v>
      </c>
      <c r="E855" s="227" t="s">
        <v>19</v>
      </c>
      <c r="F855" s="228" t="s">
        <v>1301</v>
      </c>
      <c r="G855" s="225"/>
      <c r="H855" s="229">
        <v>1.26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164</v>
      </c>
      <c r="AU855" s="235" t="s">
        <v>86</v>
      </c>
      <c r="AV855" s="13" t="s">
        <v>86</v>
      </c>
      <c r="AW855" s="13" t="s">
        <v>36</v>
      </c>
      <c r="AX855" s="13" t="s">
        <v>76</v>
      </c>
      <c r="AY855" s="235" t="s">
        <v>153</v>
      </c>
    </row>
    <row r="856" s="13" customFormat="1">
      <c r="A856" s="13"/>
      <c r="B856" s="224"/>
      <c r="C856" s="225"/>
      <c r="D856" s="226" t="s">
        <v>164</v>
      </c>
      <c r="E856" s="227" t="s">
        <v>19</v>
      </c>
      <c r="F856" s="228" t="s">
        <v>695</v>
      </c>
      <c r="G856" s="225"/>
      <c r="H856" s="229">
        <v>14.279999999999999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164</v>
      </c>
      <c r="AU856" s="235" t="s">
        <v>86</v>
      </c>
      <c r="AV856" s="13" t="s">
        <v>86</v>
      </c>
      <c r="AW856" s="13" t="s">
        <v>36</v>
      </c>
      <c r="AX856" s="13" t="s">
        <v>76</v>
      </c>
      <c r="AY856" s="235" t="s">
        <v>153</v>
      </c>
    </row>
    <row r="857" s="13" customFormat="1">
      <c r="A857" s="13"/>
      <c r="B857" s="224"/>
      <c r="C857" s="225"/>
      <c r="D857" s="226" t="s">
        <v>164</v>
      </c>
      <c r="E857" s="227" t="s">
        <v>19</v>
      </c>
      <c r="F857" s="228" t="s">
        <v>696</v>
      </c>
      <c r="G857" s="225"/>
      <c r="H857" s="229">
        <v>8.4000000000000004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164</v>
      </c>
      <c r="AU857" s="235" t="s">
        <v>86</v>
      </c>
      <c r="AV857" s="13" t="s">
        <v>86</v>
      </c>
      <c r="AW857" s="13" t="s">
        <v>36</v>
      </c>
      <c r="AX857" s="13" t="s">
        <v>76</v>
      </c>
      <c r="AY857" s="235" t="s">
        <v>153</v>
      </c>
    </row>
    <row r="858" s="13" customFormat="1">
      <c r="A858" s="13"/>
      <c r="B858" s="224"/>
      <c r="C858" s="225"/>
      <c r="D858" s="226" t="s">
        <v>164</v>
      </c>
      <c r="E858" s="227" t="s">
        <v>19</v>
      </c>
      <c r="F858" s="228" t="s">
        <v>697</v>
      </c>
      <c r="G858" s="225"/>
      <c r="H858" s="229">
        <v>2.9340000000000002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164</v>
      </c>
      <c r="AU858" s="235" t="s">
        <v>86</v>
      </c>
      <c r="AV858" s="13" t="s">
        <v>86</v>
      </c>
      <c r="AW858" s="13" t="s">
        <v>36</v>
      </c>
      <c r="AX858" s="13" t="s">
        <v>76</v>
      </c>
      <c r="AY858" s="235" t="s">
        <v>153</v>
      </c>
    </row>
    <row r="859" s="13" customFormat="1">
      <c r="A859" s="13"/>
      <c r="B859" s="224"/>
      <c r="C859" s="225"/>
      <c r="D859" s="226" t="s">
        <v>164</v>
      </c>
      <c r="E859" s="227" t="s">
        <v>19</v>
      </c>
      <c r="F859" s="228" t="s">
        <v>1302</v>
      </c>
      <c r="G859" s="225"/>
      <c r="H859" s="229">
        <v>1.95</v>
      </c>
      <c r="I859" s="230"/>
      <c r="J859" s="225"/>
      <c r="K859" s="225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164</v>
      </c>
      <c r="AU859" s="235" t="s">
        <v>86</v>
      </c>
      <c r="AV859" s="13" t="s">
        <v>86</v>
      </c>
      <c r="AW859" s="13" t="s">
        <v>36</v>
      </c>
      <c r="AX859" s="13" t="s">
        <v>76</v>
      </c>
      <c r="AY859" s="235" t="s">
        <v>153</v>
      </c>
    </row>
    <row r="860" s="13" customFormat="1">
      <c r="A860" s="13"/>
      <c r="B860" s="224"/>
      <c r="C860" s="225"/>
      <c r="D860" s="226" t="s">
        <v>164</v>
      </c>
      <c r="E860" s="227" t="s">
        <v>19</v>
      </c>
      <c r="F860" s="228" t="s">
        <v>698</v>
      </c>
      <c r="G860" s="225"/>
      <c r="H860" s="229">
        <v>10.039999999999999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164</v>
      </c>
      <c r="AU860" s="235" t="s">
        <v>86</v>
      </c>
      <c r="AV860" s="13" t="s">
        <v>86</v>
      </c>
      <c r="AW860" s="13" t="s">
        <v>36</v>
      </c>
      <c r="AX860" s="13" t="s">
        <v>76</v>
      </c>
      <c r="AY860" s="235" t="s">
        <v>153</v>
      </c>
    </row>
    <row r="861" s="13" customFormat="1">
      <c r="A861" s="13"/>
      <c r="B861" s="224"/>
      <c r="C861" s="225"/>
      <c r="D861" s="226" t="s">
        <v>164</v>
      </c>
      <c r="E861" s="227" t="s">
        <v>19</v>
      </c>
      <c r="F861" s="228" t="s">
        <v>699</v>
      </c>
      <c r="G861" s="225"/>
      <c r="H861" s="229">
        <v>6.0800000000000001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164</v>
      </c>
      <c r="AU861" s="235" t="s">
        <v>86</v>
      </c>
      <c r="AV861" s="13" t="s">
        <v>86</v>
      </c>
      <c r="AW861" s="13" t="s">
        <v>36</v>
      </c>
      <c r="AX861" s="13" t="s">
        <v>76</v>
      </c>
      <c r="AY861" s="235" t="s">
        <v>153</v>
      </c>
    </row>
    <row r="862" s="13" customFormat="1">
      <c r="A862" s="13"/>
      <c r="B862" s="224"/>
      <c r="C862" s="225"/>
      <c r="D862" s="226" t="s">
        <v>164</v>
      </c>
      <c r="E862" s="227" t="s">
        <v>19</v>
      </c>
      <c r="F862" s="228" t="s">
        <v>700</v>
      </c>
      <c r="G862" s="225"/>
      <c r="H862" s="229">
        <v>1.2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164</v>
      </c>
      <c r="AU862" s="235" t="s">
        <v>86</v>
      </c>
      <c r="AV862" s="13" t="s">
        <v>86</v>
      </c>
      <c r="AW862" s="13" t="s">
        <v>36</v>
      </c>
      <c r="AX862" s="13" t="s">
        <v>76</v>
      </c>
      <c r="AY862" s="235" t="s">
        <v>153</v>
      </c>
    </row>
    <row r="863" s="13" customFormat="1">
      <c r="A863" s="13"/>
      <c r="B863" s="224"/>
      <c r="C863" s="225"/>
      <c r="D863" s="226" t="s">
        <v>164</v>
      </c>
      <c r="E863" s="227" t="s">
        <v>19</v>
      </c>
      <c r="F863" s="228" t="s">
        <v>701</v>
      </c>
      <c r="G863" s="225"/>
      <c r="H863" s="229">
        <v>7.2990000000000004</v>
      </c>
      <c r="I863" s="230"/>
      <c r="J863" s="225"/>
      <c r="K863" s="225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164</v>
      </c>
      <c r="AU863" s="235" t="s">
        <v>86</v>
      </c>
      <c r="AV863" s="13" t="s">
        <v>86</v>
      </c>
      <c r="AW863" s="13" t="s">
        <v>36</v>
      </c>
      <c r="AX863" s="13" t="s">
        <v>76</v>
      </c>
      <c r="AY863" s="235" t="s">
        <v>153</v>
      </c>
    </row>
    <row r="864" s="13" customFormat="1">
      <c r="A864" s="13"/>
      <c r="B864" s="224"/>
      <c r="C864" s="225"/>
      <c r="D864" s="226" t="s">
        <v>164</v>
      </c>
      <c r="E864" s="227" t="s">
        <v>19</v>
      </c>
      <c r="F864" s="228" t="s">
        <v>702</v>
      </c>
      <c r="G864" s="225"/>
      <c r="H864" s="229">
        <v>4.2930000000000001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164</v>
      </c>
      <c r="AU864" s="235" t="s">
        <v>86</v>
      </c>
      <c r="AV864" s="13" t="s">
        <v>86</v>
      </c>
      <c r="AW864" s="13" t="s">
        <v>36</v>
      </c>
      <c r="AX864" s="13" t="s">
        <v>76</v>
      </c>
      <c r="AY864" s="235" t="s">
        <v>153</v>
      </c>
    </row>
    <row r="865" s="13" customFormat="1">
      <c r="A865" s="13"/>
      <c r="B865" s="224"/>
      <c r="C865" s="225"/>
      <c r="D865" s="226" t="s">
        <v>164</v>
      </c>
      <c r="E865" s="227" t="s">
        <v>19</v>
      </c>
      <c r="F865" s="228" t="s">
        <v>703</v>
      </c>
      <c r="G865" s="225"/>
      <c r="H865" s="229">
        <v>3.3239999999999998</v>
      </c>
      <c r="I865" s="230"/>
      <c r="J865" s="225"/>
      <c r="K865" s="225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164</v>
      </c>
      <c r="AU865" s="235" t="s">
        <v>86</v>
      </c>
      <c r="AV865" s="13" t="s">
        <v>86</v>
      </c>
      <c r="AW865" s="13" t="s">
        <v>36</v>
      </c>
      <c r="AX865" s="13" t="s">
        <v>76</v>
      </c>
      <c r="AY865" s="235" t="s">
        <v>153</v>
      </c>
    </row>
    <row r="866" s="13" customFormat="1">
      <c r="A866" s="13"/>
      <c r="B866" s="224"/>
      <c r="C866" s="225"/>
      <c r="D866" s="226" t="s">
        <v>164</v>
      </c>
      <c r="E866" s="227" t="s">
        <v>19</v>
      </c>
      <c r="F866" s="228" t="s">
        <v>704</v>
      </c>
      <c r="G866" s="225"/>
      <c r="H866" s="229">
        <v>2.52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164</v>
      </c>
      <c r="AU866" s="235" t="s">
        <v>86</v>
      </c>
      <c r="AV866" s="13" t="s">
        <v>86</v>
      </c>
      <c r="AW866" s="13" t="s">
        <v>36</v>
      </c>
      <c r="AX866" s="13" t="s">
        <v>76</v>
      </c>
      <c r="AY866" s="235" t="s">
        <v>153</v>
      </c>
    </row>
    <row r="867" s="14" customFormat="1">
      <c r="A867" s="14"/>
      <c r="B867" s="236"/>
      <c r="C867" s="237"/>
      <c r="D867" s="226" t="s">
        <v>164</v>
      </c>
      <c r="E867" s="238" t="s">
        <v>19</v>
      </c>
      <c r="F867" s="239" t="s">
        <v>167</v>
      </c>
      <c r="G867" s="237"/>
      <c r="H867" s="240">
        <v>63.579999999999998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164</v>
      </c>
      <c r="AU867" s="246" t="s">
        <v>86</v>
      </c>
      <c r="AV867" s="14" t="s">
        <v>160</v>
      </c>
      <c r="AW867" s="14" t="s">
        <v>36</v>
      </c>
      <c r="AX867" s="14" t="s">
        <v>84</v>
      </c>
      <c r="AY867" s="246" t="s">
        <v>153</v>
      </c>
    </row>
    <row r="868" s="2" customFormat="1" ht="16.5" customHeight="1">
      <c r="A868" s="40"/>
      <c r="B868" s="41"/>
      <c r="C868" s="206" t="s">
        <v>1303</v>
      </c>
      <c r="D868" s="206" t="s">
        <v>155</v>
      </c>
      <c r="E868" s="207" t="s">
        <v>1304</v>
      </c>
      <c r="F868" s="208" t="s">
        <v>1305</v>
      </c>
      <c r="G868" s="209" t="s">
        <v>224</v>
      </c>
      <c r="H868" s="210">
        <v>63.579999999999998</v>
      </c>
      <c r="I868" s="211"/>
      <c r="J868" s="212">
        <f>ROUND(I868*H868,2)</f>
        <v>0</v>
      </c>
      <c r="K868" s="208" t="s">
        <v>159</v>
      </c>
      <c r="L868" s="46"/>
      <c r="M868" s="213" t="s">
        <v>19</v>
      </c>
      <c r="N868" s="214" t="s">
        <v>47</v>
      </c>
      <c r="O868" s="86"/>
      <c r="P868" s="215">
        <f>O868*H868</f>
        <v>0</v>
      </c>
      <c r="Q868" s="215">
        <v>0.00029999999999999997</v>
      </c>
      <c r="R868" s="215">
        <f>Q868*H868</f>
        <v>0.019073999999999997</v>
      </c>
      <c r="S868" s="215">
        <v>0</v>
      </c>
      <c r="T868" s="216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7" t="s">
        <v>279</v>
      </c>
      <c r="AT868" s="217" t="s">
        <v>155</v>
      </c>
      <c r="AU868" s="217" t="s">
        <v>86</v>
      </c>
      <c r="AY868" s="19" t="s">
        <v>153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9" t="s">
        <v>84</v>
      </c>
      <c r="BK868" s="218">
        <f>ROUND(I868*H868,2)</f>
        <v>0</v>
      </c>
      <c r="BL868" s="19" t="s">
        <v>279</v>
      </c>
      <c r="BM868" s="217" t="s">
        <v>1306</v>
      </c>
    </row>
    <row r="869" s="2" customFormat="1">
      <c r="A869" s="40"/>
      <c r="B869" s="41"/>
      <c r="C869" s="42"/>
      <c r="D869" s="219" t="s">
        <v>162</v>
      </c>
      <c r="E869" s="42"/>
      <c r="F869" s="220" t="s">
        <v>1307</v>
      </c>
      <c r="G869" s="42"/>
      <c r="H869" s="42"/>
      <c r="I869" s="221"/>
      <c r="J869" s="42"/>
      <c r="K869" s="42"/>
      <c r="L869" s="46"/>
      <c r="M869" s="222"/>
      <c r="N869" s="223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162</v>
      </c>
      <c r="AU869" s="19" t="s">
        <v>86</v>
      </c>
    </row>
    <row r="870" s="13" customFormat="1">
      <c r="A870" s="13"/>
      <c r="B870" s="224"/>
      <c r="C870" s="225"/>
      <c r="D870" s="226" t="s">
        <v>164</v>
      </c>
      <c r="E870" s="227" t="s">
        <v>19</v>
      </c>
      <c r="F870" s="228" t="s">
        <v>1301</v>
      </c>
      <c r="G870" s="225"/>
      <c r="H870" s="229">
        <v>1.26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164</v>
      </c>
      <c r="AU870" s="235" t="s">
        <v>86</v>
      </c>
      <c r="AV870" s="13" t="s">
        <v>86</v>
      </c>
      <c r="AW870" s="13" t="s">
        <v>36</v>
      </c>
      <c r="AX870" s="13" t="s">
        <v>76</v>
      </c>
      <c r="AY870" s="235" t="s">
        <v>153</v>
      </c>
    </row>
    <row r="871" s="13" customFormat="1">
      <c r="A871" s="13"/>
      <c r="B871" s="224"/>
      <c r="C871" s="225"/>
      <c r="D871" s="226" t="s">
        <v>164</v>
      </c>
      <c r="E871" s="227" t="s">
        <v>19</v>
      </c>
      <c r="F871" s="228" t="s">
        <v>695</v>
      </c>
      <c r="G871" s="225"/>
      <c r="H871" s="229">
        <v>14.279999999999999</v>
      </c>
      <c r="I871" s="230"/>
      <c r="J871" s="225"/>
      <c r="K871" s="225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164</v>
      </c>
      <c r="AU871" s="235" t="s">
        <v>86</v>
      </c>
      <c r="AV871" s="13" t="s">
        <v>86</v>
      </c>
      <c r="AW871" s="13" t="s">
        <v>36</v>
      </c>
      <c r="AX871" s="13" t="s">
        <v>76</v>
      </c>
      <c r="AY871" s="235" t="s">
        <v>153</v>
      </c>
    </row>
    <row r="872" s="13" customFormat="1">
      <c r="A872" s="13"/>
      <c r="B872" s="224"/>
      <c r="C872" s="225"/>
      <c r="D872" s="226" t="s">
        <v>164</v>
      </c>
      <c r="E872" s="227" t="s">
        <v>19</v>
      </c>
      <c r="F872" s="228" t="s">
        <v>696</v>
      </c>
      <c r="G872" s="225"/>
      <c r="H872" s="229">
        <v>8.4000000000000004</v>
      </c>
      <c r="I872" s="230"/>
      <c r="J872" s="225"/>
      <c r="K872" s="225"/>
      <c r="L872" s="231"/>
      <c r="M872" s="232"/>
      <c r="N872" s="233"/>
      <c r="O872" s="233"/>
      <c r="P872" s="233"/>
      <c r="Q872" s="233"/>
      <c r="R872" s="233"/>
      <c r="S872" s="233"/>
      <c r="T872" s="23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5" t="s">
        <v>164</v>
      </c>
      <c r="AU872" s="235" t="s">
        <v>86</v>
      </c>
      <c r="AV872" s="13" t="s">
        <v>86</v>
      </c>
      <c r="AW872" s="13" t="s">
        <v>36</v>
      </c>
      <c r="AX872" s="13" t="s">
        <v>76</v>
      </c>
      <c r="AY872" s="235" t="s">
        <v>153</v>
      </c>
    </row>
    <row r="873" s="13" customFormat="1">
      <c r="A873" s="13"/>
      <c r="B873" s="224"/>
      <c r="C873" s="225"/>
      <c r="D873" s="226" t="s">
        <v>164</v>
      </c>
      <c r="E873" s="227" t="s">
        <v>19</v>
      </c>
      <c r="F873" s="228" t="s">
        <v>697</v>
      </c>
      <c r="G873" s="225"/>
      <c r="H873" s="229">
        <v>2.9340000000000002</v>
      </c>
      <c r="I873" s="230"/>
      <c r="J873" s="225"/>
      <c r="K873" s="225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164</v>
      </c>
      <c r="AU873" s="235" t="s">
        <v>86</v>
      </c>
      <c r="AV873" s="13" t="s">
        <v>86</v>
      </c>
      <c r="AW873" s="13" t="s">
        <v>36</v>
      </c>
      <c r="AX873" s="13" t="s">
        <v>76</v>
      </c>
      <c r="AY873" s="235" t="s">
        <v>153</v>
      </c>
    </row>
    <row r="874" s="13" customFormat="1">
      <c r="A874" s="13"/>
      <c r="B874" s="224"/>
      <c r="C874" s="225"/>
      <c r="D874" s="226" t="s">
        <v>164</v>
      </c>
      <c r="E874" s="227" t="s">
        <v>19</v>
      </c>
      <c r="F874" s="228" t="s">
        <v>1302</v>
      </c>
      <c r="G874" s="225"/>
      <c r="H874" s="229">
        <v>1.95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164</v>
      </c>
      <c r="AU874" s="235" t="s">
        <v>86</v>
      </c>
      <c r="AV874" s="13" t="s">
        <v>86</v>
      </c>
      <c r="AW874" s="13" t="s">
        <v>36</v>
      </c>
      <c r="AX874" s="13" t="s">
        <v>76</v>
      </c>
      <c r="AY874" s="235" t="s">
        <v>153</v>
      </c>
    </row>
    <row r="875" s="13" customFormat="1">
      <c r="A875" s="13"/>
      <c r="B875" s="224"/>
      <c r="C875" s="225"/>
      <c r="D875" s="226" t="s">
        <v>164</v>
      </c>
      <c r="E875" s="227" t="s">
        <v>19</v>
      </c>
      <c r="F875" s="228" t="s">
        <v>698</v>
      </c>
      <c r="G875" s="225"/>
      <c r="H875" s="229">
        <v>10.039999999999999</v>
      </c>
      <c r="I875" s="230"/>
      <c r="J875" s="225"/>
      <c r="K875" s="225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164</v>
      </c>
      <c r="AU875" s="235" t="s">
        <v>86</v>
      </c>
      <c r="AV875" s="13" t="s">
        <v>86</v>
      </c>
      <c r="AW875" s="13" t="s">
        <v>36</v>
      </c>
      <c r="AX875" s="13" t="s">
        <v>76</v>
      </c>
      <c r="AY875" s="235" t="s">
        <v>153</v>
      </c>
    </row>
    <row r="876" s="13" customFormat="1">
      <c r="A876" s="13"/>
      <c r="B876" s="224"/>
      <c r="C876" s="225"/>
      <c r="D876" s="226" t="s">
        <v>164</v>
      </c>
      <c r="E876" s="227" t="s">
        <v>19</v>
      </c>
      <c r="F876" s="228" t="s">
        <v>699</v>
      </c>
      <c r="G876" s="225"/>
      <c r="H876" s="229">
        <v>6.0800000000000001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164</v>
      </c>
      <c r="AU876" s="235" t="s">
        <v>86</v>
      </c>
      <c r="AV876" s="13" t="s">
        <v>86</v>
      </c>
      <c r="AW876" s="13" t="s">
        <v>36</v>
      </c>
      <c r="AX876" s="13" t="s">
        <v>76</v>
      </c>
      <c r="AY876" s="235" t="s">
        <v>153</v>
      </c>
    </row>
    <row r="877" s="13" customFormat="1">
      <c r="A877" s="13"/>
      <c r="B877" s="224"/>
      <c r="C877" s="225"/>
      <c r="D877" s="226" t="s">
        <v>164</v>
      </c>
      <c r="E877" s="227" t="s">
        <v>19</v>
      </c>
      <c r="F877" s="228" t="s">
        <v>700</v>
      </c>
      <c r="G877" s="225"/>
      <c r="H877" s="229">
        <v>1.2</v>
      </c>
      <c r="I877" s="230"/>
      <c r="J877" s="225"/>
      <c r="K877" s="225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164</v>
      </c>
      <c r="AU877" s="235" t="s">
        <v>86</v>
      </c>
      <c r="AV877" s="13" t="s">
        <v>86</v>
      </c>
      <c r="AW877" s="13" t="s">
        <v>36</v>
      </c>
      <c r="AX877" s="13" t="s">
        <v>76</v>
      </c>
      <c r="AY877" s="235" t="s">
        <v>153</v>
      </c>
    </row>
    <row r="878" s="13" customFormat="1">
      <c r="A878" s="13"/>
      <c r="B878" s="224"/>
      <c r="C878" s="225"/>
      <c r="D878" s="226" t="s">
        <v>164</v>
      </c>
      <c r="E878" s="227" t="s">
        <v>19</v>
      </c>
      <c r="F878" s="228" t="s">
        <v>701</v>
      </c>
      <c r="G878" s="225"/>
      <c r="H878" s="229">
        <v>7.2990000000000004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164</v>
      </c>
      <c r="AU878" s="235" t="s">
        <v>86</v>
      </c>
      <c r="AV878" s="13" t="s">
        <v>86</v>
      </c>
      <c r="AW878" s="13" t="s">
        <v>36</v>
      </c>
      <c r="AX878" s="13" t="s">
        <v>76</v>
      </c>
      <c r="AY878" s="235" t="s">
        <v>153</v>
      </c>
    </row>
    <row r="879" s="13" customFormat="1">
      <c r="A879" s="13"/>
      <c r="B879" s="224"/>
      <c r="C879" s="225"/>
      <c r="D879" s="226" t="s">
        <v>164</v>
      </c>
      <c r="E879" s="227" t="s">
        <v>19</v>
      </c>
      <c r="F879" s="228" t="s">
        <v>702</v>
      </c>
      <c r="G879" s="225"/>
      <c r="H879" s="229">
        <v>4.2930000000000001</v>
      </c>
      <c r="I879" s="230"/>
      <c r="J879" s="225"/>
      <c r="K879" s="225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164</v>
      </c>
      <c r="AU879" s="235" t="s">
        <v>86</v>
      </c>
      <c r="AV879" s="13" t="s">
        <v>86</v>
      </c>
      <c r="AW879" s="13" t="s">
        <v>36</v>
      </c>
      <c r="AX879" s="13" t="s">
        <v>76</v>
      </c>
      <c r="AY879" s="235" t="s">
        <v>153</v>
      </c>
    </row>
    <row r="880" s="13" customFormat="1">
      <c r="A880" s="13"/>
      <c r="B880" s="224"/>
      <c r="C880" s="225"/>
      <c r="D880" s="226" t="s">
        <v>164</v>
      </c>
      <c r="E880" s="227" t="s">
        <v>19</v>
      </c>
      <c r="F880" s="228" t="s">
        <v>703</v>
      </c>
      <c r="G880" s="225"/>
      <c r="H880" s="229">
        <v>3.3239999999999998</v>
      </c>
      <c r="I880" s="230"/>
      <c r="J880" s="225"/>
      <c r="K880" s="225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164</v>
      </c>
      <c r="AU880" s="235" t="s">
        <v>86</v>
      </c>
      <c r="AV880" s="13" t="s">
        <v>86</v>
      </c>
      <c r="AW880" s="13" t="s">
        <v>36</v>
      </c>
      <c r="AX880" s="13" t="s">
        <v>76</v>
      </c>
      <c r="AY880" s="235" t="s">
        <v>153</v>
      </c>
    </row>
    <row r="881" s="13" customFormat="1">
      <c r="A881" s="13"/>
      <c r="B881" s="224"/>
      <c r="C881" s="225"/>
      <c r="D881" s="226" t="s">
        <v>164</v>
      </c>
      <c r="E881" s="227" t="s">
        <v>19</v>
      </c>
      <c r="F881" s="228" t="s">
        <v>704</v>
      </c>
      <c r="G881" s="225"/>
      <c r="H881" s="229">
        <v>2.52</v>
      </c>
      <c r="I881" s="230"/>
      <c r="J881" s="225"/>
      <c r="K881" s="225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164</v>
      </c>
      <c r="AU881" s="235" t="s">
        <v>86</v>
      </c>
      <c r="AV881" s="13" t="s">
        <v>86</v>
      </c>
      <c r="AW881" s="13" t="s">
        <v>36</v>
      </c>
      <c r="AX881" s="13" t="s">
        <v>76</v>
      </c>
      <c r="AY881" s="235" t="s">
        <v>153</v>
      </c>
    </row>
    <row r="882" s="14" customFormat="1">
      <c r="A882" s="14"/>
      <c r="B882" s="236"/>
      <c r="C882" s="237"/>
      <c r="D882" s="226" t="s">
        <v>164</v>
      </c>
      <c r="E882" s="238" t="s">
        <v>19</v>
      </c>
      <c r="F882" s="239" t="s">
        <v>167</v>
      </c>
      <c r="G882" s="237"/>
      <c r="H882" s="240">
        <v>63.579999999999998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164</v>
      </c>
      <c r="AU882" s="246" t="s">
        <v>86</v>
      </c>
      <c r="AV882" s="14" t="s">
        <v>160</v>
      </c>
      <c r="AW882" s="14" t="s">
        <v>36</v>
      </c>
      <c r="AX882" s="14" t="s">
        <v>84</v>
      </c>
      <c r="AY882" s="246" t="s">
        <v>153</v>
      </c>
    </row>
    <row r="883" s="2" customFormat="1" ht="16.5" customHeight="1">
      <c r="A883" s="40"/>
      <c r="B883" s="41"/>
      <c r="C883" s="206" t="s">
        <v>1308</v>
      </c>
      <c r="D883" s="206" t="s">
        <v>155</v>
      </c>
      <c r="E883" s="207" t="s">
        <v>1309</v>
      </c>
      <c r="F883" s="208" t="s">
        <v>1310</v>
      </c>
      <c r="G883" s="209" t="s">
        <v>224</v>
      </c>
      <c r="H883" s="210">
        <v>19.524999999999999</v>
      </c>
      <c r="I883" s="211"/>
      <c r="J883" s="212">
        <f>ROUND(I883*H883,2)</f>
        <v>0</v>
      </c>
      <c r="K883" s="208" t="s">
        <v>159</v>
      </c>
      <c r="L883" s="46"/>
      <c r="M883" s="213" t="s">
        <v>19</v>
      </c>
      <c r="N883" s="214" t="s">
        <v>47</v>
      </c>
      <c r="O883" s="86"/>
      <c r="P883" s="215">
        <f>O883*H883</f>
        <v>0</v>
      </c>
      <c r="Q883" s="215">
        <v>0.0015</v>
      </c>
      <c r="R883" s="215">
        <f>Q883*H883</f>
        <v>0.029287499999999998</v>
      </c>
      <c r="S883" s="215">
        <v>0</v>
      </c>
      <c r="T883" s="216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7" t="s">
        <v>279</v>
      </c>
      <c r="AT883" s="217" t="s">
        <v>155</v>
      </c>
      <c r="AU883" s="217" t="s">
        <v>86</v>
      </c>
      <c r="AY883" s="19" t="s">
        <v>153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9" t="s">
        <v>84</v>
      </c>
      <c r="BK883" s="218">
        <f>ROUND(I883*H883,2)</f>
        <v>0</v>
      </c>
      <c r="BL883" s="19" t="s">
        <v>279</v>
      </c>
      <c r="BM883" s="217" t="s">
        <v>1311</v>
      </c>
    </row>
    <row r="884" s="2" customFormat="1">
      <c r="A884" s="40"/>
      <c r="B884" s="41"/>
      <c r="C884" s="42"/>
      <c r="D884" s="219" t="s">
        <v>162</v>
      </c>
      <c r="E884" s="42"/>
      <c r="F884" s="220" t="s">
        <v>1312</v>
      </c>
      <c r="G884" s="42"/>
      <c r="H884" s="42"/>
      <c r="I884" s="221"/>
      <c r="J884" s="42"/>
      <c r="K884" s="42"/>
      <c r="L884" s="46"/>
      <c r="M884" s="222"/>
      <c r="N884" s="223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162</v>
      </c>
      <c r="AU884" s="19" t="s">
        <v>86</v>
      </c>
    </row>
    <row r="885" s="13" customFormat="1">
      <c r="A885" s="13"/>
      <c r="B885" s="224"/>
      <c r="C885" s="225"/>
      <c r="D885" s="226" t="s">
        <v>164</v>
      </c>
      <c r="E885" s="227" t="s">
        <v>19</v>
      </c>
      <c r="F885" s="228" t="s">
        <v>1313</v>
      </c>
      <c r="G885" s="225"/>
      <c r="H885" s="229">
        <v>9.2430000000000003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164</v>
      </c>
      <c r="AU885" s="235" t="s">
        <v>86</v>
      </c>
      <c r="AV885" s="13" t="s">
        <v>86</v>
      </c>
      <c r="AW885" s="13" t="s">
        <v>36</v>
      </c>
      <c r="AX885" s="13" t="s">
        <v>76</v>
      </c>
      <c r="AY885" s="235" t="s">
        <v>153</v>
      </c>
    </row>
    <row r="886" s="13" customFormat="1">
      <c r="A886" s="13"/>
      <c r="B886" s="224"/>
      <c r="C886" s="225"/>
      <c r="D886" s="226" t="s">
        <v>164</v>
      </c>
      <c r="E886" s="227" t="s">
        <v>19</v>
      </c>
      <c r="F886" s="228" t="s">
        <v>1314</v>
      </c>
      <c r="G886" s="225"/>
      <c r="H886" s="229">
        <v>1.26</v>
      </c>
      <c r="I886" s="230"/>
      <c r="J886" s="225"/>
      <c r="K886" s="225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164</v>
      </c>
      <c r="AU886" s="235" t="s">
        <v>86</v>
      </c>
      <c r="AV886" s="13" t="s">
        <v>86</v>
      </c>
      <c r="AW886" s="13" t="s">
        <v>36</v>
      </c>
      <c r="AX886" s="13" t="s">
        <v>76</v>
      </c>
      <c r="AY886" s="235" t="s">
        <v>153</v>
      </c>
    </row>
    <row r="887" s="13" customFormat="1">
      <c r="A887" s="13"/>
      <c r="B887" s="224"/>
      <c r="C887" s="225"/>
      <c r="D887" s="226" t="s">
        <v>164</v>
      </c>
      <c r="E887" s="227" t="s">
        <v>19</v>
      </c>
      <c r="F887" s="228" t="s">
        <v>1315</v>
      </c>
      <c r="G887" s="225"/>
      <c r="H887" s="229">
        <v>8.1099999999999994</v>
      </c>
      <c r="I887" s="230"/>
      <c r="J887" s="225"/>
      <c r="K887" s="225"/>
      <c r="L887" s="231"/>
      <c r="M887" s="232"/>
      <c r="N887" s="233"/>
      <c r="O887" s="233"/>
      <c r="P887" s="233"/>
      <c r="Q887" s="233"/>
      <c r="R887" s="233"/>
      <c r="S887" s="233"/>
      <c r="T887" s="23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5" t="s">
        <v>164</v>
      </c>
      <c r="AU887" s="235" t="s">
        <v>86</v>
      </c>
      <c r="AV887" s="13" t="s">
        <v>86</v>
      </c>
      <c r="AW887" s="13" t="s">
        <v>36</v>
      </c>
      <c r="AX887" s="13" t="s">
        <v>76</v>
      </c>
      <c r="AY887" s="235" t="s">
        <v>153</v>
      </c>
    </row>
    <row r="888" s="13" customFormat="1">
      <c r="A888" s="13"/>
      <c r="B888" s="224"/>
      <c r="C888" s="225"/>
      <c r="D888" s="226" t="s">
        <v>164</v>
      </c>
      <c r="E888" s="227" t="s">
        <v>19</v>
      </c>
      <c r="F888" s="228" t="s">
        <v>1316</v>
      </c>
      <c r="G888" s="225"/>
      <c r="H888" s="229">
        <v>0.91200000000000003</v>
      </c>
      <c r="I888" s="230"/>
      <c r="J888" s="225"/>
      <c r="K888" s="225"/>
      <c r="L888" s="231"/>
      <c r="M888" s="232"/>
      <c r="N888" s="233"/>
      <c r="O888" s="233"/>
      <c r="P888" s="233"/>
      <c r="Q888" s="233"/>
      <c r="R888" s="233"/>
      <c r="S888" s="233"/>
      <c r="T888" s="23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5" t="s">
        <v>164</v>
      </c>
      <c r="AU888" s="235" t="s">
        <v>86</v>
      </c>
      <c r="AV888" s="13" t="s">
        <v>86</v>
      </c>
      <c r="AW888" s="13" t="s">
        <v>36</v>
      </c>
      <c r="AX888" s="13" t="s">
        <v>76</v>
      </c>
      <c r="AY888" s="235" t="s">
        <v>153</v>
      </c>
    </row>
    <row r="889" s="14" customFormat="1">
      <c r="A889" s="14"/>
      <c r="B889" s="236"/>
      <c r="C889" s="237"/>
      <c r="D889" s="226" t="s">
        <v>164</v>
      </c>
      <c r="E889" s="238" t="s">
        <v>19</v>
      </c>
      <c r="F889" s="239" t="s">
        <v>167</v>
      </c>
      <c r="G889" s="237"/>
      <c r="H889" s="240">
        <v>19.524999999999999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6" t="s">
        <v>164</v>
      </c>
      <c r="AU889" s="246" t="s">
        <v>86</v>
      </c>
      <c r="AV889" s="14" t="s">
        <v>160</v>
      </c>
      <c r="AW889" s="14" t="s">
        <v>36</v>
      </c>
      <c r="AX889" s="14" t="s">
        <v>84</v>
      </c>
      <c r="AY889" s="246" t="s">
        <v>153</v>
      </c>
    </row>
    <row r="890" s="2" customFormat="1" ht="16.5" customHeight="1">
      <c r="A890" s="40"/>
      <c r="B890" s="41"/>
      <c r="C890" s="206" t="s">
        <v>1317</v>
      </c>
      <c r="D890" s="206" t="s">
        <v>155</v>
      </c>
      <c r="E890" s="207" t="s">
        <v>1318</v>
      </c>
      <c r="F890" s="208" t="s">
        <v>1319</v>
      </c>
      <c r="G890" s="209" t="s">
        <v>339</v>
      </c>
      <c r="H890" s="210">
        <v>22.800000000000001</v>
      </c>
      <c r="I890" s="211"/>
      <c r="J890" s="212">
        <f>ROUND(I890*H890,2)</f>
        <v>0</v>
      </c>
      <c r="K890" s="208" t="s">
        <v>159</v>
      </c>
      <c r="L890" s="46"/>
      <c r="M890" s="213" t="s">
        <v>19</v>
      </c>
      <c r="N890" s="214" t="s">
        <v>47</v>
      </c>
      <c r="O890" s="86"/>
      <c r="P890" s="215">
        <f>O890*H890</f>
        <v>0</v>
      </c>
      <c r="Q890" s="215">
        <v>0.00027999999999999998</v>
      </c>
      <c r="R890" s="215">
        <f>Q890*H890</f>
        <v>0.0063839999999999999</v>
      </c>
      <c r="S890" s="215">
        <v>0</v>
      </c>
      <c r="T890" s="216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17" t="s">
        <v>279</v>
      </c>
      <c r="AT890" s="217" t="s">
        <v>155</v>
      </c>
      <c r="AU890" s="217" t="s">
        <v>86</v>
      </c>
      <c r="AY890" s="19" t="s">
        <v>153</v>
      </c>
      <c r="BE890" s="218">
        <f>IF(N890="základní",J890,0)</f>
        <v>0</v>
      </c>
      <c r="BF890" s="218">
        <f>IF(N890="snížená",J890,0)</f>
        <v>0</v>
      </c>
      <c r="BG890" s="218">
        <f>IF(N890="zákl. přenesená",J890,0)</f>
        <v>0</v>
      </c>
      <c r="BH890" s="218">
        <f>IF(N890="sníž. přenesená",J890,0)</f>
        <v>0</v>
      </c>
      <c r="BI890" s="218">
        <f>IF(N890="nulová",J890,0)</f>
        <v>0</v>
      </c>
      <c r="BJ890" s="19" t="s">
        <v>84</v>
      </c>
      <c r="BK890" s="218">
        <f>ROUND(I890*H890,2)</f>
        <v>0</v>
      </c>
      <c r="BL890" s="19" t="s">
        <v>279</v>
      </c>
      <c r="BM890" s="217" t="s">
        <v>1320</v>
      </c>
    </row>
    <row r="891" s="2" customFormat="1">
      <c r="A891" s="40"/>
      <c r="B891" s="41"/>
      <c r="C891" s="42"/>
      <c r="D891" s="219" t="s">
        <v>162</v>
      </c>
      <c r="E891" s="42"/>
      <c r="F891" s="220" t="s">
        <v>1321</v>
      </c>
      <c r="G891" s="42"/>
      <c r="H891" s="42"/>
      <c r="I891" s="221"/>
      <c r="J891" s="42"/>
      <c r="K891" s="42"/>
      <c r="L891" s="46"/>
      <c r="M891" s="222"/>
      <c r="N891" s="223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162</v>
      </c>
      <c r="AU891" s="19" t="s">
        <v>86</v>
      </c>
    </row>
    <row r="892" s="13" customFormat="1">
      <c r="A892" s="13"/>
      <c r="B892" s="224"/>
      <c r="C892" s="225"/>
      <c r="D892" s="226" t="s">
        <v>164</v>
      </c>
      <c r="E892" s="227" t="s">
        <v>19</v>
      </c>
      <c r="F892" s="228" t="s">
        <v>1322</v>
      </c>
      <c r="G892" s="225"/>
      <c r="H892" s="229">
        <v>8.1999999999999993</v>
      </c>
      <c r="I892" s="230"/>
      <c r="J892" s="225"/>
      <c r="K892" s="225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164</v>
      </c>
      <c r="AU892" s="235" t="s">
        <v>86</v>
      </c>
      <c r="AV892" s="13" t="s">
        <v>86</v>
      </c>
      <c r="AW892" s="13" t="s">
        <v>36</v>
      </c>
      <c r="AX892" s="13" t="s">
        <v>76</v>
      </c>
      <c r="AY892" s="235" t="s">
        <v>153</v>
      </c>
    </row>
    <row r="893" s="13" customFormat="1">
      <c r="A893" s="13"/>
      <c r="B893" s="224"/>
      <c r="C893" s="225"/>
      <c r="D893" s="226" t="s">
        <v>164</v>
      </c>
      <c r="E893" s="227" t="s">
        <v>19</v>
      </c>
      <c r="F893" s="228" t="s">
        <v>1323</v>
      </c>
      <c r="G893" s="225"/>
      <c r="H893" s="229">
        <v>1.8</v>
      </c>
      <c r="I893" s="230"/>
      <c r="J893" s="225"/>
      <c r="K893" s="225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164</v>
      </c>
      <c r="AU893" s="235" t="s">
        <v>86</v>
      </c>
      <c r="AV893" s="13" t="s">
        <v>86</v>
      </c>
      <c r="AW893" s="13" t="s">
        <v>36</v>
      </c>
      <c r="AX893" s="13" t="s">
        <v>76</v>
      </c>
      <c r="AY893" s="235" t="s">
        <v>153</v>
      </c>
    </row>
    <row r="894" s="13" customFormat="1">
      <c r="A894" s="13"/>
      <c r="B894" s="224"/>
      <c r="C894" s="225"/>
      <c r="D894" s="226" t="s">
        <v>164</v>
      </c>
      <c r="E894" s="227" t="s">
        <v>19</v>
      </c>
      <c r="F894" s="228" t="s">
        <v>1324</v>
      </c>
      <c r="G894" s="225"/>
      <c r="H894" s="229">
        <v>11.6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164</v>
      </c>
      <c r="AU894" s="235" t="s">
        <v>86</v>
      </c>
      <c r="AV894" s="13" t="s">
        <v>86</v>
      </c>
      <c r="AW894" s="13" t="s">
        <v>36</v>
      </c>
      <c r="AX894" s="13" t="s">
        <v>76</v>
      </c>
      <c r="AY894" s="235" t="s">
        <v>153</v>
      </c>
    </row>
    <row r="895" s="13" customFormat="1">
      <c r="A895" s="13"/>
      <c r="B895" s="224"/>
      <c r="C895" s="225"/>
      <c r="D895" s="226" t="s">
        <v>164</v>
      </c>
      <c r="E895" s="227" t="s">
        <v>19</v>
      </c>
      <c r="F895" s="228" t="s">
        <v>1325</v>
      </c>
      <c r="G895" s="225"/>
      <c r="H895" s="229">
        <v>1.2</v>
      </c>
      <c r="I895" s="230"/>
      <c r="J895" s="225"/>
      <c r="K895" s="225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164</v>
      </c>
      <c r="AU895" s="235" t="s">
        <v>86</v>
      </c>
      <c r="AV895" s="13" t="s">
        <v>86</v>
      </c>
      <c r="AW895" s="13" t="s">
        <v>36</v>
      </c>
      <c r="AX895" s="13" t="s">
        <v>76</v>
      </c>
      <c r="AY895" s="235" t="s">
        <v>153</v>
      </c>
    </row>
    <row r="896" s="14" customFormat="1">
      <c r="A896" s="14"/>
      <c r="B896" s="236"/>
      <c r="C896" s="237"/>
      <c r="D896" s="226" t="s">
        <v>164</v>
      </c>
      <c r="E896" s="238" t="s">
        <v>19</v>
      </c>
      <c r="F896" s="239" t="s">
        <v>167</v>
      </c>
      <c r="G896" s="237"/>
      <c r="H896" s="240">
        <v>22.800000000000001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164</v>
      </c>
      <c r="AU896" s="246" t="s">
        <v>86</v>
      </c>
      <c r="AV896" s="14" t="s">
        <v>160</v>
      </c>
      <c r="AW896" s="14" t="s">
        <v>36</v>
      </c>
      <c r="AX896" s="14" t="s">
        <v>84</v>
      </c>
      <c r="AY896" s="246" t="s">
        <v>153</v>
      </c>
    </row>
    <row r="897" s="2" customFormat="1" ht="24.15" customHeight="1">
      <c r="A897" s="40"/>
      <c r="B897" s="41"/>
      <c r="C897" s="206" t="s">
        <v>1326</v>
      </c>
      <c r="D897" s="206" t="s">
        <v>155</v>
      </c>
      <c r="E897" s="207" t="s">
        <v>1327</v>
      </c>
      <c r="F897" s="208" t="s">
        <v>1328</v>
      </c>
      <c r="G897" s="209" t="s">
        <v>224</v>
      </c>
      <c r="H897" s="210">
        <v>42.009999999999998</v>
      </c>
      <c r="I897" s="211"/>
      <c r="J897" s="212">
        <f>ROUND(I897*H897,2)</f>
        <v>0</v>
      </c>
      <c r="K897" s="208" t="s">
        <v>159</v>
      </c>
      <c r="L897" s="46"/>
      <c r="M897" s="213" t="s">
        <v>19</v>
      </c>
      <c r="N897" s="214" t="s">
        <v>47</v>
      </c>
      <c r="O897" s="86"/>
      <c r="P897" s="215">
        <f>O897*H897</f>
        <v>0</v>
      </c>
      <c r="Q897" s="215">
        <v>0.0051999999999999998</v>
      </c>
      <c r="R897" s="215">
        <f>Q897*H897</f>
        <v>0.21845199999999998</v>
      </c>
      <c r="S897" s="215">
        <v>0</v>
      </c>
      <c r="T897" s="216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7" t="s">
        <v>279</v>
      </c>
      <c r="AT897" s="217" t="s">
        <v>155</v>
      </c>
      <c r="AU897" s="217" t="s">
        <v>86</v>
      </c>
      <c r="AY897" s="19" t="s">
        <v>153</v>
      </c>
      <c r="BE897" s="218">
        <f>IF(N897="základní",J897,0)</f>
        <v>0</v>
      </c>
      <c r="BF897" s="218">
        <f>IF(N897="snížená",J897,0)</f>
        <v>0</v>
      </c>
      <c r="BG897" s="218">
        <f>IF(N897="zákl. přenesená",J897,0)</f>
        <v>0</v>
      </c>
      <c r="BH897" s="218">
        <f>IF(N897="sníž. přenesená",J897,0)</f>
        <v>0</v>
      </c>
      <c r="BI897" s="218">
        <f>IF(N897="nulová",J897,0)</f>
        <v>0</v>
      </c>
      <c r="BJ897" s="19" t="s">
        <v>84</v>
      </c>
      <c r="BK897" s="218">
        <f>ROUND(I897*H897,2)</f>
        <v>0</v>
      </c>
      <c r="BL897" s="19" t="s">
        <v>279</v>
      </c>
      <c r="BM897" s="217" t="s">
        <v>1329</v>
      </c>
    </row>
    <row r="898" s="2" customFormat="1">
      <c r="A898" s="40"/>
      <c r="B898" s="41"/>
      <c r="C898" s="42"/>
      <c r="D898" s="219" t="s">
        <v>162</v>
      </c>
      <c r="E898" s="42"/>
      <c r="F898" s="220" t="s">
        <v>1330</v>
      </c>
      <c r="G898" s="42"/>
      <c r="H898" s="42"/>
      <c r="I898" s="221"/>
      <c r="J898" s="42"/>
      <c r="K898" s="42"/>
      <c r="L898" s="46"/>
      <c r="M898" s="222"/>
      <c r="N898" s="223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162</v>
      </c>
      <c r="AU898" s="19" t="s">
        <v>86</v>
      </c>
    </row>
    <row r="899" s="13" customFormat="1">
      <c r="A899" s="13"/>
      <c r="B899" s="224"/>
      <c r="C899" s="225"/>
      <c r="D899" s="226" t="s">
        <v>164</v>
      </c>
      <c r="E899" s="227" t="s">
        <v>19</v>
      </c>
      <c r="F899" s="228" t="s">
        <v>1301</v>
      </c>
      <c r="G899" s="225"/>
      <c r="H899" s="229">
        <v>1.26</v>
      </c>
      <c r="I899" s="230"/>
      <c r="J899" s="225"/>
      <c r="K899" s="225"/>
      <c r="L899" s="231"/>
      <c r="M899" s="232"/>
      <c r="N899" s="233"/>
      <c r="O899" s="233"/>
      <c r="P899" s="233"/>
      <c r="Q899" s="233"/>
      <c r="R899" s="233"/>
      <c r="S899" s="233"/>
      <c r="T899" s="23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5" t="s">
        <v>164</v>
      </c>
      <c r="AU899" s="235" t="s">
        <v>86</v>
      </c>
      <c r="AV899" s="13" t="s">
        <v>86</v>
      </c>
      <c r="AW899" s="13" t="s">
        <v>36</v>
      </c>
      <c r="AX899" s="13" t="s">
        <v>76</v>
      </c>
      <c r="AY899" s="235" t="s">
        <v>153</v>
      </c>
    </row>
    <row r="900" s="13" customFormat="1">
      <c r="A900" s="13"/>
      <c r="B900" s="224"/>
      <c r="C900" s="225"/>
      <c r="D900" s="226" t="s">
        <v>164</v>
      </c>
      <c r="E900" s="227" t="s">
        <v>19</v>
      </c>
      <c r="F900" s="228" t="s">
        <v>695</v>
      </c>
      <c r="G900" s="225"/>
      <c r="H900" s="229">
        <v>14.279999999999999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164</v>
      </c>
      <c r="AU900" s="235" t="s">
        <v>86</v>
      </c>
      <c r="AV900" s="13" t="s">
        <v>86</v>
      </c>
      <c r="AW900" s="13" t="s">
        <v>36</v>
      </c>
      <c r="AX900" s="13" t="s">
        <v>76</v>
      </c>
      <c r="AY900" s="235" t="s">
        <v>153</v>
      </c>
    </row>
    <row r="901" s="13" customFormat="1">
      <c r="A901" s="13"/>
      <c r="B901" s="224"/>
      <c r="C901" s="225"/>
      <c r="D901" s="226" t="s">
        <v>164</v>
      </c>
      <c r="E901" s="227" t="s">
        <v>19</v>
      </c>
      <c r="F901" s="228" t="s">
        <v>696</v>
      </c>
      <c r="G901" s="225"/>
      <c r="H901" s="229">
        <v>8.4000000000000004</v>
      </c>
      <c r="I901" s="230"/>
      <c r="J901" s="225"/>
      <c r="K901" s="225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164</v>
      </c>
      <c r="AU901" s="235" t="s">
        <v>86</v>
      </c>
      <c r="AV901" s="13" t="s">
        <v>86</v>
      </c>
      <c r="AW901" s="13" t="s">
        <v>36</v>
      </c>
      <c r="AX901" s="13" t="s">
        <v>76</v>
      </c>
      <c r="AY901" s="235" t="s">
        <v>153</v>
      </c>
    </row>
    <row r="902" s="13" customFormat="1">
      <c r="A902" s="13"/>
      <c r="B902" s="224"/>
      <c r="C902" s="225"/>
      <c r="D902" s="226" t="s">
        <v>164</v>
      </c>
      <c r="E902" s="227" t="s">
        <v>19</v>
      </c>
      <c r="F902" s="228" t="s">
        <v>1302</v>
      </c>
      <c r="G902" s="225"/>
      <c r="H902" s="229">
        <v>1.95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164</v>
      </c>
      <c r="AU902" s="235" t="s">
        <v>86</v>
      </c>
      <c r="AV902" s="13" t="s">
        <v>86</v>
      </c>
      <c r="AW902" s="13" t="s">
        <v>36</v>
      </c>
      <c r="AX902" s="13" t="s">
        <v>76</v>
      </c>
      <c r="AY902" s="235" t="s">
        <v>153</v>
      </c>
    </row>
    <row r="903" s="13" customFormat="1">
      <c r="A903" s="13"/>
      <c r="B903" s="224"/>
      <c r="C903" s="225"/>
      <c r="D903" s="226" t="s">
        <v>164</v>
      </c>
      <c r="E903" s="227" t="s">
        <v>19</v>
      </c>
      <c r="F903" s="228" t="s">
        <v>698</v>
      </c>
      <c r="G903" s="225"/>
      <c r="H903" s="229">
        <v>10.039999999999999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164</v>
      </c>
      <c r="AU903" s="235" t="s">
        <v>86</v>
      </c>
      <c r="AV903" s="13" t="s">
        <v>86</v>
      </c>
      <c r="AW903" s="13" t="s">
        <v>36</v>
      </c>
      <c r="AX903" s="13" t="s">
        <v>76</v>
      </c>
      <c r="AY903" s="235" t="s">
        <v>153</v>
      </c>
    </row>
    <row r="904" s="13" customFormat="1">
      <c r="A904" s="13"/>
      <c r="B904" s="224"/>
      <c r="C904" s="225"/>
      <c r="D904" s="226" t="s">
        <v>164</v>
      </c>
      <c r="E904" s="227" t="s">
        <v>19</v>
      </c>
      <c r="F904" s="228" t="s">
        <v>699</v>
      </c>
      <c r="G904" s="225"/>
      <c r="H904" s="229">
        <v>6.0800000000000001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164</v>
      </c>
      <c r="AU904" s="235" t="s">
        <v>86</v>
      </c>
      <c r="AV904" s="13" t="s">
        <v>86</v>
      </c>
      <c r="AW904" s="13" t="s">
        <v>36</v>
      </c>
      <c r="AX904" s="13" t="s">
        <v>76</v>
      </c>
      <c r="AY904" s="235" t="s">
        <v>153</v>
      </c>
    </row>
    <row r="905" s="14" customFormat="1">
      <c r="A905" s="14"/>
      <c r="B905" s="236"/>
      <c r="C905" s="237"/>
      <c r="D905" s="226" t="s">
        <v>164</v>
      </c>
      <c r="E905" s="238" t="s">
        <v>19</v>
      </c>
      <c r="F905" s="239" t="s">
        <v>167</v>
      </c>
      <c r="G905" s="237"/>
      <c r="H905" s="240">
        <v>42.009999999999991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164</v>
      </c>
      <c r="AU905" s="246" t="s">
        <v>86</v>
      </c>
      <c r="AV905" s="14" t="s">
        <v>160</v>
      </c>
      <c r="AW905" s="14" t="s">
        <v>36</v>
      </c>
      <c r="AX905" s="14" t="s">
        <v>84</v>
      </c>
      <c r="AY905" s="246" t="s">
        <v>153</v>
      </c>
    </row>
    <row r="906" s="2" customFormat="1" ht="16.5" customHeight="1">
      <c r="A906" s="40"/>
      <c r="B906" s="41"/>
      <c r="C906" s="271" t="s">
        <v>1331</v>
      </c>
      <c r="D906" s="271" t="s">
        <v>880</v>
      </c>
      <c r="E906" s="272" t="s">
        <v>1332</v>
      </c>
      <c r="F906" s="273" t="s">
        <v>1333</v>
      </c>
      <c r="G906" s="274" t="s">
        <v>224</v>
      </c>
      <c r="H906" s="275">
        <v>48.311999999999998</v>
      </c>
      <c r="I906" s="276"/>
      <c r="J906" s="277">
        <f>ROUND(I906*H906,2)</f>
        <v>0</v>
      </c>
      <c r="K906" s="273" t="s">
        <v>159</v>
      </c>
      <c r="L906" s="278"/>
      <c r="M906" s="279" t="s">
        <v>19</v>
      </c>
      <c r="N906" s="280" t="s">
        <v>47</v>
      </c>
      <c r="O906" s="86"/>
      <c r="P906" s="215">
        <f>O906*H906</f>
        <v>0</v>
      </c>
      <c r="Q906" s="215">
        <v>0.0126</v>
      </c>
      <c r="R906" s="215">
        <f>Q906*H906</f>
        <v>0.60873120000000003</v>
      </c>
      <c r="S906" s="215">
        <v>0</v>
      </c>
      <c r="T906" s="216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17" t="s">
        <v>383</v>
      </c>
      <c r="AT906" s="217" t="s">
        <v>880</v>
      </c>
      <c r="AU906" s="217" t="s">
        <v>86</v>
      </c>
      <c r="AY906" s="19" t="s">
        <v>153</v>
      </c>
      <c r="BE906" s="218">
        <f>IF(N906="základní",J906,0)</f>
        <v>0</v>
      </c>
      <c r="BF906" s="218">
        <f>IF(N906="snížená",J906,0)</f>
        <v>0</v>
      </c>
      <c r="BG906" s="218">
        <f>IF(N906="zákl. přenesená",J906,0)</f>
        <v>0</v>
      </c>
      <c r="BH906" s="218">
        <f>IF(N906="sníž. přenesená",J906,0)</f>
        <v>0</v>
      </c>
      <c r="BI906" s="218">
        <f>IF(N906="nulová",J906,0)</f>
        <v>0</v>
      </c>
      <c r="BJ906" s="19" t="s">
        <v>84</v>
      </c>
      <c r="BK906" s="218">
        <f>ROUND(I906*H906,2)</f>
        <v>0</v>
      </c>
      <c r="BL906" s="19" t="s">
        <v>279</v>
      </c>
      <c r="BM906" s="217" t="s">
        <v>1334</v>
      </c>
    </row>
    <row r="907" s="13" customFormat="1">
      <c r="A907" s="13"/>
      <c r="B907" s="224"/>
      <c r="C907" s="225"/>
      <c r="D907" s="226" t="s">
        <v>164</v>
      </c>
      <c r="E907" s="227" t="s">
        <v>19</v>
      </c>
      <c r="F907" s="228" t="s">
        <v>1335</v>
      </c>
      <c r="G907" s="225"/>
      <c r="H907" s="229">
        <v>48.311999999999998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164</v>
      </c>
      <c r="AU907" s="235" t="s">
        <v>86</v>
      </c>
      <c r="AV907" s="13" t="s">
        <v>86</v>
      </c>
      <c r="AW907" s="13" t="s">
        <v>36</v>
      </c>
      <c r="AX907" s="13" t="s">
        <v>76</v>
      </c>
      <c r="AY907" s="235" t="s">
        <v>153</v>
      </c>
    </row>
    <row r="908" s="14" customFormat="1">
      <c r="A908" s="14"/>
      <c r="B908" s="236"/>
      <c r="C908" s="237"/>
      <c r="D908" s="226" t="s">
        <v>164</v>
      </c>
      <c r="E908" s="238" t="s">
        <v>19</v>
      </c>
      <c r="F908" s="239" t="s">
        <v>167</v>
      </c>
      <c r="G908" s="237"/>
      <c r="H908" s="240">
        <v>48.311999999999998</v>
      </c>
      <c r="I908" s="241"/>
      <c r="J908" s="237"/>
      <c r="K908" s="237"/>
      <c r="L908" s="242"/>
      <c r="M908" s="243"/>
      <c r="N908" s="244"/>
      <c r="O908" s="244"/>
      <c r="P908" s="244"/>
      <c r="Q908" s="244"/>
      <c r="R908" s="244"/>
      <c r="S908" s="244"/>
      <c r="T908" s="24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6" t="s">
        <v>164</v>
      </c>
      <c r="AU908" s="246" t="s">
        <v>86</v>
      </c>
      <c r="AV908" s="14" t="s">
        <v>160</v>
      </c>
      <c r="AW908" s="14" t="s">
        <v>36</v>
      </c>
      <c r="AX908" s="14" t="s">
        <v>84</v>
      </c>
      <c r="AY908" s="246" t="s">
        <v>153</v>
      </c>
    </row>
    <row r="909" s="2" customFormat="1" ht="24.15" customHeight="1">
      <c r="A909" s="40"/>
      <c r="B909" s="41"/>
      <c r="C909" s="206" t="s">
        <v>1336</v>
      </c>
      <c r="D909" s="206" t="s">
        <v>155</v>
      </c>
      <c r="E909" s="207" t="s">
        <v>1337</v>
      </c>
      <c r="F909" s="208" t="s">
        <v>1338</v>
      </c>
      <c r="G909" s="209" t="s">
        <v>224</v>
      </c>
      <c r="H909" s="210">
        <v>21.57</v>
      </c>
      <c r="I909" s="211"/>
      <c r="J909" s="212">
        <f>ROUND(I909*H909,2)</f>
        <v>0</v>
      </c>
      <c r="K909" s="208" t="s">
        <v>159</v>
      </c>
      <c r="L909" s="46"/>
      <c r="M909" s="213" t="s">
        <v>19</v>
      </c>
      <c r="N909" s="214" t="s">
        <v>47</v>
      </c>
      <c r="O909" s="86"/>
      <c r="P909" s="215">
        <f>O909*H909</f>
        <v>0</v>
      </c>
      <c r="Q909" s="215">
        <v>0.0049500000000000004</v>
      </c>
      <c r="R909" s="215">
        <f>Q909*H909</f>
        <v>0.10677150000000001</v>
      </c>
      <c r="S909" s="215">
        <v>0</v>
      </c>
      <c r="T909" s="216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17" t="s">
        <v>279</v>
      </c>
      <c r="AT909" s="217" t="s">
        <v>155</v>
      </c>
      <c r="AU909" s="217" t="s">
        <v>86</v>
      </c>
      <c r="AY909" s="19" t="s">
        <v>153</v>
      </c>
      <c r="BE909" s="218">
        <f>IF(N909="základní",J909,0)</f>
        <v>0</v>
      </c>
      <c r="BF909" s="218">
        <f>IF(N909="snížená",J909,0)</f>
        <v>0</v>
      </c>
      <c r="BG909" s="218">
        <f>IF(N909="zákl. přenesená",J909,0)</f>
        <v>0</v>
      </c>
      <c r="BH909" s="218">
        <f>IF(N909="sníž. přenesená",J909,0)</f>
        <v>0</v>
      </c>
      <c r="BI909" s="218">
        <f>IF(N909="nulová",J909,0)</f>
        <v>0</v>
      </c>
      <c r="BJ909" s="19" t="s">
        <v>84</v>
      </c>
      <c r="BK909" s="218">
        <f>ROUND(I909*H909,2)</f>
        <v>0</v>
      </c>
      <c r="BL909" s="19" t="s">
        <v>279</v>
      </c>
      <c r="BM909" s="217" t="s">
        <v>1339</v>
      </c>
    </row>
    <row r="910" s="2" customFormat="1">
      <c r="A910" s="40"/>
      <c r="B910" s="41"/>
      <c r="C910" s="42"/>
      <c r="D910" s="219" t="s">
        <v>162</v>
      </c>
      <c r="E910" s="42"/>
      <c r="F910" s="220" t="s">
        <v>1340</v>
      </c>
      <c r="G910" s="42"/>
      <c r="H910" s="42"/>
      <c r="I910" s="221"/>
      <c r="J910" s="42"/>
      <c r="K910" s="42"/>
      <c r="L910" s="46"/>
      <c r="M910" s="222"/>
      <c r="N910" s="223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162</v>
      </c>
      <c r="AU910" s="19" t="s">
        <v>86</v>
      </c>
    </row>
    <row r="911" s="13" customFormat="1">
      <c r="A911" s="13"/>
      <c r="B911" s="224"/>
      <c r="C911" s="225"/>
      <c r="D911" s="226" t="s">
        <v>164</v>
      </c>
      <c r="E911" s="227" t="s">
        <v>19</v>
      </c>
      <c r="F911" s="228" t="s">
        <v>697</v>
      </c>
      <c r="G911" s="225"/>
      <c r="H911" s="229">
        <v>2.9340000000000002</v>
      </c>
      <c r="I911" s="230"/>
      <c r="J911" s="225"/>
      <c r="K911" s="225"/>
      <c r="L911" s="231"/>
      <c r="M911" s="232"/>
      <c r="N911" s="233"/>
      <c r="O911" s="233"/>
      <c r="P911" s="233"/>
      <c r="Q911" s="233"/>
      <c r="R911" s="233"/>
      <c r="S911" s="233"/>
      <c r="T911" s="23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5" t="s">
        <v>164</v>
      </c>
      <c r="AU911" s="235" t="s">
        <v>86</v>
      </c>
      <c r="AV911" s="13" t="s">
        <v>86</v>
      </c>
      <c r="AW911" s="13" t="s">
        <v>36</v>
      </c>
      <c r="AX911" s="13" t="s">
        <v>76</v>
      </c>
      <c r="AY911" s="235" t="s">
        <v>153</v>
      </c>
    </row>
    <row r="912" s="13" customFormat="1">
      <c r="A912" s="13"/>
      <c r="B912" s="224"/>
      <c r="C912" s="225"/>
      <c r="D912" s="226" t="s">
        <v>164</v>
      </c>
      <c r="E912" s="227" t="s">
        <v>19</v>
      </c>
      <c r="F912" s="228" t="s">
        <v>700</v>
      </c>
      <c r="G912" s="225"/>
      <c r="H912" s="229">
        <v>1.2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164</v>
      </c>
      <c r="AU912" s="235" t="s">
        <v>86</v>
      </c>
      <c r="AV912" s="13" t="s">
        <v>86</v>
      </c>
      <c r="AW912" s="13" t="s">
        <v>36</v>
      </c>
      <c r="AX912" s="13" t="s">
        <v>76</v>
      </c>
      <c r="AY912" s="235" t="s">
        <v>153</v>
      </c>
    </row>
    <row r="913" s="13" customFormat="1">
      <c r="A913" s="13"/>
      <c r="B913" s="224"/>
      <c r="C913" s="225"/>
      <c r="D913" s="226" t="s">
        <v>164</v>
      </c>
      <c r="E913" s="227" t="s">
        <v>19</v>
      </c>
      <c r="F913" s="228" t="s">
        <v>701</v>
      </c>
      <c r="G913" s="225"/>
      <c r="H913" s="229">
        <v>7.2990000000000004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164</v>
      </c>
      <c r="AU913" s="235" t="s">
        <v>86</v>
      </c>
      <c r="AV913" s="13" t="s">
        <v>86</v>
      </c>
      <c r="AW913" s="13" t="s">
        <v>36</v>
      </c>
      <c r="AX913" s="13" t="s">
        <v>76</v>
      </c>
      <c r="AY913" s="235" t="s">
        <v>153</v>
      </c>
    </row>
    <row r="914" s="13" customFormat="1">
      <c r="A914" s="13"/>
      <c r="B914" s="224"/>
      <c r="C914" s="225"/>
      <c r="D914" s="226" t="s">
        <v>164</v>
      </c>
      <c r="E914" s="227" t="s">
        <v>19</v>
      </c>
      <c r="F914" s="228" t="s">
        <v>702</v>
      </c>
      <c r="G914" s="225"/>
      <c r="H914" s="229">
        <v>4.2930000000000001</v>
      </c>
      <c r="I914" s="230"/>
      <c r="J914" s="225"/>
      <c r="K914" s="225"/>
      <c r="L914" s="231"/>
      <c r="M914" s="232"/>
      <c r="N914" s="233"/>
      <c r="O914" s="233"/>
      <c r="P914" s="233"/>
      <c r="Q914" s="233"/>
      <c r="R914" s="233"/>
      <c r="S914" s="233"/>
      <c r="T914" s="23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5" t="s">
        <v>164</v>
      </c>
      <c r="AU914" s="235" t="s">
        <v>86</v>
      </c>
      <c r="AV914" s="13" t="s">
        <v>86</v>
      </c>
      <c r="AW914" s="13" t="s">
        <v>36</v>
      </c>
      <c r="AX914" s="13" t="s">
        <v>76</v>
      </c>
      <c r="AY914" s="235" t="s">
        <v>153</v>
      </c>
    </row>
    <row r="915" s="13" customFormat="1">
      <c r="A915" s="13"/>
      <c r="B915" s="224"/>
      <c r="C915" s="225"/>
      <c r="D915" s="226" t="s">
        <v>164</v>
      </c>
      <c r="E915" s="227" t="s">
        <v>19</v>
      </c>
      <c r="F915" s="228" t="s">
        <v>703</v>
      </c>
      <c r="G915" s="225"/>
      <c r="H915" s="229">
        <v>3.3239999999999998</v>
      </c>
      <c r="I915" s="230"/>
      <c r="J915" s="225"/>
      <c r="K915" s="225"/>
      <c r="L915" s="231"/>
      <c r="M915" s="232"/>
      <c r="N915" s="233"/>
      <c r="O915" s="233"/>
      <c r="P915" s="233"/>
      <c r="Q915" s="233"/>
      <c r="R915" s="233"/>
      <c r="S915" s="233"/>
      <c r="T915" s="23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5" t="s">
        <v>164</v>
      </c>
      <c r="AU915" s="235" t="s">
        <v>86</v>
      </c>
      <c r="AV915" s="13" t="s">
        <v>86</v>
      </c>
      <c r="AW915" s="13" t="s">
        <v>36</v>
      </c>
      <c r="AX915" s="13" t="s">
        <v>76</v>
      </c>
      <c r="AY915" s="235" t="s">
        <v>153</v>
      </c>
    </row>
    <row r="916" s="13" customFormat="1">
      <c r="A916" s="13"/>
      <c r="B916" s="224"/>
      <c r="C916" s="225"/>
      <c r="D916" s="226" t="s">
        <v>164</v>
      </c>
      <c r="E916" s="227" t="s">
        <v>19</v>
      </c>
      <c r="F916" s="228" t="s">
        <v>704</v>
      </c>
      <c r="G916" s="225"/>
      <c r="H916" s="229">
        <v>2.52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164</v>
      </c>
      <c r="AU916" s="235" t="s">
        <v>86</v>
      </c>
      <c r="AV916" s="13" t="s">
        <v>86</v>
      </c>
      <c r="AW916" s="13" t="s">
        <v>36</v>
      </c>
      <c r="AX916" s="13" t="s">
        <v>76</v>
      </c>
      <c r="AY916" s="235" t="s">
        <v>153</v>
      </c>
    </row>
    <row r="917" s="14" customFormat="1">
      <c r="A917" s="14"/>
      <c r="B917" s="236"/>
      <c r="C917" s="237"/>
      <c r="D917" s="226" t="s">
        <v>164</v>
      </c>
      <c r="E917" s="238" t="s">
        <v>19</v>
      </c>
      <c r="F917" s="239" t="s">
        <v>167</v>
      </c>
      <c r="G917" s="237"/>
      <c r="H917" s="240">
        <v>21.569999999999997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164</v>
      </c>
      <c r="AU917" s="246" t="s">
        <v>86</v>
      </c>
      <c r="AV917" s="14" t="s">
        <v>160</v>
      </c>
      <c r="AW917" s="14" t="s">
        <v>36</v>
      </c>
      <c r="AX917" s="14" t="s">
        <v>84</v>
      </c>
      <c r="AY917" s="246" t="s">
        <v>153</v>
      </c>
    </row>
    <row r="918" s="2" customFormat="1" ht="16.5" customHeight="1">
      <c r="A918" s="40"/>
      <c r="B918" s="41"/>
      <c r="C918" s="271" t="s">
        <v>1341</v>
      </c>
      <c r="D918" s="271" t="s">
        <v>880</v>
      </c>
      <c r="E918" s="272" t="s">
        <v>1342</v>
      </c>
      <c r="F918" s="273" t="s">
        <v>1343</v>
      </c>
      <c r="G918" s="274" t="s">
        <v>224</v>
      </c>
      <c r="H918" s="275">
        <v>24.806000000000001</v>
      </c>
      <c r="I918" s="276"/>
      <c r="J918" s="277">
        <f>ROUND(I918*H918,2)</f>
        <v>0</v>
      </c>
      <c r="K918" s="273" t="s">
        <v>159</v>
      </c>
      <c r="L918" s="278"/>
      <c r="M918" s="279" t="s">
        <v>19</v>
      </c>
      <c r="N918" s="280" t="s">
        <v>47</v>
      </c>
      <c r="O918" s="86"/>
      <c r="P918" s="215">
        <f>O918*H918</f>
        <v>0</v>
      </c>
      <c r="Q918" s="215">
        <v>0.0097999999999999997</v>
      </c>
      <c r="R918" s="215">
        <f>Q918*H918</f>
        <v>0.2430988</v>
      </c>
      <c r="S918" s="215">
        <v>0</v>
      </c>
      <c r="T918" s="216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17" t="s">
        <v>383</v>
      </c>
      <c r="AT918" s="217" t="s">
        <v>880</v>
      </c>
      <c r="AU918" s="217" t="s">
        <v>86</v>
      </c>
      <c r="AY918" s="19" t="s">
        <v>153</v>
      </c>
      <c r="BE918" s="218">
        <f>IF(N918="základní",J918,0)</f>
        <v>0</v>
      </c>
      <c r="BF918" s="218">
        <f>IF(N918="snížená",J918,0)</f>
        <v>0</v>
      </c>
      <c r="BG918" s="218">
        <f>IF(N918="zákl. přenesená",J918,0)</f>
        <v>0</v>
      </c>
      <c r="BH918" s="218">
        <f>IF(N918="sníž. přenesená",J918,0)</f>
        <v>0</v>
      </c>
      <c r="BI918" s="218">
        <f>IF(N918="nulová",J918,0)</f>
        <v>0</v>
      </c>
      <c r="BJ918" s="19" t="s">
        <v>84</v>
      </c>
      <c r="BK918" s="218">
        <f>ROUND(I918*H918,2)</f>
        <v>0</v>
      </c>
      <c r="BL918" s="19" t="s">
        <v>279</v>
      </c>
      <c r="BM918" s="217" t="s">
        <v>1344</v>
      </c>
    </row>
    <row r="919" s="13" customFormat="1">
      <c r="A919" s="13"/>
      <c r="B919" s="224"/>
      <c r="C919" s="225"/>
      <c r="D919" s="226" t="s">
        <v>164</v>
      </c>
      <c r="E919" s="227" t="s">
        <v>19</v>
      </c>
      <c r="F919" s="228" t="s">
        <v>1345</v>
      </c>
      <c r="G919" s="225"/>
      <c r="H919" s="229">
        <v>24.806000000000001</v>
      </c>
      <c r="I919" s="230"/>
      <c r="J919" s="225"/>
      <c r="K919" s="225"/>
      <c r="L919" s="231"/>
      <c r="M919" s="232"/>
      <c r="N919" s="233"/>
      <c r="O919" s="233"/>
      <c r="P919" s="233"/>
      <c r="Q919" s="233"/>
      <c r="R919" s="233"/>
      <c r="S919" s="233"/>
      <c r="T919" s="23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5" t="s">
        <v>164</v>
      </c>
      <c r="AU919" s="235" t="s">
        <v>86</v>
      </c>
      <c r="AV919" s="13" t="s">
        <v>86</v>
      </c>
      <c r="AW919" s="13" t="s">
        <v>36</v>
      </c>
      <c r="AX919" s="13" t="s">
        <v>76</v>
      </c>
      <c r="AY919" s="235" t="s">
        <v>153</v>
      </c>
    </row>
    <row r="920" s="14" customFormat="1">
      <c r="A920" s="14"/>
      <c r="B920" s="236"/>
      <c r="C920" s="237"/>
      <c r="D920" s="226" t="s">
        <v>164</v>
      </c>
      <c r="E920" s="238" t="s">
        <v>19</v>
      </c>
      <c r="F920" s="239" t="s">
        <v>167</v>
      </c>
      <c r="G920" s="237"/>
      <c r="H920" s="240">
        <v>24.806000000000001</v>
      </c>
      <c r="I920" s="241"/>
      <c r="J920" s="237"/>
      <c r="K920" s="237"/>
      <c r="L920" s="242"/>
      <c r="M920" s="243"/>
      <c r="N920" s="244"/>
      <c r="O920" s="244"/>
      <c r="P920" s="244"/>
      <c r="Q920" s="244"/>
      <c r="R920" s="244"/>
      <c r="S920" s="244"/>
      <c r="T920" s="24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6" t="s">
        <v>164</v>
      </c>
      <c r="AU920" s="246" t="s">
        <v>86</v>
      </c>
      <c r="AV920" s="14" t="s">
        <v>160</v>
      </c>
      <c r="AW920" s="14" t="s">
        <v>36</v>
      </c>
      <c r="AX920" s="14" t="s">
        <v>84</v>
      </c>
      <c r="AY920" s="246" t="s">
        <v>153</v>
      </c>
    </row>
    <row r="921" s="2" customFormat="1" ht="21.75" customHeight="1">
      <c r="A921" s="40"/>
      <c r="B921" s="41"/>
      <c r="C921" s="206" t="s">
        <v>1346</v>
      </c>
      <c r="D921" s="206" t="s">
        <v>155</v>
      </c>
      <c r="E921" s="207" t="s">
        <v>1347</v>
      </c>
      <c r="F921" s="208" t="s">
        <v>1348</v>
      </c>
      <c r="G921" s="209" t="s">
        <v>224</v>
      </c>
      <c r="H921" s="210">
        <v>35</v>
      </c>
      <c r="I921" s="211"/>
      <c r="J921" s="212">
        <f>ROUND(I921*H921,2)</f>
        <v>0</v>
      </c>
      <c r="K921" s="208" t="s">
        <v>159</v>
      </c>
      <c r="L921" s="46"/>
      <c r="M921" s="213" t="s">
        <v>19</v>
      </c>
      <c r="N921" s="214" t="s">
        <v>47</v>
      </c>
      <c r="O921" s="86"/>
      <c r="P921" s="215">
        <f>O921*H921</f>
        <v>0</v>
      </c>
      <c r="Q921" s="215">
        <v>0</v>
      </c>
      <c r="R921" s="215">
        <f>Q921*H921</f>
        <v>0</v>
      </c>
      <c r="S921" s="215">
        <v>0</v>
      </c>
      <c r="T921" s="216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7" t="s">
        <v>279</v>
      </c>
      <c r="AT921" s="217" t="s">
        <v>155</v>
      </c>
      <c r="AU921" s="217" t="s">
        <v>86</v>
      </c>
      <c r="AY921" s="19" t="s">
        <v>153</v>
      </c>
      <c r="BE921" s="218">
        <f>IF(N921="základní",J921,0)</f>
        <v>0</v>
      </c>
      <c r="BF921" s="218">
        <f>IF(N921="snížená",J921,0)</f>
        <v>0</v>
      </c>
      <c r="BG921" s="218">
        <f>IF(N921="zákl. přenesená",J921,0)</f>
        <v>0</v>
      </c>
      <c r="BH921" s="218">
        <f>IF(N921="sníž. přenesená",J921,0)</f>
        <v>0</v>
      </c>
      <c r="BI921" s="218">
        <f>IF(N921="nulová",J921,0)</f>
        <v>0</v>
      </c>
      <c r="BJ921" s="19" t="s">
        <v>84</v>
      </c>
      <c r="BK921" s="218">
        <f>ROUND(I921*H921,2)</f>
        <v>0</v>
      </c>
      <c r="BL921" s="19" t="s">
        <v>279</v>
      </c>
      <c r="BM921" s="217" t="s">
        <v>1349</v>
      </c>
    </row>
    <row r="922" s="2" customFormat="1">
      <c r="A922" s="40"/>
      <c r="B922" s="41"/>
      <c r="C922" s="42"/>
      <c r="D922" s="219" t="s">
        <v>162</v>
      </c>
      <c r="E922" s="42"/>
      <c r="F922" s="220" t="s">
        <v>1350</v>
      </c>
      <c r="G922" s="42"/>
      <c r="H922" s="42"/>
      <c r="I922" s="221"/>
      <c r="J922" s="42"/>
      <c r="K922" s="42"/>
      <c r="L922" s="46"/>
      <c r="M922" s="222"/>
      <c r="N922" s="22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162</v>
      </c>
      <c r="AU922" s="19" t="s">
        <v>86</v>
      </c>
    </row>
    <row r="923" s="13" customFormat="1">
      <c r="A923" s="13"/>
      <c r="B923" s="224"/>
      <c r="C923" s="225"/>
      <c r="D923" s="226" t="s">
        <v>164</v>
      </c>
      <c r="E923" s="227" t="s">
        <v>19</v>
      </c>
      <c r="F923" s="228" t="s">
        <v>1301</v>
      </c>
      <c r="G923" s="225"/>
      <c r="H923" s="229">
        <v>1.26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164</v>
      </c>
      <c r="AU923" s="235" t="s">
        <v>86</v>
      </c>
      <c r="AV923" s="13" t="s">
        <v>86</v>
      </c>
      <c r="AW923" s="13" t="s">
        <v>36</v>
      </c>
      <c r="AX923" s="13" t="s">
        <v>76</v>
      </c>
      <c r="AY923" s="235" t="s">
        <v>153</v>
      </c>
    </row>
    <row r="924" s="13" customFormat="1">
      <c r="A924" s="13"/>
      <c r="B924" s="224"/>
      <c r="C924" s="225"/>
      <c r="D924" s="226" t="s">
        <v>164</v>
      </c>
      <c r="E924" s="227" t="s">
        <v>19</v>
      </c>
      <c r="F924" s="228" t="s">
        <v>696</v>
      </c>
      <c r="G924" s="225"/>
      <c r="H924" s="229">
        <v>8.4000000000000004</v>
      </c>
      <c r="I924" s="230"/>
      <c r="J924" s="225"/>
      <c r="K924" s="225"/>
      <c r="L924" s="231"/>
      <c r="M924" s="232"/>
      <c r="N924" s="233"/>
      <c r="O924" s="233"/>
      <c r="P924" s="233"/>
      <c r="Q924" s="233"/>
      <c r="R924" s="233"/>
      <c r="S924" s="233"/>
      <c r="T924" s="23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5" t="s">
        <v>164</v>
      </c>
      <c r="AU924" s="235" t="s">
        <v>86</v>
      </c>
      <c r="AV924" s="13" t="s">
        <v>86</v>
      </c>
      <c r="AW924" s="13" t="s">
        <v>36</v>
      </c>
      <c r="AX924" s="13" t="s">
        <v>76</v>
      </c>
      <c r="AY924" s="235" t="s">
        <v>153</v>
      </c>
    </row>
    <row r="925" s="13" customFormat="1">
      <c r="A925" s="13"/>
      <c r="B925" s="224"/>
      <c r="C925" s="225"/>
      <c r="D925" s="226" t="s">
        <v>164</v>
      </c>
      <c r="E925" s="227" t="s">
        <v>19</v>
      </c>
      <c r="F925" s="228" t="s">
        <v>697</v>
      </c>
      <c r="G925" s="225"/>
      <c r="H925" s="229">
        <v>2.9340000000000002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164</v>
      </c>
      <c r="AU925" s="235" t="s">
        <v>86</v>
      </c>
      <c r="AV925" s="13" t="s">
        <v>86</v>
      </c>
      <c r="AW925" s="13" t="s">
        <v>36</v>
      </c>
      <c r="AX925" s="13" t="s">
        <v>76</v>
      </c>
      <c r="AY925" s="235" t="s">
        <v>153</v>
      </c>
    </row>
    <row r="926" s="13" customFormat="1">
      <c r="A926" s="13"/>
      <c r="B926" s="224"/>
      <c r="C926" s="225"/>
      <c r="D926" s="226" t="s">
        <v>164</v>
      </c>
      <c r="E926" s="227" t="s">
        <v>19</v>
      </c>
      <c r="F926" s="228" t="s">
        <v>1302</v>
      </c>
      <c r="G926" s="225"/>
      <c r="H926" s="229">
        <v>1.95</v>
      </c>
      <c r="I926" s="230"/>
      <c r="J926" s="225"/>
      <c r="K926" s="225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164</v>
      </c>
      <c r="AU926" s="235" t="s">
        <v>86</v>
      </c>
      <c r="AV926" s="13" t="s">
        <v>86</v>
      </c>
      <c r="AW926" s="13" t="s">
        <v>36</v>
      </c>
      <c r="AX926" s="13" t="s">
        <v>76</v>
      </c>
      <c r="AY926" s="235" t="s">
        <v>153</v>
      </c>
    </row>
    <row r="927" s="13" customFormat="1">
      <c r="A927" s="13"/>
      <c r="B927" s="224"/>
      <c r="C927" s="225"/>
      <c r="D927" s="226" t="s">
        <v>164</v>
      </c>
      <c r="E927" s="227" t="s">
        <v>19</v>
      </c>
      <c r="F927" s="228" t="s">
        <v>699</v>
      </c>
      <c r="G927" s="225"/>
      <c r="H927" s="229">
        <v>6.0800000000000001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164</v>
      </c>
      <c r="AU927" s="235" t="s">
        <v>86</v>
      </c>
      <c r="AV927" s="13" t="s">
        <v>86</v>
      </c>
      <c r="AW927" s="13" t="s">
        <v>36</v>
      </c>
      <c r="AX927" s="13" t="s">
        <v>76</v>
      </c>
      <c r="AY927" s="235" t="s">
        <v>153</v>
      </c>
    </row>
    <row r="928" s="13" customFormat="1">
      <c r="A928" s="13"/>
      <c r="B928" s="224"/>
      <c r="C928" s="225"/>
      <c r="D928" s="226" t="s">
        <v>164</v>
      </c>
      <c r="E928" s="227" t="s">
        <v>19</v>
      </c>
      <c r="F928" s="228" t="s">
        <v>700</v>
      </c>
      <c r="G928" s="225"/>
      <c r="H928" s="229">
        <v>1.2</v>
      </c>
      <c r="I928" s="230"/>
      <c r="J928" s="225"/>
      <c r="K928" s="225"/>
      <c r="L928" s="231"/>
      <c r="M928" s="232"/>
      <c r="N928" s="233"/>
      <c r="O928" s="233"/>
      <c r="P928" s="233"/>
      <c r="Q928" s="233"/>
      <c r="R928" s="233"/>
      <c r="S928" s="233"/>
      <c r="T928" s="23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5" t="s">
        <v>164</v>
      </c>
      <c r="AU928" s="235" t="s">
        <v>86</v>
      </c>
      <c r="AV928" s="13" t="s">
        <v>86</v>
      </c>
      <c r="AW928" s="13" t="s">
        <v>36</v>
      </c>
      <c r="AX928" s="13" t="s">
        <v>76</v>
      </c>
      <c r="AY928" s="235" t="s">
        <v>153</v>
      </c>
    </row>
    <row r="929" s="13" customFormat="1">
      <c r="A929" s="13"/>
      <c r="B929" s="224"/>
      <c r="C929" s="225"/>
      <c r="D929" s="226" t="s">
        <v>164</v>
      </c>
      <c r="E929" s="227" t="s">
        <v>19</v>
      </c>
      <c r="F929" s="228" t="s">
        <v>1351</v>
      </c>
      <c r="G929" s="225"/>
      <c r="H929" s="229">
        <v>6.2400000000000002</v>
      </c>
      <c r="I929" s="230"/>
      <c r="J929" s="225"/>
      <c r="K929" s="225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164</v>
      </c>
      <c r="AU929" s="235" t="s">
        <v>86</v>
      </c>
      <c r="AV929" s="13" t="s">
        <v>86</v>
      </c>
      <c r="AW929" s="13" t="s">
        <v>36</v>
      </c>
      <c r="AX929" s="13" t="s">
        <v>76</v>
      </c>
      <c r="AY929" s="235" t="s">
        <v>153</v>
      </c>
    </row>
    <row r="930" s="13" customFormat="1">
      <c r="A930" s="13"/>
      <c r="B930" s="224"/>
      <c r="C930" s="225"/>
      <c r="D930" s="226" t="s">
        <v>164</v>
      </c>
      <c r="E930" s="227" t="s">
        <v>19</v>
      </c>
      <c r="F930" s="228" t="s">
        <v>1352</v>
      </c>
      <c r="G930" s="225"/>
      <c r="H930" s="229">
        <v>2.2080000000000002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164</v>
      </c>
      <c r="AU930" s="235" t="s">
        <v>86</v>
      </c>
      <c r="AV930" s="13" t="s">
        <v>86</v>
      </c>
      <c r="AW930" s="13" t="s">
        <v>36</v>
      </c>
      <c r="AX930" s="13" t="s">
        <v>76</v>
      </c>
      <c r="AY930" s="235" t="s">
        <v>153</v>
      </c>
    </row>
    <row r="931" s="13" customFormat="1">
      <c r="A931" s="13"/>
      <c r="B931" s="224"/>
      <c r="C931" s="225"/>
      <c r="D931" s="226" t="s">
        <v>164</v>
      </c>
      <c r="E931" s="227" t="s">
        <v>19</v>
      </c>
      <c r="F931" s="228" t="s">
        <v>1353</v>
      </c>
      <c r="G931" s="225"/>
      <c r="H931" s="229">
        <v>2.2080000000000002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164</v>
      </c>
      <c r="AU931" s="235" t="s">
        <v>86</v>
      </c>
      <c r="AV931" s="13" t="s">
        <v>86</v>
      </c>
      <c r="AW931" s="13" t="s">
        <v>36</v>
      </c>
      <c r="AX931" s="13" t="s">
        <v>76</v>
      </c>
      <c r="AY931" s="235" t="s">
        <v>153</v>
      </c>
    </row>
    <row r="932" s="13" customFormat="1">
      <c r="A932" s="13"/>
      <c r="B932" s="224"/>
      <c r="C932" s="225"/>
      <c r="D932" s="226" t="s">
        <v>164</v>
      </c>
      <c r="E932" s="227" t="s">
        <v>19</v>
      </c>
      <c r="F932" s="228" t="s">
        <v>704</v>
      </c>
      <c r="G932" s="225"/>
      <c r="H932" s="229">
        <v>2.52</v>
      </c>
      <c r="I932" s="230"/>
      <c r="J932" s="225"/>
      <c r="K932" s="225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164</v>
      </c>
      <c r="AU932" s="235" t="s">
        <v>86</v>
      </c>
      <c r="AV932" s="13" t="s">
        <v>86</v>
      </c>
      <c r="AW932" s="13" t="s">
        <v>36</v>
      </c>
      <c r="AX932" s="13" t="s">
        <v>76</v>
      </c>
      <c r="AY932" s="235" t="s">
        <v>153</v>
      </c>
    </row>
    <row r="933" s="14" customFormat="1">
      <c r="A933" s="14"/>
      <c r="B933" s="236"/>
      <c r="C933" s="237"/>
      <c r="D933" s="226" t="s">
        <v>164</v>
      </c>
      <c r="E933" s="238" t="s">
        <v>19</v>
      </c>
      <c r="F933" s="239" t="s">
        <v>167</v>
      </c>
      <c r="G933" s="237"/>
      <c r="H933" s="240">
        <v>35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6" t="s">
        <v>164</v>
      </c>
      <c r="AU933" s="246" t="s">
        <v>86</v>
      </c>
      <c r="AV933" s="14" t="s">
        <v>160</v>
      </c>
      <c r="AW933" s="14" t="s">
        <v>36</v>
      </c>
      <c r="AX933" s="14" t="s">
        <v>84</v>
      </c>
      <c r="AY933" s="246" t="s">
        <v>153</v>
      </c>
    </row>
    <row r="934" s="2" customFormat="1" ht="24.15" customHeight="1">
      <c r="A934" s="40"/>
      <c r="B934" s="41"/>
      <c r="C934" s="206" t="s">
        <v>1354</v>
      </c>
      <c r="D934" s="206" t="s">
        <v>155</v>
      </c>
      <c r="E934" s="207" t="s">
        <v>1355</v>
      </c>
      <c r="F934" s="208" t="s">
        <v>1356</v>
      </c>
      <c r="G934" s="209" t="s">
        <v>339</v>
      </c>
      <c r="H934" s="210">
        <v>10</v>
      </c>
      <c r="I934" s="211"/>
      <c r="J934" s="212">
        <f>ROUND(I934*H934,2)</f>
        <v>0</v>
      </c>
      <c r="K934" s="208" t="s">
        <v>159</v>
      </c>
      <c r="L934" s="46"/>
      <c r="M934" s="213" t="s">
        <v>19</v>
      </c>
      <c r="N934" s="214" t="s">
        <v>47</v>
      </c>
      <c r="O934" s="86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17" t="s">
        <v>279</v>
      </c>
      <c r="AT934" s="217" t="s">
        <v>155</v>
      </c>
      <c r="AU934" s="217" t="s">
        <v>86</v>
      </c>
      <c r="AY934" s="19" t="s">
        <v>153</v>
      </c>
      <c r="BE934" s="218">
        <f>IF(N934="základní",J934,0)</f>
        <v>0</v>
      </c>
      <c r="BF934" s="218">
        <f>IF(N934="snížená",J934,0)</f>
        <v>0</v>
      </c>
      <c r="BG934" s="218">
        <f>IF(N934="zákl. přenesená",J934,0)</f>
        <v>0</v>
      </c>
      <c r="BH934" s="218">
        <f>IF(N934="sníž. přenesená",J934,0)</f>
        <v>0</v>
      </c>
      <c r="BI934" s="218">
        <f>IF(N934="nulová",J934,0)</f>
        <v>0</v>
      </c>
      <c r="BJ934" s="19" t="s">
        <v>84</v>
      </c>
      <c r="BK934" s="218">
        <f>ROUND(I934*H934,2)</f>
        <v>0</v>
      </c>
      <c r="BL934" s="19" t="s">
        <v>279</v>
      </c>
      <c r="BM934" s="217" t="s">
        <v>1357</v>
      </c>
    </row>
    <row r="935" s="2" customFormat="1">
      <c r="A935" s="40"/>
      <c r="B935" s="41"/>
      <c r="C935" s="42"/>
      <c r="D935" s="219" t="s">
        <v>162</v>
      </c>
      <c r="E935" s="42"/>
      <c r="F935" s="220" t="s">
        <v>1358</v>
      </c>
      <c r="G935" s="42"/>
      <c r="H935" s="42"/>
      <c r="I935" s="221"/>
      <c r="J935" s="42"/>
      <c r="K935" s="42"/>
      <c r="L935" s="46"/>
      <c r="M935" s="222"/>
      <c r="N935" s="223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162</v>
      </c>
      <c r="AU935" s="19" t="s">
        <v>86</v>
      </c>
    </row>
    <row r="936" s="13" customFormat="1">
      <c r="A936" s="13"/>
      <c r="B936" s="224"/>
      <c r="C936" s="225"/>
      <c r="D936" s="226" t="s">
        <v>164</v>
      </c>
      <c r="E936" s="227" t="s">
        <v>19</v>
      </c>
      <c r="F936" s="228" t="s">
        <v>1359</v>
      </c>
      <c r="G936" s="225"/>
      <c r="H936" s="229">
        <v>4</v>
      </c>
      <c r="I936" s="230"/>
      <c r="J936" s="225"/>
      <c r="K936" s="225"/>
      <c r="L936" s="231"/>
      <c r="M936" s="232"/>
      <c r="N936" s="233"/>
      <c r="O936" s="233"/>
      <c r="P936" s="233"/>
      <c r="Q936" s="233"/>
      <c r="R936" s="233"/>
      <c r="S936" s="233"/>
      <c r="T936" s="23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5" t="s">
        <v>164</v>
      </c>
      <c r="AU936" s="235" t="s">
        <v>86</v>
      </c>
      <c r="AV936" s="13" t="s">
        <v>86</v>
      </c>
      <c r="AW936" s="13" t="s">
        <v>36</v>
      </c>
      <c r="AX936" s="13" t="s">
        <v>76</v>
      </c>
      <c r="AY936" s="235" t="s">
        <v>153</v>
      </c>
    </row>
    <row r="937" s="13" customFormat="1">
      <c r="A937" s="13"/>
      <c r="B937" s="224"/>
      <c r="C937" s="225"/>
      <c r="D937" s="226" t="s">
        <v>164</v>
      </c>
      <c r="E937" s="227" t="s">
        <v>19</v>
      </c>
      <c r="F937" s="228" t="s">
        <v>1360</v>
      </c>
      <c r="G937" s="225"/>
      <c r="H937" s="229">
        <v>2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164</v>
      </c>
      <c r="AU937" s="235" t="s">
        <v>86</v>
      </c>
      <c r="AV937" s="13" t="s">
        <v>86</v>
      </c>
      <c r="AW937" s="13" t="s">
        <v>36</v>
      </c>
      <c r="AX937" s="13" t="s">
        <v>76</v>
      </c>
      <c r="AY937" s="235" t="s">
        <v>153</v>
      </c>
    </row>
    <row r="938" s="13" customFormat="1">
      <c r="A938" s="13"/>
      <c r="B938" s="224"/>
      <c r="C938" s="225"/>
      <c r="D938" s="226" t="s">
        <v>164</v>
      </c>
      <c r="E938" s="227" t="s">
        <v>19</v>
      </c>
      <c r="F938" s="228" t="s">
        <v>1361</v>
      </c>
      <c r="G938" s="225"/>
      <c r="H938" s="229">
        <v>4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164</v>
      </c>
      <c r="AU938" s="235" t="s">
        <v>86</v>
      </c>
      <c r="AV938" s="13" t="s">
        <v>86</v>
      </c>
      <c r="AW938" s="13" t="s">
        <v>36</v>
      </c>
      <c r="AX938" s="13" t="s">
        <v>76</v>
      </c>
      <c r="AY938" s="235" t="s">
        <v>153</v>
      </c>
    </row>
    <row r="939" s="14" customFormat="1">
      <c r="A939" s="14"/>
      <c r="B939" s="236"/>
      <c r="C939" s="237"/>
      <c r="D939" s="226" t="s">
        <v>164</v>
      </c>
      <c r="E939" s="238" t="s">
        <v>19</v>
      </c>
      <c r="F939" s="239" t="s">
        <v>167</v>
      </c>
      <c r="G939" s="237"/>
      <c r="H939" s="240">
        <v>10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6" t="s">
        <v>164</v>
      </c>
      <c r="AU939" s="246" t="s">
        <v>86</v>
      </c>
      <c r="AV939" s="14" t="s">
        <v>160</v>
      </c>
      <c r="AW939" s="14" t="s">
        <v>36</v>
      </c>
      <c r="AX939" s="14" t="s">
        <v>84</v>
      </c>
      <c r="AY939" s="246" t="s">
        <v>153</v>
      </c>
    </row>
    <row r="940" s="2" customFormat="1" ht="16.5" customHeight="1">
      <c r="A940" s="40"/>
      <c r="B940" s="41"/>
      <c r="C940" s="206" t="s">
        <v>1362</v>
      </c>
      <c r="D940" s="206" t="s">
        <v>155</v>
      </c>
      <c r="E940" s="207" t="s">
        <v>1363</v>
      </c>
      <c r="F940" s="208" t="s">
        <v>1364</v>
      </c>
      <c r="G940" s="209" t="s">
        <v>339</v>
      </c>
      <c r="H940" s="210">
        <v>81.340000000000003</v>
      </c>
      <c r="I940" s="211"/>
      <c r="J940" s="212">
        <f>ROUND(I940*H940,2)</f>
        <v>0</v>
      </c>
      <c r="K940" s="208" t="s">
        <v>159</v>
      </c>
      <c r="L940" s="46"/>
      <c r="M940" s="213" t="s">
        <v>19</v>
      </c>
      <c r="N940" s="214" t="s">
        <v>47</v>
      </c>
      <c r="O940" s="86"/>
      <c r="P940" s="215">
        <f>O940*H940</f>
        <v>0</v>
      </c>
      <c r="Q940" s="215">
        <v>3.0000000000000001E-05</v>
      </c>
      <c r="R940" s="215">
        <f>Q940*H940</f>
        <v>0.0024402</v>
      </c>
      <c r="S940" s="215">
        <v>0</v>
      </c>
      <c r="T940" s="216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17" t="s">
        <v>279</v>
      </c>
      <c r="AT940" s="217" t="s">
        <v>155</v>
      </c>
      <c r="AU940" s="217" t="s">
        <v>86</v>
      </c>
      <c r="AY940" s="19" t="s">
        <v>153</v>
      </c>
      <c r="BE940" s="218">
        <f>IF(N940="základní",J940,0)</f>
        <v>0</v>
      </c>
      <c r="BF940" s="218">
        <f>IF(N940="snížená",J940,0)</f>
        <v>0</v>
      </c>
      <c r="BG940" s="218">
        <f>IF(N940="zákl. přenesená",J940,0)</f>
        <v>0</v>
      </c>
      <c r="BH940" s="218">
        <f>IF(N940="sníž. přenesená",J940,0)</f>
        <v>0</v>
      </c>
      <c r="BI940" s="218">
        <f>IF(N940="nulová",J940,0)</f>
        <v>0</v>
      </c>
      <c r="BJ940" s="19" t="s">
        <v>84</v>
      </c>
      <c r="BK940" s="218">
        <f>ROUND(I940*H940,2)</f>
        <v>0</v>
      </c>
      <c r="BL940" s="19" t="s">
        <v>279</v>
      </c>
      <c r="BM940" s="217" t="s">
        <v>1365</v>
      </c>
    </row>
    <row r="941" s="2" customFormat="1">
      <c r="A941" s="40"/>
      <c r="B941" s="41"/>
      <c r="C941" s="42"/>
      <c r="D941" s="219" t="s">
        <v>162</v>
      </c>
      <c r="E941" s="42"/>
      <c r="F941" s="220" t="s">
        <v>1366</v>
      </c>
      <c r="G941" s="42"/>
      <c r="H941" s="42"/>
      <c r="I941" s="221"/>
      <c r="J941" s="42"/>
      <c r="K941" s="42"/>
      <c r="L941" s="46"/>
      <c r="M941" s="222"/>
      <c r="N941" s="223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162</v>
      </c>
      <c r="AU941" s="19" t="s">
        <v>86</v>
      </c>
    </row>
    <row r="942" s="13" customFormat="1">
      <c r="A942" s="13"/>
      <c r="B942" s="224"/>
      <c r="C942" s="225"/>
      <c r="D942" s="226" t="s">
        <v>164</v>
      </c>
      <c r="E942" s="227" t="s">
        <v>19</v>
      </c>
      <c r="F942" s="228" t="s">
        <v>1367</v>
      </c>
      <c r="G942" s="225"/>
      <c r="H942" s="229">
        <v>0.59999999999999998</v>
      </c>
      <c r="I942" s="230"/>
      <c r="J942" s="225"/>
      <c r="K942" s="225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164</v>
      </c>
      <c r="AU942" s="235" t="s">
        <v>86</v>
      </c>
      <c r="AV942" s="13" t="s">
        <v>86</v>
      </c>
      <c r="AW942" s="13" t="s">
        <v>36</v>
      </c>
      <c r="AX942" s="13" t="s">
        <v>76</v>
      </c>
      <c r="AY942" s="235" t="s">
        <v>153</v>
      </c>
    </row>
    <row r="943" s="13" customFormat="1">
      <c r="A943" s="13"/>
      <c r="B943" s="224"/>
      <c r="C943" s="225"/>
      <c r="D943" s="226" t="s">
        <v>164</v>
      </c>
      <c r="E943" s="227" t="s">
        <v>19</v>
      </c>
      <c r="F943" s="228" t="s">
        <v>1368</v>
      </c>
      <c r="G943" s="225"/>
      <c r="H943" s="229">
        <v>12</v>
      </c>
      <c r="I943" s="230"/>
      <c r="J943" s="225"/>
      <c r="K943" s="225"/>
      <c r="L943" s="231"/>
      <c r="M943" s="232"/>
      <c r="N943" s="233"/>
      <c r="O943" s="233"/>
      <c r="P943" s="233"/>
      <c r="Q943" s="233"/>
      <c r="R943" s="233"/>
      <c r="S943" s="233"/>
      <c r="T943" s="23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5" t="s">
        <v>164</v>
      </c>
      <c r="AU943" s="235" t="s">
        <v>86</v>
      </c>
      <c r="AV943" s="13" t="s">
        <v>86</v>
      </c>
      <c r="AW943" s="13" t="s">
        <v>36</v>
      </c>
      <c r="AX943" s="13" t="s">
        <v>76</v>
      </c>
      <c r="AY943" s="235" t="s">
        <v>153</v>
      </c>
    </row>
    <row r="944" s="13" customFormat="1">
      <c r="A944" s="13"/>
      <c r="B944" s="224"/>
      <c r="C944" s="225"/>
      <c r="D944" s="226" t="s">
        <v>164</v>
      </c>
      <c r="E944" s="227" t="s">
        <v>19</v>
      </c>
      <c r="F944" s="228" t="s">
        <v>1369</v>
      </c>
      <c r="G944" s="225"/>
      <c r="H944" s="229">
        <v>10</v>
      </c>
      <c r="I944" s="230"/>
      <c r="J944" s="225"/>
      <c r="K944" s="225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164</v>
      </c>
      <c r="AU944" s="235" t="s">
        <v>86</v>
      </c>
      <c r="AV944" s="13" t="s">
        <v>86</v>
      </c>
      <c r="AW944" s="13" t="s">
        <v>36</v>
      </c>
      <c r="AX944" s="13" t="s">
        <v>76</v>
      </c>
      <c r="AY944" s="235" t="s">
        <v>153</v>
      </c>
    </row>
    <row r="945" s="13" customFormat="1">
      <c r="A945" s="13"/>
      <c r="B945" s="224"/>
      <c r="C945" s="225"/>
      <c r="D945" s="226" t="s">
        <v>164</v>
      </c>
      <c r="E945" s="227" t="s">
        <v>19</v>
      </c>
      <c r="F945" s="228" t="s">
        <v>1370</v>
      </c>
      <c r="G945" s="225"/>
      <c r="H945" s="229">
        <v>9.4600000000000009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164</v>
      </c>
      <c r="AU945" s="235" t="s">
        <v>86</v>
      </c>
      <c r="AV945" s="13" t="s">
        <v>86</v>
      </c>
      <c r="AW945" s="13" t="s">
        <v>36</v>
      </c>
      <c r="AX945" s="13" t="s">
        <v>76</v>
      </c>
      <c r="AY945" s="235" t="s">
        <v>153</v>
      </c>
    </row>
    <row r="946" s="13" customFormat="1">
      <c r="A946" s="13"/>
      <c r="B946" s="224"/>
      <c r="C946" s="225"/>
      <c r="D946" s="226" t="s">
        <v>164</v>
      </c>
      <c r="E946" s="227" t="s">
        <v>19</v>
      </c>
      <c r="F946" s="228" t="s">
        <v>1371</v>
      </c>
      <c r="G946" s="225"/>
      <c r="H946" s="229">
        <v>1.2</v>
      </c>
      <c r="I946" s="230"/>
      <c r="J946" s="225"/>
      <c r="K946" s="225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164</v>
      </c>
      <c r="AU946" s="235" t="s">
        <v>86</v>
      </c>
      <c r="AV946" s="13" t="s">
        <v>86</v>
      </c>
      <c r="AW946" s="13" t="s">
        <v>36</v>
      </c>
      <c r="AX946" s="13" t="s">
        <v>76</v>
      </c>
      <c r="AY946" s="235" t="s">
        <v>153</v>
      </c>
    </row>
    <row r="947" s="13" customFormat="1">
      <c r="A947" s="13"/>
      <c r="B947" s="224"/>
      <c r="C947" s="225"/>
      <c r="D947" s="226" t="s">
        <v>164</v>
      </c>
      <c r="E947" s="227" t="s">
        <v>19</v>
      </c>
      <c r="F947" s="228" t="s">
        <v>1372</v>
      </c>
      <c r="G947" s="225"/>
      <c r="H947" s="229">
        <v>12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164</v>
      </c>
      <c r="AU947" s="235" t="s">
        <v>86</v>
      </c>
      <c r="AV947" s="13" t="s">
        <v>86</v>
      </c>
      <c r="AW947" s="13" t="s">
        <v>36</v>
      </c>
      <c r="AX947" s="13" t="s">
        <v>76</v>
      </c>
      <c r="AY947" s="235" t="s">
        <v>153</v>
      </c>
    </row>
    <row r="948" s="13" customFormat="1">
      <c r="A948" s="13"/>
      <c r="B948" s="224"/>
      <c r="C948" s="225"/>
      <c r="D948" s="226" t="s">
        <v>164</v>
      </c>
      <c r="E948" s="227" t="s">
        <v>19</v>
      </c>
      <c r="F948" s="228" t="s">
        <v>1373</v>
      </c>
      <c r="G948" s="225"/>
      <c r="H948" s="229">
        <v>8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164</v>
      </c>
      <c r="AU948" s="235" t="s">
        <v>86</v>
      </c>
      <c r="AV948" s="13" t="s">
        <v>86</v>
      </c>
      <c r="AW948" s="13" t="s">
        <v>36</v>
      </c>
      <c r="AX948" s="13" t="s">
        <v>76</v>
      </c>
      <c r="AY948" s="235" t="s">
        <v>153</v>
      </c>
    </row>
    <row r="949" s="13" customFormat="1">
      <c r="A949" s="13"/>
      <c r="B949" s="224"/>
      <c r="C949" s="225"/>
      <c r="D949" s="226" t="s">
        <v>164</v>
      </c>
      <c r="E949" s="227" t="s">
        <v>19</v>
      </c>
      <c r="F949" s="228" t="s">
        <v>1374</v>
      </c>
      <c r="G949" s="225"/>
      <c r="H949" s="229">
        <v>4</v>
      </c>
      <c r="I949" s="230"/>
      <c r="J949" s="225"/>
      <c r="K949" s="225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164</v>
      </c>
      <c r="AU949" s="235" t="s">
        <v>86</v>
      </c>
      <c r="AV949" s="13" t="s">
        <v>86</v>
      </c>
      <c r="AW949" s="13" t="s">
        <v>36</v>
      </c>
      <c r="AX949" s="13" t="s">
        <v>76</v>
      </c>
      <c r="AY949" s="235" t="s">
        <v>153</v>
      </c>
    </row>
    <row r="950" s="13" customFormat="1">
      <c r="A950" s="13"/>
      <c r="B950" s="224"/>
      <c r="C950" s="225"/>
      <c r="D950" s="226" t="s">
        <v>164</v>
      </c>
      <c r="E950" s="227" t="s">
        <v>19</v>
      </c>
      <c r="F950" s="228" t="s">
        <v>1375</v>
      </c>
      <c r="G950" s="225"/>
      <c r="H950" s="229">
        <v>7.3600000000000003</v>
      </c>
      <c r="I950" s="230"/>
      <c r="J950" s="225"/>
      <c r="K950" s="225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164</v>
      </c>
      <c r="AU950" s="235" t="s">
        <v>86</v>
      </c>
      <c r="AV950" s="13" t="s">
        <v>86</v>
      </c>
      <c r="AW950" s="13" t="s">
        <v>36</v>
      </c>
      <c r="AX950" s="13" t="s">
        <v>76</v>
      </c>
      <c r="AY950" s="235" t="s">
        <v>153</v>
      </c>
    </row>
    <row r="951" s="13" customFormat="1">
      <c r="A951" s="13"/>
      <c r="B951" s="224"/>
      <c r="C951" s="225"/>
      <c r="D951" s="226" t="s">
        <v>164</v>
      </c>
      <c r="E951" s="227" t="s">
        <v>19</v>
      </c>
      <c r="F951" s="228" t="s">
        <v>1376</v>
      </c>
      <c r="G951" s="225"/>
      <c r="H951" s="229">
        <v>7.3600000000000003</v>
      </c>
      <c r="I951" s="230"/>
      <c r="J951" s="225"/>
      <c r="K951" s="225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164</v>
      </c>
      <c r="AU951" s="235" t="s">
        <v>86</v>
      </c>
      <c r="AV951" s="13" t="s">
        <v>86</v>
      </c>
      <c r="AW951" s="13" t="s">
        <v>36</v>
      </c>
      <c r="AX951" s="13" t="s">
        <v>76</v>
      </c>
      <c r="AY951" s="235" t="s">
        <v>153</v>
      </c>
    </row>
    <row r="952" s="13" customFormat="1">
      <c r="A952" s="13"/>
      <c r="B952" s="224"/>
      <c r="C952" s="225"/>
      <c r="D952" s="226" t="s">
        <v>164</v>
      </c>
      <c r="E952" s="227" t="s">
        <v>19</v>
      </c>
      <c r="F952" s="228" t="s">
        <v>1377</v>
      </c>
      <c r="G952" s="225"/>
      <c r="H952" s="229">
        <v>7.3600000000000003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164</v>
      </c>
      <c r="AU952" s="235" t="s">
        <v>86</v>
      </c>
      <c r="AV952" s="13" t="s">
        <v>86</v>
      </c>
      <c r="AW952" s="13" t="s">
        <v>36</v>
      </c>
      <c r="AX952" s="13" t="s">
        <v>76</v>
      </c>
      <c r="AY952" s="235" t="s">
        <v>153</v>
      </c>
    </row>
    <row r="953" s="13" customFormat="1">
      <c r="A953" s="13"/>
      <c r="B953" s="224"/>
      <c r="C953" s="225"/>
      <c r="D953" s="226" t="s">
        <v>164</v>
      </c>
      <c r="E953" s="227" t="s">
        <v>19</v>
      </c>
      <c r="F953" s="228" t="s">
        <v>1378</v>
      </c>
      <c r="G953" s="225"/>
      <c r="H953" s="229">
        <v>2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164</v>
      </c>
      <c r="AU953" s="235" t="s">
        <v>86</v>
      </c>
      <c r="AV953" s="13" t="s">
        <v>86</v>
      </c>
      <c r="AW953" s="13" t="s">
        <v>36</v>
      </c>
      <c r="AX953" s="13" t="s">
        <v>76</v>
      </c>
      <c r="AY953" s="235" t="s">
        <v>153</v>
      </c>
    </row>
    <row r="954" s="14" customFormat="1">
      <c r="A954" s="14"/>
      <c r="B954" s="236"/>
      <c r="C954" s="237"/>
      <c r="D954" s="226" t="s">
        <v>164</v>
      </c>
      <c r="E954" s="238" t="s">
        <v>19</v>
      </c>
      <c r="F954" s="239" t="s">
        <v>167</v>
      </c>
      <c r="G954" s="237"/>
      <c r="H954" s="240">
        <v>81.340000000000003</v>
      </c>
      <c r="I954" s="241"/>
      <c r="J954" s="237"/>
      <c r="K954" s="237"/>
      <c r="L954" s="242"/>
      <c r="M954" s="243"/>
      <c r="N954" s="244"/>
      <c r="O954" s="244"/>
      <c r="P954" s="244"/>
      <c r="Q954" s="244"/>
      <c r="R954" s="244"/>
      <c r="S954" s="244"/>
      <c r="T954" s="24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6" t="s">
        <v>164</v>
      </c>
      <c r="AU954" s="246" t="s">
        <v>86</v>
      </c>
      <c r="AV954" s="14" t="s">
        <v>160</v>
      </c>
      <c r="AW954" s="14" t="s">
        <v>36</v>
      </c>
      <c r="AX954" s="14" t="s">
        <v>84</v>
      </c>
      <c r="AY954" s="246" t="s">
        <v>153</v>
      </c>
    </row>
    <row r="955" s="2" customFormat="1" ht="16.5" customHeight="1">
      <c r="A955" s="40"/>
      <c r="B955" s="41"/>
      <c r="C955" s="206" t="s">
        <v>1379</v>
      </c>
      <c r="D955" s="206" t="s">
        <v>155</v>
      </c>
      <c r="E955" s="207" t="s">
        <v>1380</v>
      </c>
      <c r="F955" s="208" t="s">
        <v>1381</v>
      </c>
      <c r="G955" s="209" t="s">
        <v>224</v>
      </c>
      <c r="H955" s="210">
        <v>63.579999999999998</v>
      </c>
      <c r="I955" s="211"/>
      <c r="J955" s="212">
        <f>ROUND(I955*H955,2)</f>
        <v>0</v>
      </c>
      <c r="K955" s="208" t="s">
        <v>159</v>
      </c>
      <c r="L955" s="46"/>
      <c r="M955" s="213" t="s">
        <v>19</v>
      </c>
      <c r="N955" s="214" t="s">
        <v>47</v>
      </c>
      <c r="O955" s="86"/>
      <c r="P955" s="215">
        <f>O955*H955</f>
        <v>0</v>
      </c>
      <c r="Q955" s="215">
        <v>5.0000000000000002E-05</v>
      </c>
      <c r="R955" s="215">
        <f>Q955*H955</f>
        <v>0.003179</v>
      </c>
      <c r="S955" s="215">
        <v>0</v>
      </c>
      <c r="T955" s="216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7" t="s">
        <v>279</v>
      </c>
      <c r="AT955" s="217" t="s">
        <v>155</v>
      </c>
      <c r="AU955" s="217" t="s">
        <v>86</v>
      </c>
      <c r="AY955" s="19" t="s">
        <v>153</v>
      </c>
      <c r="BE955" s="218">
        <f>IF(N955="základní",J955,0)</f>
        <v>0</v>
      </c>
      <c r="BF955" s="218">
        <f>IF(N955="snížená",J955,0)</f>
        <v>0</v>
      </c>
      <c r="BG955" s="218">
        <f>IF(N955="zákl. přenesená",J955,0)</f>
        <v>0</v>
      </c>
      <c r="BH955" s="218">
        <f>IF(N955="sníž. přenesená",J955,0)</f>
        <v>0</v>
      </c>
      <c r="BI955" s="218">
        <f>IF(N955="nulová",J955,0)</f>
        <v>0</v>
      </c>
      <c r="BJ955" s="19" t="s">
        <v>84</v>
      </c>
      <c r="BK955" s="218">
        <f>ROUND(I955*H955,2)</f>
        <v>0</v>
      </c>
      <c r="BL955" s="19" t="s">
        <v>279</v>
      </c>
      <c r="BM955" s="217" t="s">
        <v>1382</v>
      </c>
    </row>
    <row r="956" s="2" customFormat="1">
      <c r="A956" s="40"/>
      <c r="B956" s="41"/>
      <c r="C956" s="42"/>
      <c r="D956" s="219" t="s">
        <v>162</v>
      </c>
      <c r="E956" s="42"/>
      <c r="F956" s="220" t="s">
        <v>1383</v>
      </c>
      <c r="G956" s="42"/>
      <c r="H956" s="42"/>
      <c r="I956" s="221"/>
      <c r="J956" s="42"/>
      <c r="K956" s="42"/>
      <c r="L956" s="46"/>
      <c r="M956" s="222"/>
      <c r="N956" s="223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162</v>
      </c>
      <c r="AU956" s="19" t="s">
        <v>86</v>
      </c>
    </row>
    <row r="957" s="13" customFormat="1">
      <c r="A957" s="13"/>
      <c r="B957" s="224"/>
      <c r="C957" s="225"/>
      <c r="D957" s="226" t="s">
        <v>164</v>
      </c>
      <c r="E957" s="227" t="s">
        <v>19</v>
      </c>
      <c r="F957" s="228" t="s">
        <v>1301</v>
      </c>
      <c r="G957" s="225"/>
      <c r="H957" s="229">
        <v>1.26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164</v>
      </c>
      <c r="AU957" s="235" t="s">
        <v>86</v>
      </c>
      <c r="AV957" s="13" t="s">
        <v>86</v>
      </c>
      <c r="AW957" s="13" t="s">
        <v>36</v>
      </c>
      <c r="AX957" s="13" t="s">
        <v>76</v>
      </c>
      <c r="AY957" s="235" t="s">
        <v>153</v>
      </c>
    </row>
    <row r="958" s="13" customFormat="1">
      <c r="A958" s="13"/>
      <c r="B958" s="224"/>
      <c r="C958" s="225"/>
      <c r="D958" s="226" t="s">
        <v>164</v>
      </c>
      <c r="E958" s="227" t="s">
        <v>19</v>
      </c>
      <c r="F958" s="228" t="s">
        <v>695</v>
      </c>
      <c r="G958" s="225"/>
      <c r="H958" s="229">
        <v>14.279999999999999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164</v>
      </c>
      <c r="AU958" s="235" t="s">
        <v>86</v>
      </c>
      <c r="AV958" s="13" t="s">
        <v>86</v>
      </c>
      <c r="AW958" s="13" t="s">
        <v>36</v>
      </c>
      <c r="AX958" s="13" t="s">
        <v>76</v>
      </c>
      <c r="AY958" s="235" t="s">
        <v>153</v>
      </c>
    </row>
    <row r="959" s="13" customFormat="1">
      <c r="A959" s="13"/>
      <c r="B959" s="224"/>
      <c r="C959" s="225"/>
      <c r="D959" s="226" t="s">
        <v>164</v>
      </c>
      <c r="E959" s="227" t="s">
        <v>19</v>
      </c>
      <c r="F959" s="228" t="s">
        <v>696</v>
      </c>
      <c r="G959" s="225"/>
      <c r="H959" s="229">
        <v>8.4000000000000004</v>
      </c>
      <c r="I959" s="230"/>
      <c r="J959" s="225"/>
      <c r="K959" s="225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164</v>
      </c>
      <c r="AU959" s="235" t="s">
        <v>86</v>
      </c>
      <c r="AV959" s="13" t="s">
        <v>86</v>
      </c>
      <c r="AW959" s="13" t="s">
        <v>36</v>
      </c>
      <c r="AX959" s="13" t="s">
        <v>76</v>
      </c>
      <c r="AY959" s="235" t="s">
        <v>153</v>
      </c>
    </row>
    <row r="960" s="13" customFormat="1">
      <c r="A960" s="13"/>
      <c r="B960" s="224"/>
      <c r="C960" s="225"/>
      <c r="D960" s="226" t="s">
        <v>164</v>
      </c>
      <c r="E960" s="227" t="s">
        <v>19</v>
      </c>
      <c r="F960" s="228" t="s">
        <v>697</v>
      </c>
      <c r="G960" s="225"/>
      <c r="H960" s="229">
        <v>2.9340000000000002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164</v>
      </c>
      <c r="AU960" s="235" t="s">
        <v>86</v>
      </c>
      <c r="AV960" s="13" t="s">
        <v>86</v>
      </c>
      <c r="AW960" s="13" t="s">
        <v>36</v>
      </c>
      <c r="AX960" s="13" t="s">
        <v>76</v>
      </c>
      <c r="AY960" s="235" t="s">
        <v>153</v>
      </c>
    </row>
    <row r="961" s="13" customFormat="1">
      <c r="A961" s="13"/>
      <c r="B961" s="224"/>
      <c r="C961" s="225"/>
      <c r="D961" s="226" t="s">
        <v>164</v>
      </c>
      <c r="E961" s="227" t="s">
        <v>19</v>
      </c>
      <c r="F961" s="228" t="s">
        <v>1302</v>
      </c>
      <c r="G961" s="225"/>
      <c r="H961" s="229">
        <v>1.95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164</v>
      </c>
      <c r="AU961" s="235" t="s">
        <v>86</v>
      </c>
      <c r="AV961" s="13" t="s">
        <v>86</v>
      </c>
      <c r="AW961" s="13" t="s">
        <v>36</v>
      </c>
      <c r="AX961" s="13" t="s">
        <v>76</v>
      </c>
      <c r="AY961" s="235" t="s">
        <v>153</v>
      </c>
    </row>
    <row r="962" s="13" customFormat="1">
      <c r="A962" s="13"/>
      <c r="B962" s="224"/>
      <c r="C962" s="225"/>
      <c r="D962" s="226" t="s">
        <v>164</v>
      </c>
      <c r="E962" s="227" t="s">
        <v>19</v>
      </c>
      <c r="F962" s="228" t="s">
        <v>698</v>
      </c>
      <c r="G962" s="225"/>
      <c r="H962" s="229">
        <v>10.039999999999999</v>
      </c>
      <c r="I962" s="230"/>
      <c r="J962" s="225"/>
      <c r="K962" s="225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164</v>
      </c>
      <c r="AU962" s="235" t="s">
        <v>86</v>
      </c>
      <c r="AV962" s="13" t="s">
        <v>86</v>
      </c>
      <c r="AW962" s="13" t="s">
        <v>36</v>
      </c>
      <c r="AX962" s="13" t="s">
        <v>76</v>
      </c>
      <c r="AY962" s="235" t="s">
        <v>153</v>
      </c>
    </row>
    <row r="963" s="13" customFormat="1">
      <c r="A963" s="13"/>
      <c r="B963" s="224"/>
      <c r="C963" s="225"/>
      <c r="D963" s="226" t="s">
        <v>164</v>
      </c>
      <c r="E963" s="227" t="s">
        <v>19</v>
      </c>
      <c r="F963" s="228" t="s">
        <v>699</v>
      </c>
      <c r="G963" s="225"/>
      <c r="H963" s="229">
        <v>6.0800000000000001</v>
      </c>
      <c r="I963" s="230"/>
      <c r="J963" s="225"/>
      <c r="K963" s="225"/>
      <c r="L963" s="231"/>
      <c r="M963" s="232"/>
      <c r="N963" s="233"/>
      <c r="O963" s="233"/>
      <c r="P963" s="233"/>
      <c r="Q963" s="233"/>
      <c r="R963" s="233"/>
      <c r="S963" s="233"/>
      <c r="T963" s="23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5" t="s">
        <v>164</v>
      </c>
      <c r="AU963" s="235" t="s">
        <v>86</v>
      </c>
      <c r="AV963" s="13" t="s">
        <v>86</v>
      </c>
      <c r="AW963" s="13" t="s">
        <v>36</v>
      </c>
      <c r="AX963" s="13" t="s">
        <v>76</v>
      </c>
      <c r="AY963" s="235" t="s">
        <v>153</v>
      </c>
    </row>
    <row r="964" s="13" customFormat="1">
      <c r="A964" s="13"/>
      <c r="B964" s="224"/>
      <c r="C964" s="225"/>
      <c r="D964" s="226" t="s">
        <v>164</v>
      </c>
      <c r="E964" s="227" t="s">
        <v>19</v>
      </c>
      <c r="F964" s="228" t="s">
        <v>700</v>
      </c>
      <c r="G964" s="225"/>
      <c r="H964" s="229">
        <v>1.2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164</v>
      </c>
      <c r="AU964" s="235" t="s">
        <v>86</v>
      </c>
      <c r="AV964" s="13" t="s">
        <v>86</v>
      </c>
      <c r="AW964" s="13" t="s">
        <v>36</v>
      </c>
      <c r="AX964" s="13" t="s">
        <v>76</v>
      </c>
      <c r="AY964" s="235" t="s">
        <v>153</v>
      </c>
    </row>
    <row r="965" s="13" customFormat="1">
      <c r="A965" s="13"/>
      <c r="B965" s="224"/>
      <c r="C965" s="225"/>
      <c r="D965" s="226" t="s">
        <v>164</v>
      </c>
      <c r="E965" s="227" t="s">
        <v>19</v>
      </c>
      <c r="F965" s="228" t="s">
        <v>701</v>
      </c>
      <c r="G965" s="225"/>
      <c r="H965" s="229">
        <v>7.2990000000000004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164</v>
      </c>
      <c r="AU965" s="235" t="s">
        <v>86</v>
      </c>
      <c r="AV965" s="13" t="s">
        <v>86</v>
      </c>
      <c r="AW965" s="13" t="s">
        <v>36</v>
      </c>
      <c r="AX965" s="13" t="s">
        <v>76</v>
      </c>
      <c r="AY965" s="235" t="s">
        <v>153</v>
      </c>
    </row>
    <row r="966" s="13" customFormat="1">
      <c r="A966" s="13"/>
      <c r="B966" s="224"/>
      <c r="C966" s="225"/>
      <c r="D966" s="226" t="s">
        <v>164</v>
      </c>
      <c r="E966" s="227" t="s">
        <v>19</v>
      </c>
      <c r="F966" s="228" t="s">
        <v>702</v>
      </c>
      <c r="G966" s="225"/>
      <c r="H966" s="229">
        <v>4.2930000000000001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164</v>
      </c>
      <c r="AU966" s="235" t="s">
        <v>86</v>
      </c>
      <c r="AV966" s="13" t="s">
        <v>86</v>
      </c>
      <c r="AW966" s="13" t="s">
        <v>36</v>
      </c>
      <c r="AX966" s="13" t="s">
        <v>76</v>
      </c>
      <c r="AY966" s="235" t="s">
        <v>153</v>
      </c>
    </row>
    <row r="967" s="13" customFormat="1">
      <c r="A967" s="13"/>
      <c r="B967" s="224"/>
      <c r="C967" s="225"/>
      <c r="D967" s="226" t="s">
        <v>164</v>
      </c>
      <c r="E967" s="227" t="s">
        <v>19</v>
      </c>
      <c r="F967" s="228" t="s">
        <v>703</v>
      </c>
      <c r="G967" s="225"/>
      <c r="H967" s="229">
        <v>3.3239999999999998</v>
      </c>
      <c r="I967" s="230"/>
      <c r="J967" s="225"/>
      <c r="K967" s="225"/>
      <c r="L967" s="231"/>
      <c r="M967" s="232"/>
      <c r="N967" s="233"/>
      <c r="O967" s="233"/>
      <c r="P967" s="233"/>
      <c r="Q967" s="233"/>
      <c r="R967" s="233"/>
      <c r="S967" s="233"/>
      <c r="T967" s="23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5" t="s">
        <v>164</v>
      </c>
      <c r="AU967" s="235" t="s">
        <v>86</v>
      </c>
      <c r="AV967" s="13" t="s">
        <v>86</v>
      </c>
      <c r="AW967" s="13" t="s">
        <v>36</v>
      </c>
      <c r="AX967" s="13" t="s">
        <v>76</v>
      </c>
      <c r="AY967" s="235" t="s">
        <v>153</v>
      </c>
    </row>
    <row r="968" s="13" customFormat="1">
      <c r="A968" s="13"/>
      <c r="B968" s="224"/>
      <c r="C968" s="225"/>
      <c r="D968" s="226" t="s">
        <v>164</v>
      </c>
      <c r="E968" s="227" t="s">
        <v>19</v>
      </c>
      <c r="F968" s="228" t="s">
        <v>704</v>
      </c>
      <c r="G968" s="225"/>
      <c r="H968" s="229">
        <v>2.52</v>
      </c>
      <c r="I968" s="230"/>
      <c r="J968" s="225"/>
      <c r="K968" s="225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164</v>
      </c>
      <c r="AU968" s="235" t="s">
        <v>86</v>
      </c>
      <c r="AV968" s="13" t="s">
        <v>86</v>
      </c>
      <c r="AW968" s="13" t="s">
        <v>36</v>
      </c>
      <c r="AX968" s="13" t="s">
        <v>76</v>
      </c>
      <c r="AY968" s="235" t="s">
        <v>153</v>
      </c>
    </row>
    <row r="969" s="14" customFormat="1">
      <c r="A969" s="14"/>
      <c r="B969" s="236"/>
      <c r="C969" s="237"/>
      <c r="D969" s="226" t="s">
        <v>164</v>
      </c>
      <c r="E969" s="238" t="s">
        <v>19</v>
      </c>
      <c r="F969" s="239" t="s">
        <v>167</v>
      </c>
      <c r="G969" s="237"/>
      <c r="H969" s="240">
        <v>63.579999999999998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164</v>
      </c>
      <c r="AU969" s="246" t="s">
        <v>86</v>
      </c>
      <c r="AV969" s="14" t="s">
        <v>160</v>
      </c>
      <c r="AW969" s="14" t="s">
        <v>36</v>
      </c>
      <c r="AX969" s="14" t="s">
        <v>84</v>
      </c>
      <c r="AY969" s="246" t="s">
        <v>153</v>
      </c>
    </row>
    <row r="970" s="2" customFormat="1" ht="24.15" customHeight="1">
      <c r="A970" s="40"/>
      <c r="B970" s="41"/>
      <c r="C970" s="206" t="s">
        <v>1384</v>
      </c>
      <c r="D970" s="206" t="s">
        <v>155</v>
      </c>
      <c r="E970" s="207" t="s">
        <v>1385</v>
      </c>
      <c r="F970" s="208" t="s">
        <v>1386</v>
      </c>
      <c r="G970" s="209" t="s">
        <v>204</v>
      </c>
      <c r="H970" s="210">
        <v>1.2370000000000001</v>
      </c>
      <c r="I970" s="211"/>
      <c r="J970" s="212">
        <f>ROUND(I970*H970,2)</f>
        <v>0</v>
      </c>
      <c r="K970" s="208" t="s">
        <v>159</v>
      </c>
      <c r="L970" s="46"/>
      <c r="M970" s="213" t="s">
        <v>19</v>
      </c>
      <c r="N970" s="214" t="s">
        <v>47</v>
      </c>
      <c r="O970" s="86"/>
      <c r="P970" s="215">
        <f>O970*H970</f>
        <v>0</v>
      </c>
      <c r="Q970" s="215">
        <v>0</v>
      </c>
      <c r="R970" s="215">
        <f>Q970*H970</f>
        <v>0</v>
      </c>
      <c r="S970" s="215">
        <v>0</v>
      </c>
      <c r="T970" s="21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17" t="s">
        <v>279</v>
      </c>
      <c r="AT970" s="217" t="s">
        <v>155</v>
      </c>
      <c r="AU970" s="217" t="s">
        <v>86</v>
      </c>
      <c r="AY970" s="19" t="s">
        <v>153</v>
      </c>
      <c r="BE970" s="218">
        <f>IF(N970="základní",J970,0)</f>
        <v>0</v>
      </c>
      <c r="BF970" s="218">
        <f>IF(N970="snížená",J970,0)</f>
        <v>0</v>
      </c>
      <c r="BG970" s="218">
        <f>IF(N970="zákl. přenesená",J970,0)</f>
        <v>0</v>
      </c>
      <c r="BH970" s="218">
        <f>IF(N970="sníž. přenesená",J970,0)</f>
        <v>0</v>
      </c>
      <c r="BI970" s="218">
        <f>IF(N970="nulová",J970,0)</f>
        <v>0</v>
      </c>
      <c r="BJ970" s="19" t="s">
        <v>84</v>
      </c>
      <c r="BK970" s="218">
        <f>ROUND(I970*H970,2)</f>
        <v>0</v>
      </c>
      <c r="BL970" s="19" t="s">
        <v>279</v>
      </c>
      <c r="BM970" s="217" t="s">
        <v>1387</v>
      </c>
    </row>
    <row r="971" s="2" customFormat="1">
      <c r="A971" s="40"/>
      <c r="B971" s="41"/>
      <c r="C971" s="42"/>
      <c r="D971" s="219" t="s">
        <v>162</v>
      </c>
      <c r="E971" s="42"/>
      <c r="F971" s="220" t="s">
        <v>1388</v>
      </c>
      <c r="G971" s="42"/>
      <c r="H971" s="42"/>
      <c r="I971" s="221"/>
      <c r="J971" s="42"/>
      <c r="K971" s="42"/>
      <c r="L971" s="46"/>
      <c r="M971" s="222"/>
      <c r="N971" s="223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162</v>
      </c>
      <c r="AU971" s="19" t="s">
        <v>86</v>
      </c>
    </row>
    <row r="972" s="2" customFormat="1" ht="24.15" customHeight="1">
      <c r="A972" s="40"/>
      <c r="B972" s="41"/>
      <c r="C972" s="206" t="s">
        <v>1389</v>
      </c>
      <c r="D972" s="206" t="s">
        <v>155</v>
      </c>
      <c r="E972" s="207" t="s">
        <v>1390</v>
      </c>
      <c r="F972" s="208" t="s">
        <v>1391</v>
      </c>
      <c r="G972" s="209" t="s">
        <v>204</v>
      </c>
      <c r="H972" s="210">
        <v>1.2370000000000001</v>
      </c>
      <c r="I972" s="211"/>
      <c r="J972" s="212">
        <f>ROUND(I972*H972,2)</f>
        <v>0</v>
      </c>
      <c r="K972" s="208" t="s">
        <v>159</v>
      </c>
      <c r="L972" s="46"/>
      <c r="M972" s="213" t="s">
        <v>19</v>
      </c>
      <c r="N972" s="214" t="s">
        <v>47</v>
      </c>
      <c r="O972" s="86"/>
      <c r="P972" s="215">
        <f>O972*H972</f>
        <v>0</v>
      </c>
      <c r="Q972" s="215">
        <v>0</v>
      </c>
      <c r="R972" s="215">
        <f>Q972*H972</f>
        <v>0</v>
      </c>
      <c r="S972" s="215">
        <v>0</v>
      </c>
      <c r="T972" s="216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17" t="s">
        <v>279</v>
      </c>
      <c r="AT972" s="217" t="s">
        <v>155</v>
      </c>
      <c r="AU972" s="217" t="s">
        <v>86</v>
      </c>
      <c r="AY972" s="19" t="s">
        <v>153</v>
      </c>
      <c r="BE972" s="218">
        <f>IF(N972="základní",J972,0)</f>
        <v>0</v>
      </c>
      <c r="BF972" s="218">
        <f>IF(N972="snížená",J972,0)</f>
        <v>0</v>
      </c>
      <c r="BG972" s="218">
        <f>IF(N972="zákl. přenesená",J972,0)</f>
        <v>0</v>
      </c>
      <c r="BH972" s="218">
        <f>IF(N972="sníž. přenesená",J972,0)</f>
        <v>0</v>
      </c>
      <c r="BI972" s="218">
        <f>IF(N972="nulová",J972,0)</f>
        <v>0</v>
      </c>
      <c r="BJ972" s="19" t="s">
        <v>84</v>
      </c>
      <c r="BK972" s="218">
        <f>ROUND(I972*H972,2)</f>
        <v>0</v>
      </c>
      <c r="BL972" s="19" t="s">
        <v>279</v>
      </c>
      <c r="BM972" s="217" t="s">
        <v>1392</v>
      </c>
    </row>
    <row r="973" s="2" customFormat="1">
      <c r="A973" s="40"/>
      <c r="B973" s="41"/>
      <c r="C973" s="42"/>
      <c r="D973" s="219" t="s">
        <v>162</v>
      </c>
      <c r="E973" s="42"/>
      <c r="F973" s="220" t="s">
        <v>1393</v>
      </c>
      <c r="G973" s="42"/>
      <c r="H973" s="42"/>
      <c r="I973" s="221"/>
      <c r="J973" s="42"/>
      <c r="K973" s="42"/>
      <c r="L973" s="46"/>
      <c r="M973" s="222"/>
      <c r="N973" s="223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162</v>
      </c>
      <c r="AU973" s="19" t="s">
        <v>86</v>
      </c>
    </row>
    <row r="974" s="12" customFormat="1" ht="22.8" customHeight="1">
      <c r="A974" s="12"/>
      <c r="B974" s="190"/>
      <c r="C974" s="191"/>
      <c r="D974" s="192" t="s">
        <v>75</v>
      </c>
      <c r="E974" s="204" t="s">
        <v>526</v>
      </c>
      <c r="F974" s="204" t="s">
        <v>527</v>
      </c>
      <c r="G974" s="191"/>
      <c r="H974" s="191"/>
      <c r="I974" s="194"/>
      <c r="J974" s="205">
        <f>BK974</f>
        <v>0</v>
      </c>
      <c r="K974" s="191"/>
      <c r="L974" s="196"/>
      <c r="M974" s="197"/>
      <c r="N974" s="198"/>
      <c r="O974" s="198"/>
      <c r="P974" s="199">
        <f>SUM(P975:P1093)</f>
        <v>0</v>
      </c>
      <c r="Q974" s="198"/>
      <c r="R974" s="199">
        <f>SUM(R975:R1093)</f>
        <v>0.14506139999999998</v>
      </c>
      <c r="S974" s="198"/>
      <c r="T974" s="200">
        <f>SUM(T975:T1093)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01" t="s">
        <v>86</v>
      </c>
      <c r="AT974" s="202" t="s">
        <v>75</v>
      </c>
      <c r="AU974" s="202" t="s">
        <v>84</v>
      </c>
      <c r="AY974" s="201" t="s">
        <v>153</v>
      </c>
      <c r="BK974" s="203">
        <f>SUM(BK975:BK1093)</f>
        <v>0</v>
      </c>
    </row>
    <row r="975" s="2" customFormat="1" ht="21.75" customHeight="1">
      <c r="A975" s="40"/>
      <c r="B975" s="41"/>
      <c r="C975" s="206" t="s">
        <v>1394</v>
      </c>
      <c r="D975" s="206" t="s">
        <v>155</v>
      </c>
      <c r="E975" s="207" t="s">
        <v>536</v>
      </c>
      <c r="F975" s="208" t="s">
        <v>537</v>
      </c>
      <c r="G975" s="209" t="s">
        <v>224</v>
      </c>
      <c r="H975" s="210">
        <v>15.711</v>
      </c>
      <c r="I975" s="211"/>
      <c r="J975" s="212">
        <f>ROUND(I975*H975,2)</f>
        <v>0</v>
      </c>
      <c r="K975" s="208" t="s">
        <v>159</v>
      </c>
      <c r="L975" s="46"/>
      <c r="M975" s="213" t="s">
        <v>19</v>
      </c>
      <c r="N975" s="214" t="s">
        <v>47</v>
      </c>
      <c r="O975" s="86"/>
      <c r="P975" s="215">
        <f>O975*H975</f>
        <v>0</v>
      </c>
      <c r="Q975" s="215">
        <v>6.9999999999999994E-05</v>
      </c>
      <c r="R975" s="215">
        <f>Q975*H975</f>
        <v>0.0010997699999999999</v>
      </c>
      <c r="S975" s="215">
        <v>0</v>
      </c>
      <c r="T975" s="216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17" t="s">
        <v>279</v>
      </c>
      <c r="AT975" s="217" t="s">
        <v>155</v>
      </c>
      <c r="AU975" s="217" t="s">
        <v>86</v>
      </c>
      <c r="AY975" s="19" t="s">
        <v>153</v>
      </c>
      <c r="BE975" s="218">
        <f>IF(N975="základní",J975,0)</f>
        <v>0</v>
      </c>
      <c r="BF975" s="218">
        <f>IF(N975="snížená",J975,0)</f>
        <v>0</v>
      </c>
      <c r="BG975" s="218">
        <f>IF(N975="zákl. přenesená",J975,0)</f>
        <v>0</v>
      </c>
      <c r="BH975" s="218">
        <f>IF(N975="sníž. přenesená",J975,0)</f>
        <v>0</v>
      </c>
      <c r="BI975" s="218">
        <f>IF(N975="nulová",J975,0)</f>
        <v>0</v>
      </c>
      <c r="BJ975" s="19" t="s">
        <v>84</v>
      </c>
      <c r="BK975" s="218">
        <f>ROUND(I975*H975,2)</f>
        <v>0</v>
      </c>
      <c r="BL975" s="19" t="s">
        <v>279</v>
      </c>
      <c r="BM975" s="217" t="s">
        <v>1395</v>
      </c>
    </row>
    <row r="976" s="2" customFormat="1">
      <c r="A976" s="40"/>
      <c r="B976" s="41"/>
      <c r="C976" s="42"/>
      <c r="D976" s="219" t="s">
        <v>162</v>
      </c>
      <c r="E976" s="42"/>
      <c r="F976" s="220" t="s">
        <v>539</v>
      </c>
      <c r="G976" s="42"/>
      <c r="H976" s="42"/>
      <c r="I976" s="221"/>
      <c r="J976" s="42"/>
      <c r="K976" s="42"/>
      <c r="L976" s="46"/>
      <c r="M976" s="222"/>
      <c r="N976" s="223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162</v>
      </c>
      <c r="AU976" s="19" t="s">
        <v>86</v>
      </c>
    </row>
    <row r="977" s="15" customFormat="1">
      <c r="A977" s="15"/>
      <c r="B977" s="247"/>
      <c r="C977" s="248"/>
      <c r="D977" s="226" t="s">
        <v>164</v>
      </c>
      <c r="E977" s="249" t="s">
        <v>19</v>
      </c>
      <c r="F977" s="250" t="s">
        <v>1396</v>
      </c>
      <c r="G977" s="248"/>
      <c r="H977" s="249" t="s">
        <v>19</v>
      </c>
      <c r="I977" s="251"/>
      <c r="J977" s="248"/>
      <c r="K977" s="248"/>
      <c r="L977" s="252"/>
      <c r="M977" s="253"/>
      <c r="N977" s="254"/>
      <c r="O977" s="254"/>
      <c r="P977" s="254"/>
      <c r="Q977" s="254"/>
      <c r="R977" s="254"/>
      <c r="S977" s="254"/>
      <c r="T977" s="25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6" t="s">
        <v>164</v>
      </c>
      <c r="AU977" s="256" t="s">
        <v>86</v>
      </c>
      <c r="AV977" s="15" t="s">
        <v>84</v>
      </c>
      <c r="AW977" s="15" t="s">
        <v>36</v>
      </c>
      <c r="AX977" s="15" t="s">
        <v>76</v>
      </c>
      <c r="AY977" s="256" t="s">
        <v>153</v>
      </c>
    </row>
    <row r="978" s="13" customFormat="1">
      <c r="A978" s="13"/>
      <c r="B978" s="224"/>
      <c r="C978" s="225"/>
      <c r="D978" s="226" t="s">
        <v>164</v>
      </c>
      <c r="E978" s="227" t="s">
        <v>19</v>
      </c>
      <c r="F978" s="228" t="s">
        <v>1397</v>
      </c>
      <c r="G978" s="225"/>
      <c r="H978" s="229">
        <v>0.94799999999999995</v>
      </c>
      <c r="I978" s="230"/>
      <c r="J978" s="225"/>
      <c r="K978" s="225"/>
      <c r="L978" s="231"/>
      <c r="M978" s="232"/>
      <c r="N978" s="233"/>
      <c r="O978" s="233"/>
      <c r="P978" s="233"/>
      <c r="Q978" s="233"/>
      <c r="R978" s="233"/>
      <c r="S978" s="233"/>
      <c r="T978" s="23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5" t="s">
        <v>164</v>
      </c>
      <c r="AU978" s="235" t="s">
        <v>86</v>
      </c>
      <c r="AV978" s="13" t="s">
        <v>86</v>
      </c>
      <c r="AW978" s="13" t="s">
        <v>36</v>
      </c>
      <c r="AX978" s="13" t="s">
        <v>76</v>
      </c>
      <c r="AY978" s="235" t="s">
        <v>153</v>
      </c>
    </row>
    <row r="979" s="13" customFormat="1">
      <c r="A979" s="13"/>
      <c r="B979" s="224"/>
      <c r="C979" s="225"/>
      <c r="D979" s="226" t="s">
        <v>164</v>
      </c>
      <c r="E979" s="227" t="s">
        <v>19</v>
      </c>
      <c r="F979" s="228" t="s">
        <v>1398</v>
      </c>
      <c r="G979" s="225"/>
      <c r="H979" s="229">
        <v>3.952</v>
      </c>
      <c r="I979" s="230"/>
      <c r="J979" s="225"/>
      <c r="K979" s="225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164</v>
      </c>
      <c r="AU979" s="235" t="s">
        <v>86</v>
      </c>
      <c r="AV979" s="13" t="s">
        <v>86</v>
      </c>
      <c r="AW979" s="13" t="s">
        <v>36</v>
      </c>
      <c r="AX979" s="13" t="s">
        <v>76</v>
      </c>
      <c r="AY979" s="235" t="s">
        <v>153</v>
      </c>
    </row>
    <row r="980" s="13" customFormat="1">
      <c r="A980" s="13"/>
      <c r="B980" s="224"/>
      <c r="C980" s="225"/>
      <c r="D980" s="226" t="s">
        <v>164</v>
      </c>
      <c r="E980" s="227" t="s">
        <v>19</v>
      </c>
      <c r="F980" s="228" t="s">
        <v>1399</v>
      </c>
      <c r="G980" s="225"/>
      <c r="H980" s="229">
        <v>2.016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164</v>
      </c>
      <c r="AU980" s="235" t="s">
        <v>86</v>
      </c>
      <c r="AV980" s="13" t="s">
        <v>86</v>
      </c>
      <c r="AW980" s="13" t="s">
        <v>36</v>
      </c>
      <c r="AX980" s="13" t="s">
        <v>76</v>
      </c>
      <c r="AY980" s="235" t="s">
        <v>153</v>
      </c>
    </row>
    <row r="981" s="13" customFormat="1">
      <c r="A981" s="13"/>
      <c r="B981" s="224"/>
      <c r="C981" s="225"/>
      <c r="D981" s="226" t="s">
        <v>164</v>
      </c>
      <c r="E981" s="227" t="s">
        <v>19</v>
      </c>
      <c r="F981" s="228" t="s">
        <v>1400</v>
      </c>
      <c r="G981" s="225"/>
      <c r="H981" s="229">
        <v>2.3700000000000001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164</v>
      </c>
      <c r="AU981" s="235" t="s">
        <v>86</v>
      </c>
      <c r="AV981" s="13" t="s">
        <v>86</v>
      </c>
      <c r="AW981" s="13" t="s">
        <v>36</v>
      </c>
      <c r="AX981" s="13" t="s">
        <v>76</v>
      </c>
      <c r="AY981" s="235" t="s">
        <v>153</v>
      </c>
    </row>
    <row r="982" s="13" customFormat="1">
      <c r="A982" s="13"/>
      <c r="B982" s="224"/>
      <c r="C982" s="225"/>
      <c r="D982" s="226" t="s">
        <v>164</v>
      </c>
      <c r="E982" s="227" t="s">
        <v>19</v>
      </c>
      <c r="F982" s="228" t="s">
        <v>1401</v>
      </c>
      <c r="G982" s="225"/>
      <c r="H982" s="229">
        <v>1.2350000000000001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164</v>
      </c>
      <c r="AU982" s="235" t="s">
        <v>86</v>
      </c>
      <c r="AV982" s="13" t="s">
        <v>86</v>
      </c>
      <c r="AW982" s="13" t="s">
        <v>36</v>
      </c>
      <c r="AX982" s="13" t="s">
        <v>76</v>
      </c>
      <c r="AY982" s="235" t="s">
        <v>153</v>
      </c>
    </row>
    <row r="983" s="13" customFormat="1">
      <c r="A983" s="13"/>
      <c r="B983" s="224"/>
      <c r="C983" s="225"/>
      <c r="D983" s="226" t="s">
        <v>164</v>
      </c>
      <c r="E983" s="227" t="s">
        <v>19</v>
      </c>
      <c r="F983" s="228" t="s">
        <v>1402</v>
      </c>
      <c r="G983" s="225"/>
      <c r="H983" s="229">
        <v>1.26</v>
      </c>
      <c r="I983" s="230"/>
      <c r="J983" s="225"/>
      <c r="K983" s="225"/>
      <c r="L983" s="231"/>
      <c r="M983" s="232"/>
      <c r="N983" s="233"/>
      <c r="O983" s="233"/>
      <c r="P983" s="233"/>
      <c r="Q983" s="233"/>
      <c r="R983" s="233"/>
      <c r="S983" s="233"/>
      <c r="T983" s="23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5" t="s">
        <v>164</v>
      </c>
      <c r="AU983" s="235" t="s">
        <v>86</v>
      </c>
      <c r="AV983" s="13" t="s">
        <v>86</v>
      </c>
      <c r="AW983" s="13" t="s">
        <v>36</v>
      </c>
      <c r="AX983" s="13" t="s">
        <v>76</v>
      </c>
      <c r="AY983" s="235" t="s">
        <v>153</v>
      </c>
    </row>
    <row r="984" s="13" customFormat="1">
      <c r="A984" s="13"/>
      <c r="B984" s="224"/>
      <c r="C984" s="225"/>
      <c r="D984" s="226" t="s">
        <v>164</v>
      </c>
      <c r="E984" s="227" t="s">
        <v>19</v>
      </c>
      <c r="F984" s="228" t="s">
        <v>1403</v>
      </c>
      <c r="G984" s="225"/>
      <c r="H984" s="229">
        <v>3.9300000000000002</v>
      </c>
      <c r="I984" s="230"/>
      <c r="J984" s="225"/>
      <c r="K984" s="225"/>
      <c r="L984" s="231"/>
      <c r="M984" s="232"/>
      <c r="N984" s="233"/>
      <c r="O984" s="233"/>
      <c r="P984" s="233"/>
      <c r="Q984" s="233"/>
      <c r="R984" s="233"/>
      <c r="S984" s="233"/>
      <c r="T984" s="23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5" t="s">
        <v>164</v>
      </c>
      <c r="AU984" s="235" t="s">
        <v>86</v>
      </c>
      <c r="AV984" s="13" t="s">
        <v>86</v>
      </c>
      <c r="AW984" s="13" t="s">
        <v>36</v>
      </c>
      <c r="AX984" s="13" t="s">
        <v>76</v>
      </c>
      <c r="AY984" s="235" t="s">
        <v>153</v>
      </c>
    </row>
    <row r="985" s="14" customFormat="1">
      <c r="A985" s="14"/>
      <c r="B985" s="236"/>
      <c r="C985" s="237"/>
      <c r="D985" s="226" t="s">
        <v>164</v>
      </c>
      <c r="E985" s="238" t="s">
        <v>19</v>
      </c>
      <c r="F985" s="239" t="s">
        <v>167</v>
      </c>
      <c r="G985" s="237"/>
      <c r="H985" s="240">
        <v>15.711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164</v>
      </c>
      <c r="AU985" s="246" t="s">
        <v>86</v>
      </c>
      <c r="AV985" s="14" t="s">
        <v>160</v>
      </c>
      <c r="AW985" s="14" t="s">
        <v>36</v>
      </c>
      <c r="AX985" s="14" t="s">
        <v>84</v>
      </c>
      <c r="AY985" s="246" t="s">
        <v>153</v>
      </c>
    </row>
    <row r="986" s="2" customFormat="1" ht="16.5" customHeight="1">
      <c r="A986" s="40"/>
      <c r="B986" s="41"/>
      <c r="C986" s="206" t="s">
        <v>1404</v>
      </c>
      <c r="D986" s="206" t="s">
        <v>155</v>
      </c>
      <c r="E986" s="207" t="s">
        <v>541</v>
      </c>
      <c r="F986" s="208" t="s">
        <v>542</v>
      </c>
      <c r="G986" s="209" t="s">
        <v>224</v>
      </c>
      <c r="H986" s="210">
        <v>15.711</v>
      </c>
      <c r="I986" s="211"/>
      <c r="J986" s="212">
        <f>ROUND(I986*H986,2)</f>
        <v>0</v>
      </c>
      <c r="K986" s="208" t="s">
        <v>159</v>
      </c>
      <c r="L986" s="46"/>
      <c r="M986" s="213" t="s">
        <v>19</v>
      </c>
      <c r="N986" s="214" t="s">
        <v>47</v>
      </c>
      <c r="O986" s="86"/>
      <c r="P986" s="215">
        <f>O986*H986</f>
        <v>0</v>
      </c>
      <c r="Q986" s="215">
        <v>0</v>
      </c>
      <c r="R986" s="215">
        <f>Q986*H986</f>
        <v>0</v>
      </c>
      <c r="S986" s="215">
        <v>0</v>
      </c>
      <c r="T986" s="216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17" t="s">
        <v>279</v>
      </c>
      <c r="AT986" s="217" t="s">
        <v>155</v>
      </c>
      <c r="AU986" s="217" t="s">
        <v>86</v>
      </c>
      <c r="AY986" s="19" t="s">
        <v>153</v>
      </c>
      <c r="BE986" s="218">
        <f>IF(N986="základní",J986,0)</f>
        <v>0</v>
      </c>
      <c r="BF986" s="218">
        <f>IF(N986="snížená",J986,0)</f>
        <v>0</v>
      </c>
      <c r="BG986" s="218">
        <f>IF(N986="zákl. přenesená",J986,0)</f>
        <v>0</v>
      </c>
      <c r="BH986" s="218">
        <f>IF(N986="sníž. přenesená",J986,0)</f>
        <v>0</v>
      </c>
      <c r="BI986" s="218">
        <f>IF(N986="nulová",J986,0)</f>
        <v>0</v>
      </c>
      <c r="BJ986" s="19" t="s">
        <v>84</v>
      </c>
      <c r="BK986" s="218">
        <f>ROUND(I986*H986,2)</f>
        <v>0</v>
      </c>
      <c r="BL986" s="19" t="s">
        <v>279</v>
      </c>
      <c r="BM986" s="217" t="s">
        <v>1405</v>
      </c>
    </row>
    <row r="987" s="2" customFormat="1">
      <c r="A987" s="40"/>
      <c r="B987" s="41"/>
      <c r="C987" s="42"/>
      <c r="D987" s="219" t="s">
        <v>162</v>
      </c>
      <c r="E987" s="42"/>
      <c r="F987" s="220" t="s">
        <v>544</v>
      </c>
      <c r="G987" s="42"/>
      <c r="H987" s="42"/>
      <c r="I987" s="221"/>
      <c r="J987" s="42"/>
      <c r="K987" s="42"/>
      <c r="L987" s="46"/>
      <c r="M987" s="222"/>
      <c r="N987" s="22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162</v>
      </c>
      <c r="AU987" s="19" t="s">
        <v>86</v>
      </c>
    </row>
    <row r="988" s="15" customFormat="1">
      <c r="A988" s="15"/>
      <c r="B988" s="247"/>
      <c r="C988" s="248"/>
      <c r="D988" s="226" t="s">
        <v>164</v>
      </c>
      <c r="E988" s="249" t="s">
        <v>19</v>
      </c>
      <c r="F988" s="250" t="s">
        <v>1396</v>
      </c>
      <c r="G988" s="248"/>
      <c r="H988" s="249" t="s">
        <v>19</v>
      </c>
      <c r="I988" s="251"/>
      <c r="J988" s="248"/>
      <c r="K988" s="248"/>
      <c r="L988" s="252"/>
      <c r="M988" s="253"/>
      <c r="N988" s="254"/>
      <c r="O988" s="254"/>
      <c r="P988" s="254"/>
      <c r="Q988" s="254"/>
      <c r="R988" s="254"/>
      <c r="S988" s="254"/>
      <c r="T988" s="25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56" t="s">
        <v>164</v>
      </c>
      <c r="AU988" s="256" t="s">
        <v>86</v>
      </c>
      <c r="AV988" s="15" t="s">
        <v>84</v>
      </c>
      <c r="AW988" s="15" t="s">
        <v>36</v>
      </c>
      <c r="AX988" s="15" t="s">
        <v>76</v>
      </c>
      <c r="AY988" s="256" t="s">
        <v>153</v>
      </c>
    </row>
    <row r="989" s="13" customFormat="1">
      <c r="A989" s="13"/>
      <c r="B989" s="224"/>
      <c r="C989" s="225"/>
      <c r="D989" s="226" t="s">
        <v>164</v>
      </c>
      <c r="E989" s="227" t="s">
        <v>19</v>
      </c>
      <c r="F989" s="228" t="s">
        <v>1397</v>
      </c>
      <c r="G989" s="225"/>
      <c r="H989" s="229">
        <v>0.94799999999999995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164</v>
      </c>
      <c r="AU989" s="235" t="s">
        <v>86</v>
      </c>
      <c r="AV989" s="13" t="s">
        <v>86</v>
      </c>
      <c r="AW989" s="13" t="s">
        <v>36</v>
      </c>
      <c r="AX989" s="13" t="s">
        <v>76</v>
      </c>
      <c r="AY989" s="235" t="s">
        <v>153</v>
      </c>
    </row>
    <row r="990" s="13" customFormat="1">
      <c r="A990" s="13"/>
      <c r="B990" s="224"/>
      <c r="C990" s="225"/>
      <c r="D990" s="226" t="s">
        <v>164</v>
      </c>
      <c r="E990" s="227" t="s">
        <v>19</v>
      </c>
      <c r="F990" s="228" t="s">
        <v>1398</v>
      </c>
      <c r="G990" s="225"/>
      <c r="H990" s="229">
        <v>3.952</v>
      </c>
      <c r="I990" s="230"/>
      <c r="J990" s="225"/>
      <c r="K990" s="225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164</v>
      </c>
      <c r="AU990" s="235" t="s">
        <v>86</v>
      </c>
      <c r="AV990" s="13" t="s">
        <v>86</v>
      </c>
      <c r="AW990" s="13" t="s">
        <v>36</v>
      </c>
      <c r="AX990" s="13" t="s">
        <v>76</v>
      </c>
      <c r="AY990" s="235" t="s">
        <v>153</v>
      </c>
    </row>
    <row r="991" s="13" customFormat="1">
      <c r="A991" s="13"/>
      <c r="B991" s="224"/>
      <c r="C991" s="225"/>
      <c r="D991" s="226" t="s">
        <v>164</v>
      </c>
      <c r="E991" s="227" t="s">
        <v>19</v>
      </c>
      <c r="F991" s="228" t="s">
        <v>1399</v>
      </c>
      <c r="G991" s="225"/>
      <c r="H991" s="229">
        <v>2.016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164</v>
      </c>
      <c r="AU991" s="235" t="s">
        <v>86</v>
      </c>
      <c r="AV991" s="13" t="s">
        <v>86</v>
      </c>
      <c r="AW991" s="13" t="s">
        <v>36</v>
      </c>
      <c r="AX991" s="13" t="s">
        <v>76</v>
      </c>
      <c r="AY991" s="235" t="s">
        <v>153</v>
      </c>
    </row>
    <row r="992" s="13" customFormat="1">
      <c r="A992" s="13"/>
      <c r="B992" s="224"/>
      <c r="C992" s="225"/>
      <c r="D992" s="226" t="s">
        <v>164</v>
      </c>
      <c r="E992" s="227" t="s">
        <v>19</v>
      </c>
      <c r="F992" s="228" t="s">
        <v>1400</v>
      </c>
      <c r="G992" s="225"/>
      <c r="H992" s="229">
        <v>2.3700000000000001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164</v>
      </c>
      <c r="AU992" s="235" t="s">
        <v>86</v>
      </c>
      <c r="AV992" s="13" t="s">
        <v>86</v>
      </c>
      <c r="AW992" s="13" t="s">
        <v>36</v>
      </c>
      <c r="AX992" s="13" t="s">
        <v>76</v>
      </c>
      <c r="AY992" s="235" t="s">
        <v>153</v>
      </c>
    </row>
    <row r="993" s="13" customFormat="1">
      <c r="A993" s="13"/>
      <c r="B993" s="224"/>
      <c r="C993" s="225"/>
      <c r="D993" s="226" t="s">
        <v>164</v>
      </c>
      <c r="E993" s="227" t="s">
        <v>19</v>
      </c>
      <c r="F993" s="228" t="s">
        <v>1401</v>
      </c>
      <c r="G993" s="225"/>
      <c r="H993" s="229">
        <v>1.2350000000000001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164</v>
      </c>
      <c r="AU993" s="235" t="s">
        <v>86</v>
      </c>
      <c r="AV993" s="13" t="s">
        <v>86</v>
      </c>
      <c r="AW993" s="13" t="s">
        <v>36</v>
      </c>
      <c r="AX993" s="13" t="s">
        <v>76</v>
      </c>
      <c r="AY993" s="235" t="s">
        <v>153</v>
      </c>
    </row>
    <row r="994" s="13" customFormat="1">
      <c r="A994" s="13"/>
      <c r="B994" s="224"/>
      <c r="C994" s="225"/>
      <c r="D994" s="226" t="s">
        <v>164</v>
      </c>
      <c r="E994" s="227" t="s">
        <v>19</v>
      </c>
      <c r="F994" s="228" t="s">
        <v>1402</v>
      </c>
      <c r="G994" s="225"/>
      <c r="H994" s="229">
        <v>1.26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164</v>
      </c>
      <c r="AU994" s="235" t="s">
        <v>86</v>
      </c>
      <c r="AV994" s="13" t="s">
        <v>86</v>
      </c>
      <c r="AW994" s="13" t="s">
        <v>36</v>
      </c>
      <c r="AX994" s="13" t="s">
        <v>76</v>
      </c>
      <c r="AY994" s="235" t="s">
        <v>153</v>
      </c>
    </row>
    <row r="995" s="13" customFormat="1">
      <c r="A995" s="13"/>
      <c r="B995" s="224"/>
      <c r="C995" s="225"/>
      <c r="D995" s="226" t="s">
        <v>164</v>
      </c>
      <c r="E995" s="227" t="s">
        <v>19</v>
      </c>
      <c r="F995" s="228" t="s">
        <v>1403</v>
      </c>
      <c r="G995" s="225"/>
      <c r="H995" s="229">
        <v>3.9300000000000002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164</v>
      </c>
      <c r="AU995" s="235" t="s">
        <v>86</v>
      </c>
      <c r="AV995" s="13" t="s">
        <v>86</v>
      </c>
      <c r="AW995" s="13" t="s">
        <v>36</v>
      </c>
      <c r="AX995" s="13" t="s">
        <v>76</v>
      </c>
      <c r="AY995" s="235" t="s">
        <v>153</v>
      </c>
    </row>
    <row r="996" s="14" customFormat="1">
      <c r="A996" s="14"/>
      <c r="B996" s="236"/>
      <c r="C996" s="237"/>
      <c r="D996" s="226" t="s">
        <v>164</v>
      </c>
      <c r="E996" s="238" t="s">
        <v>19</v>
      </c>
      <c r="F996" s="239" t="s">
        <v>167</v>
      </c>
      <c r="G996" s="237"/>
      <c r="H996" s="240">
        <v>15.711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6" t="s">
        <v>164</v>
      </c>
      <c r="AU996" s="246" t="s">
        <v>86</v>
      </c>
      <c r="AV996" s="14" t="s">
        <v>160</v>
      </c>
      <c r="AW996" s="14" t="s">
        <v>36</v>
      </c>
      <c r="AX996" s="14" t="s">
        <v>84</v>
      </c>
      <c r="AY996" s="246" t="s">
        <v>153</v>
      </c>
    </row>
    <row r="997" s="2" customFormat="1" ht="16.5" customHeight="1">
      <c r="A997" s="40"/>
      <c r="B997" s="41"/>
      <c r="C997" s="206" t="s">
        <v>1406</v>
      </c>
      <c r="D997" s="206" t="s">
        <v>155</v>
      </c>
      <c r="E997" s="207" t="s">
        <v>546</v>
      </c>
      <c r="F997" s="208" t="s">
        <v>547</v>
      </c>
      <c r="G997" s="209" t="s">
        <v>224</v>
      </c>
      <c r="H997" s="210">
        <v>15.711</v>
      </c>
      <c r="I997" s="211"/>
      <c r="J997" s="212">
        <f>ROUND(I997*H997,2)</f>
        <v>0</v>
      </c>
      <c r="K997" s="208" t="s">
        <v>159</v>
      </c>
      <c r="L997" s="46"/>
      <c r="M997" s="213" t="s">
        <v>19</v>
      </c>
      <c r="N997" s="214" t="s">
        <v>47</v>
      </c>
      <c r="O997" s="86"/>
      <c r="P997" s="215">
        <f>O997*H997</f>
        <v>0</v>
      </c>
      <c r="Q997" s="215">
        <v>0.00013999999999999999</v>
      </c>
      <c r="R997" s="215">
        <f>Q997*H997</f>
        <v>0.0021995399999999998</v>
      </c>
      <c r="S997" s="215">
        <v>0</v>
      </c>
      <c r="T997" s="216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7" t="s">
        <v>279</v>
      </c>
      <c r="AT997" s="217" t="s">
        <v>155</v>
      </c>
      <c r="AU997" s="217" t="s">
        <v>86</v>
      </c>
      <c r="AY997" s="19" t="s">
        <v>153</v>
      </c>
      <c r="BE997" s="218">
        <f>IF(N997="základní",J997,0)</f>
        <v>0</v>
      </c>
      <c r="BF997" s="218">
        <f>IF(N997="snížená",J997,0)</f>
        <v>0</v>
      </c>
      <c r="BG997" s="218">
        <f>IF(N997="zákl. přenesená",J997,0)</f>
        <v>0</v>
      </c>
      <c r="BH997" s="218">
        <f>IF(N997="sníž. přenesená",J997,0)</f>
        <v>0</v>
      </c>
      <c r="BI997" s="218">
        <f>IF(N997="nulová",J997,0)</f>
        <v>0</v>
      </c>
      <c r="BJ997" s="19" t="s">
        <v>84</v>
      </c>
      <c r="BK997" s="218">
        <f>ROUND(I997*H997,2)</f>
        <v>0</v>
      </c>
      <c r="BL997" s="19" t="s">
        <v>279</v>
      </c>
      <c r="BM997" s="217" t="s">
        <v>1407</v>
      </c>
    </row>
    <row r="998" s="2" customFormat="1">
      <c r="A998" s="40"/>
      <c r="B998" s="41"/>
      <c r="C998" s="42"/>
      <c r="D998" s="219" t="s">
        <v>162</v>
      </c>
      <c r="E998" s="42"/>
      <c r="F998" s="220" t="s">
        <v>549</v>
      </c>
      <c r="G998" s="42"/>
      <c r="H998" s="42"/>
      <c r="I998" s="221"/>
      <c r="J998" s="42"/>
      <c r="K998" s="42"/>
      <c r="L998" s="46"/>
      <c r="M998" s="222"/>
      <c r="N998" s="223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162</v>
      </c>
      <c r="AU998" s="19" t="s">
        <v>86</v>
      </c>
    </row>
    <row r="999" s="15" customFormat="1">
      <c r="A999" s="15"/>
      <c r="B999" s="247"/>
      <c r="C999" s="248"/>
      <c r="D999" s="226" t="s">
        <v>164</v>
      </c>
      <c r="E999" s="249" t="s">
        <v>19</v>
      </c>
      <c r="F999" s="250" t="s">
        <v>1396</v>
      </c>
      <c r="G999" s="248"/>
      <c r="H999" s="249" t="s">
        <v>19</v>
      </c>
      <c r="I999" s="251"/>
      <c r="J999" s="248"/>
      <c r="K999" s="248"/>
      <c r="L999" s="252"/>
      <c r="M999" s="253"/>
      <c r="N999" s="254"/>
      <c r="O999" s="254"/>
      <c r="P999" s="254"/>
      <c r="Q999" s="254"/>
      <c r="R999" s="254"/>
      <c r="S999" s="254"/>
      <c r="T999" s="25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56" t="s">
        <v>164</v>
      </c>
      <c r="AU999" s="256" t="s">
        <v>86</v>
      </c>
      <c r="AV999" s="15" t="s">
        <v>84</v>
      </c>
      <c r="AW999" s="15" t="s">
        <v>36</v>
      </c>
      <c r="AX999" s="15" t="s">
        <v>76</v>
      </c>
      <c r="AY999" s="256" t="s">
        <v>153</v>
      </c>
    </row>
    <row r="1000" s="13" customFormat="1">
      <c r="A1000" s="13"/>
      <c r="B1000" s="224"/>
      <c r="C1000" s="225"/>
      <c r="D1000" s="226" t="s">
        <v>164</v>
      </c>
      <c r="E1000" s="227" t="s">
        <v>19</v>
      </c>
      <c r="F1000" s="228" t="s">
        <v>1397</v>
      </c>
      <c r="G1000" s="225"/>
      <c r="H1000" s="229">
        <v>0.94799999999999995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164</v>
      </c>
      <c r="AU1000" s="235" t="s">
        <v>86</v>
      </c>
      <c r="AV1000" s="13" t="s">
        <v>86</v>
      </c>
      <c r="AW1000" s="13" t="s">
        <v>36</v>
      </c>
      <c r="AX1000" s="13" t="s">
        <v>76</v>
      </c>
      <c r="AY1000" s="235" t="s">
        <v>153</v>
      </c>
    </row>
    <row r="1001" s="13" customFormat="1">
      <c r="A1001" s="13"/>
      <c r="B1001" s="224"/>
      <c r="C1001" s="225"/>
      <c r="D1001" s="226" t="s">
        <v>164</v>
      </c>
      <c r="E1001" s="227" t="s">
        <v>19</v>
      </c>
      <c r="F1001" s="228" t="s">
        <v>1398</v>
      </c>
      <c r="G1001" s="225"/>
      <c r="H1001" s="229">
        <v>3.952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164</v>
      </c>
      <c r="AU1001" s="235" t="s">
        <v>86</v>
      </c>
      <c r="AV1001" s="13" t="s">
        <v>86</v>
      </c>
      <c r="AW1001" s="13" t="s">
        <v>36</v>
      </c>
      <c r="AX1001" s="13" t="s">
        <v>76</v>
      </c>
      <c r="AY1001" s="235" t="s">
        <v>153</v>
      </c>
    </row>
    <row r="1002" s="13" customFormat="1">
      <c r="A1002" s="13"/>
      <c r="B1002" s="224"/>
      <c r="C1002" s="225"/>
      <c r="D1002" s="226" t="s">
        <v>164</v>
      </c>
      <c r="E1002" s="227" t="s">
        <v>19</v>
      </c>
      <c r="F1002" s="228" t="s">
        <v>1399</v>
      </c>
      <c r="G1002" s="225"/>
      <c r="H1002" s="229">
        <v>2.016</v>
      </c>
      <c r="I1002" s="230"/>
      <c r="J1002" s="225"/>
      <c r="K1002" s="225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164</v>
      </c>
      <c r="AU1002" s="235" t="s">
        <v>86</v>
      </c>
      <c r="AV1002" s="13" t="s">
        <v>86</v>
      </c>
      <c r="AW1002" s="13" t="s">
        <v>36</v>
      </c>
      <c r="AX1002" s="13" t="s">
        <v>76</v>
      </c>
      <c r="AY1002" s="235" t="s">
        <v>153</v>
      </c>
    </row>
    <row r="1003" s="13" customFormat="1">
      <c r="A1003" s="13"/>
      <c r="B1003" s="224"/>
      <c r="C1003" s="225"/>
      <c r="D1003" s="226" t="s">
        <v>164</v>
      </c>
      <c r="E1003" s="227" t="s">
        <v>19</v>
      </c>
      <c r="F1003" s="228" t="s">
        <v>1400</v>
      </c>
      <c r="G1003" s="225"/>
      <c r="H1003" s="229">
        <v>2.3700000000000001</v>
      </c>
      <c r="I1003" s="230"/>
      <c r="J1003" s="225"/>
      <c r="K1003" s="225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164</v>
      </c>
      <c r="AU1003" s="235" t="s">
        <v>86</v>
      </c>
      <c r="AV1003" s="13" t="s">
        <v>86</v>
      </c>
      <c r="AW1003" s="13" t="s">
        <v>36</v>
      </c>
      <c r="AX1003" s="13" t="s">
        <v>76</v>
      </c>
      <c r="AY1003" s="235" t="s">
        <v>153</v>
      </c>
    </row>
    <row r="1004" s="13" customFormat="1">
      <c r="A1004" s="13"/>
      <c r="B1004" s="224"/>
      <c r="C1004" s="225"/>
      <c r="D1004" s="226" t="s">
        <v>164</v>
      </c>
      <c r="E1004" s="227" t="s">
        <v>19</v>
      </c>
      <c r="F1004" s="228" t="s">
        <v>1401</v>
      </c>
      <c r="G1004" s="225"/>
      <c r="H1004" s="229">
        <v>1.2350000000000001</v>
      </c>
      <c r="I1004" s="230"/>
      <c r="J1004" s="225"/>
      <c r="K1004" s="225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164</v>
      </c>
      <c r="AU1004" s="235" t="s">
        <v>86</v>
      </c>
      <c r="AV1004" s="13" t="s">
        <v>86</v>
      </c>
      <c r="AW1004" s="13" t="s">
        <v>36</v>
      </c>
      <c r="AX1004" s="13" t="s">
        <v>76</v>
      </c>
      <c r="AY1004" s="235" t="s">
        <v>153</v>
      </c>
    </row>
    <row r="1005" s="13" customFormat="1">
      <c r="A1005" s="13"/>
      <c r="B1005" s="224"/>
      <c r="C1005" s="225"/>
      <c r="D1005" s="226" t="s">
        <v>164</v>
      </c>
      <c r="E1005" s="227" t="s">
        <v>19</v>
      </c>
      <c r="F1005" s="228" t="s">
        <v>1402</v>
      </c>
      <c r="G1005" s="225"/>
      <c r="H1005" s="229">
        <v>1.26</v>
      </c>
      <c r="I1005" s="230"/>
      <c r="J1005" s="225"/>
      <c r="K1005" s="225"/>
      <c r="L1005" s="231"/>
      <c r="M1005" s="232"/>
      <c r="N1005" s="233"/>
      <c r="O1005" s="233"/>
      <c r="P1005" s="233"/>
      <c r="Q1005" s="233"/>
      <c r="R1005" s="233"/>
      <c r="S1005" s="233"/>
      <c r="T1005" s="23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5" t="s">
        <v>164</v>
      </c>
      <c r="AU1005" s="235" t="s">
        <v>86</v>
      </c>
      <c r="AV1005" s="13" t="s">
        <v>86</v>
      </c>
      <c r="AW1005" s="13" t="s">
        <v>36</v>
      </c>
      <c r="AX1005" s="13" t="s">
        <v>76</v>
      </c>
      <c r="AY1005" s="235" t="s">
        <v>153</v>
      </c>
    </row>
    <row r="1006" s="13" customFormat="1">
      <c r="A1006" s="13"/>
      <c r="B1006" s="224"/>
      <c r="C1006" s="225"/>
      <c r="D1006" s="226" t="s">
        <v>164</v>
      </c>
      <c r="E1006" s="227" t="s">
        <v>19</v>
      </c>
      <c r="F1006" s="228" t="s">
        <v>1403</v>
      </c>
      <c r="G1006" s="225"/>
      <c r="H1006" s="229">
        <v>3.9300000000000002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164</v>
      </c>
      <c r="AU1006" s="235" t="s">
        <v>86</v>
      </c>
      <c r="AV1006" s="13" t="s">
        <v>86</v>
      </c>
      <c r="AW1006" s="13" t="s">
        <v>36</v>
      </c>
      <c r="AX1006" s="13" t="s">
        <v>76</v>
      </c>
      <c r="AY1006" s="235" t="s">
        <v>153</v>
      </c>
    </row>
    <row r="1007" s="14" customFormat="1">
      <c r="A1007" s="14"/>
      <c r="B1007" s="236"/>
      <c r="C1007" s="237"/>
      <c r="D1007" s="226" t="s">
        <v>164</v>
      </c>
      <c r="E1007" s="238" t="s">
        <v>19</v>
      </c>
      <c r="F1007" s="239" t="s">
        <v>167</v>
      </c>
      <c r="G1007" s="237"/>
      <c r="H1007" s="240">
        <v>15.711</v>
      </c>
      <c r="I1007" s="241"/>
      <c r="J1007" s="237"/>
      <c r="K1007" s="237"/>
      <c r="L1007" s="242"/>
      <c r="M1007" s="243"/>
      <c r="N1007" s="244"/>
      <c r="O1007" s="244"/>
      <c r="P1007" s="244"/>
      <c r="Q1007" s="244"/>
      <c r="R1007" s="244"/>
      <c r="S1007" s="244"/>
      <c r="T1007" s="24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6" t="s">
        <v>164</v>
      </c>
      <c r="AU1007" s="246" t="s">
        <v>86</v>
      </c>
      <c r="AV1007" s="14" t="s">
        <v>160</v>
      </c>
      <c r="AW1007" s="14" t="s">
        <v>36</v>
      </c>
      <c r="AX1007" s="14" t="s">
        <v>84</v>
      </c>
      <c r="AY1007" s="246" t="s">
        <v>153</v>
      </c>
    </row>
    <row r="1008" s="2" customFormat="1" ht="16.5" customHeight="1">
      <c r="A1008" s="40"/>
      <c r="B1008" s="41"/>
      <c r="C1008" s="206" t="s">
        <v>1408</v>
      </c>
      <c r="D1008" s="206" t="s">
        <v>155</v>
      </c>
      <c r="E1008" s="207" t="s">
        <v>551</v>
      </c>
      <c r="F1008" s="208" t="s">
        <v>552</v>
      </c>
      <c r="G1008" s="209" t="s">
        <v>224</v>
      </c>
      <c r="H1008" s="210">
        <v>31.422000000000001</v>
      </c>
      <c r="I1008" s="211"/>
      <c r="J1008" s="212">
        <f>ROUND(I1008*H1008,2)</f>
        <v>0</v>
      </c>
      <c r="K1008" s="208" t="s">
        <v>159</v>
      </c>
      <c r="L1008" s="46"/>
      <c r="M1008" s="213" t="s">
        <v>19</v>
      </c>
      <c r="N1008" s="214" t="s">
        <v>47</v>
      </c>
      <c r="O1008" s="86"/>
      <c r="P1008" s="215">
        <f>O1008*H1008</f>
        <v>0</v>
      </c>
      <c r="Q1008" s="215">
        <v>0.00013999999999999999</v>
      </c>
      <c r="R1008" s="215">
        <f>Q1008*H1008</f>
        <v>0.0043990799999999997</v>
      </c>
      <c r="S1008" s="215">
        <v>0</v>
      </c>
      <c r="T1008" s="216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7" t="s">
        <v>279</v>
      </c>
      <c r="AT1008" s="217" t="s">
        <v>155</v>
      </c>
      <c r="AU1008" s="217" t="s">
        <v>86</v>
      </c>
      <c r="AY1008" s="19" t="s">
        <v>153</v>
      </c>
      <c r="BE1008" s="218">
        <f>IF(N1008="základní",J1008,0)</f>
        <v>0</v>
      </c>
      <c r="BF1008" s="218">
        <f>IF(N1008="snížená",J1008,0)</f>
        <v>0</v>
      </c>
      <c r="BG1008" s="218">
        <f>IF(N1008="zákl. přenesená",J1008,0)</f>
        <v>0</v>
      </c>
      <c r="BH1008" s="218">
        <f>IF(N1008="sníž. přenesená",J1008,0)</f>
        <v>0</v>
      </c>
      <c r="BI1008" s="218">
        <f>IF(N1008="nulová",J1008,0)</f>
        <v>0</v>
      </c>
      <c r="BJ1008" s="19" t="s">
        <v>84</v>
      </c>
      <c r="BK1008" s="218">
        <f>ROUND(I1008*H1008,2)</f>
        <v>0</v>
      </c>
      <c r="BL1008" s="19" t="s">
        <v>279</v>
      </c>
      <c r="BM1008" s="217" t="s">
        <v>1409</v>
      </c>
    </row>
    <row r="1009" s="2" customFormat="1">
      <c r="A1009" s="40"/>
      <c r="B1009" s="41"/>
      <c r="C1009" s="42"/>
      <c r="D1009" s="219" t="s">
        <v>162</v>
      </c>
      <c r="E1009" s="42"/>
      <c r="F1009" s="220" t="s">
        <v>554</v>
      </c>
      <c r="G1009" s="42"/>
      <c r="H1009" s="42"/>
      <c r="I1009" s="221"/>
      <c r="J1009" s="42"/>
      <c r="K1009" s="42"/>
      <c r="L1009" s="46"/>
      <c r="M1009" s="222"/>
      <c r="N1009" s="223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162</v>
      </c>
      <c r="AU1009" s="19" t="s">
        <v>86</v>
      </c>
    </row>
    <row r="1010" s="15" customFormat="1">
      <c r="A1010" s="15"/>
      <c r="B1010" s="247"/>
      <c r="C1010" s="248"/>
      <c r="D1010" s="226" t="s">
        <v>164</v>
      </c>
      <c r="E1010" s="249" t="s">
        <v>19</v>
      </c>
      <c r="F1010" s="250" t="s">
        <v>1396</v>
      </c>
      <c r="G1010" s="248"/>
      <c r="H1010" s="249" t="s">
        <v>19</v>
      </c>
      <c r="I1010" s="251"/>
      <c r="J1010" s="248"/>
      <c r="K1010" s="248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56" t="s">
        <v>164</v>
      </c>
      <c r="AU1010" s="256" t="s">
        <v>86</v>
      </c>
      <c r="AV1010" s="15" t="s">
        <v>84</v>
      </c>
      <c r="AW1010" s="15" t="s">
        <v>36</v>
      </c>
      <c r="AX1010" s="15" t="s">
        <v>76</v>
      </c>
      <c r="AY1010" s="256" t="s">
        <v>153</v>
      </c>
    </row>
    <row r="1011" s="13" customFormat="1">
      <c r="A1011" s="13"/>
      <c r="B1011" s="224"/>
      <c r="C1011" s="225"/>
      <c r="D1011" s="226" t="s">
        <v>164</v>
      </c>
      <c r="E1011" s="227" t="s">
        <v>19</v>
      </c>
      <c r="F1011" s="228" t="s">
        <v>1410</v>
      </c>
      <c r="G1011" s="225"/>
      <c r="H1011" s="229">
        <v>1.8959999999999999</v>
      </c>
      <c r="I1011" s="230"/>
      <c r="J1011" s="225"/>
      <c r="K1011" s="225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164</v>
      </c>
      <c r="AU1011" s="235" t="s">
        <v>86</v>
      </c>
      <c r="AV1011" s="13" t="s">
        <v>86</v>
      </c>
      <c r="AW1011" s="13" t="s">
        <v>36</v>
      </c>
      <c r="AX1011" s="13" t="s">
        <v>76</v>
      </c>
      <c r="AY1011" s="235" t="s">
        <v>153</v>
      </c>
    </row>
    <row r="1012" s="13" customFormat="1">
      <c r="A1012" s="13"/>
      <c r="B1012" s="224"/>
      <c r="C1012" s="225"/>
      <c r="D1012" s="226" t="s">
        <v>164</v>
      </c>
      <c r="E1012" s="227" t="s">
        <v>19</v>
      </c>
      <c r="F1012" s="228" t="s">
        <v>1411</v>
      </c>
      <c r="G1012" s="225"/>
      <c r="H1012" s="229">
        <v>7.9039999999999999</v>
      </c>
      <c r="I1012" s="230"/>
      <c r="J1012" s="225"/>
      <c r="K1012" s="225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164</v>
      </c>
      <c r="AU1012" s="235" t="s">
        <v>86</v>
      </c>
      <c r="AV1012" s="13" t="s">
        <v>86</v>
      </c>
      <c r="AW1012" s="13" t="s">
        <v>36</v>
      </c>
      <c r="AX1012" s="13" t="s">
        <v>76</v>
      </c>
      <c r="AY1012" s="235" t="s">
        <v>153</v>
      </c>
    </row>
    <row r="1013" s="13" customFormat="1">
      <c r="A1013" s="13"/>
      <c r="B1013" s="224"/>
      <c r="C1013" s="225"/>
      <c r="D1013" s="226" t="s">
        <v>164</v>
      </c>
      <c r="E1013" s="227" t="s">
        <v>19</v>
      </c>
      <c r="F1013" s="228" t="s">
        <v>1412</v>
      </c>
      <c r="G1013" s="225"/>
      <c r="H1013" s="229">
        <v>4.032</v>
      </c>
      <c r="I1013" s="230"/>
      <c r="J1013" s="225"/>
      <c r="K1013" s="225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164</v>
      </c>
      <c r="AU1013" s="235" t="s">
        <v>86</v>
      </c>
      <c r="AV1013" s="13" t="s">
        <v>86</v>
      </c>
      <c r="AW1013" s="13" t="s">
        <v>36</v>
      </c>
      <c r="AX1013" s="13" t="s">
        <v>76</v>
      </c>
      <c r="AY1013" s="235" t="s">
        <v>153</v>
      </c>
    </row>
    <row r="1014" s="13" customFormat="1">
      <c r="A1014" s="13"/>
      <c r="B1014" s="224"/>
      <c r="C1014" s="225"/>
      <c r="D1014" s="226" t="s">
        <v>164</v>
      </c>
      <c r="E1014" s="227" t="s">
        <v>19</v>
      </c>
      <c r="F1014" s="228" t="s">
        <v>1413</v>
      </c>
      <c r="G1014" s="225"/>
      <c r="H1014" s="229">
        <v>4.7400000000000002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164</v>
      </c>
      <c r="AU1014" s="235" t="s">
        <v>86</v>
      </c>
      <c r="AV1014" s="13" t="s">
        <v>86</v>
      </c>
      <c r="AW1014" s="13" t="s">
        <v>36</v>
      </c>
      <c r="AX1014" s="13" t="s">
        <v>76</v>
      </c>
      <c r="AY1014" s="235" t="s">
        <v>153</v>
      </c>
    </row>
    <row r="1015" s="13" customFormat="1">
      <c r="A1015" s="13"/>
      <c r="B1015" s="224"/>
      <c r="C1015" s="225"/>
      <c r="D1015" s="226" t="s">
        <v>164</v>
      </c>
      <c r="E1015" s="227" t="s">
        <v>19</v>
      </c>
      <c r="F1015" s="228" t="s">
        <v>1414</v>
      </c>
      <c r="G1015" s="225"/>
      <c r="H1015" s="229">
        <v>2.4700000000000002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164</v>
      </c>
      <c r="AU1015" s="235" t="s">
        <v>86</v>
      </c>
      <c r="AV1015" s="13" t="s">
        <v>86</v>
      </c>
      <c r="AW1015" s="13" t="s">
        <v>36</v>
      </c>
      <c r="AX1015" s="13" t="s">
        <v>76</v>
      </c>
      <c r="AY1015" s="235" t="s">
        <v>153</v>
      </c>
    </row>
    <row r="1016" s="13" customFormat="1">
      <c r="A1016" s="13"/>
      <c r="B1016" s="224"/>
      <c r="C1016" s="225"/>
      <c r="D1016" s="226" t="s">
        <v>164</v>
      </c>
      <c r="E1016" s="227" t="s">
        <v>19</v>
      </c>
      <c r="F1016" s="228" t="s">
        <v>1415</v>
      </c>
      <c r="G1016" s="225"/>
      <c r="H1016" s="229">
        <v>2.52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164</v>
      </c>
      <c r="AU1016" s="235" t="s">
        <v>86</v>
      </c>
      <c r="AV1016" s="13" t="s">
        <v>86</v>
      </c>
      <c r="AW1016" s="13" t="s">
        <v>36</v>
      </c>
      <c r="AX1016" s="13" t="s">
        <v>76</v>
      </c>
      <c r="AY1016" s="235" t="s">
        <v>153</v>
      </c>
    </row>
    <row r="1017" s="13" customFormat="1">
      <c r="A1017" s="13"/>
      <c r="B1017" s="224"/>
      <c r="C1017" s="225"/>
      <c r="D1017" s="226" t="s">
        <v>164</v>
      </c>
      <c r="E1017" s="227" t="s">
        <v>19</v>
      </c>
      <c r="F1017" s="228" t="s">
        <v>1416</v>
      </c>
      <c r="G1017" s="225"/>
      <c r="H1017" s="229">
        <v>7.8600000000000003</v>
      </c>
      <c r="I1017" s="230"/>
      <c r="J1017" s="225"/>
      <c r="K1017" s="225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164</v>
      </c>
      <c r="AU1017" s="235" t="s">
        <v>86</v>
      </c>
      <c r="AV1017" s="13" t="s">
        <v>86</v>
      </c>
      <c r="AW1017" s="13" t="s">
        <v>36</v>
      </c>
      <c r="AX1017" s="13" t="s">
        <v>76</v>
      </c>
      <c r="AY1017" s="235" t="s">
        <v>153</v>
      </c>
    </row>
    <row r="1018" s="14" customFormat="1">
      <c r="A1018" s="14"/>
      <c r="B1018" s="236"/>
      <c r="C1018" s="237"/>
      <c r="D1018" s="226" t="s">
        <v>164</v>
      </c>
      <c r="E1018" s="238" t="s">
        <v>19</v>
      </c>
      <c r="F1018" s="239" t="s">
        <v>167</v>
      </c>
      <c r="G1018" s="237"/>
      <c r="H1018" s="240">
        <v>31.422000000000001</v>
      </c>
      <c r="I1018" s="241"/>
      <c r="J1018" s="237"/>
      <c r="K1018" s="237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6" t="s">
        <v>164</v>
      </c>
      <c r="AU1018" s="246" t="s">
        <v>86</v>
      </c>
      <c r="AV1018" s="14" t="s">
        <v>160</v>
      </c>
      <c r="AW1018" s="14" t="s">
        <v>36</v>
      </c>
      <c r="AX1018" s="14" t="s">
        <v>84</v>
      </c>
      <c r="AY1018" s="246" t="s">
        <v>153</v>
      </c>
    </row>
    <row r="1019" s="2" customFormat="1" ht="16.5" customHeight="1">
      <c r="A1019" s="40"/>
      <c r="B1019" s="41"/>
      <c r="C1019" s="206" t="s">
        <v>1417</v>
      </c>
      <c r="D1019" s="206" t="s">
        <v>155</v>
      </c>
      <c r="E1019" s="207" t="s">
        <v>1418</v>
      </c>
      <c r="F1019" s="208" t="s">
        <v>1419</v>
      </c>
      <c r="G1019" s="209" t="s">
        <v>224</v>
      </c>
      <c r="H1019" s="210">
        <v>223.45699999999999</v>
      </c>
      <c r="I1019" s="211"/>
      <c r="J1019" s="212">
        <f>ROUND(I1019*H1019,2)</f>
        <v>0</v>
      </c>
      <c r="K1019" s="208" t="s">
        <v>159</v>
      </c>
      <c r="L1019" s="46"/>
      <c r="M1019" s="213" t="s">
        <v>19</v>
      </c>
      <c r="N1019" s="214" t="s">
        <v>47</v>
      </c>
      <c r="O1019" s="86"/>
      <c r="P1019" s="215">
        <f>O1019*H1019</f>
        <v>0</v>
      </c>
      <c r="Q1019" s="215">
        <v>0</v>
      </c>
      <c r="R1019" s="215">
        <f>Q1019*H1019</f>
        <v>0</v>
      </c>
      <c r="S1019" s="215">
        <v>0</v>
      </c>
      <c r="T1019" s="216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17" t="s">
        <v>279</v>
      </c>
      <c r="AT1019" s="217" t="s">
        <v>155</v>
      </c>
      <c r="AU1019" s="217" t="s">
        <v>86</v>
      </c>
      <c r="AY1019" s="19" t="s">
        <v>153</v>
      </c>
      <c r="BE1019" s="218">
        <f>IF(N1019="základní",J1019,0)</f>
        <v>0</v>
      </c>
      <c r="BF1019" s="218">
        <f>IF(N1019="snížená",J1019,0)</f>
        <v>0</v>
      </c>
      <c r="BG1019" s="218">
        <f>IF(N1019="zákl. přenesená",J1019,0)</f>
        <v>0</v>
      </c>
      <c r="BH1019" s="218">
        <f>IF(N1019="sníž. přenesená",J1019,0)</f>
        <v>0</v>
      </c>
      <c r="BI1019" s="218">
        <f>IF(N1019="nulová",J1019,0)</f>
        <v>0</v>
      </c>
      <c r="BJ1019" s="19" t="s">
        <v>84</v>
      </c>
      <c r="BK1019" s="218">
        <f>ROUND(I1019*H1019,2)</f>
        <v>0</v>
      </c>
      <c r="BL1019" s="19" t="s">
        <v>279</v>
      </c>
      <c r="BM1019" s="217" t="s">
        <v>1420</v>
      </c>
    </row>
    <row r="1020" s="2" customFormat="1">
      <c r="A1020" s="40"/>
      <c r="B1020" s="41"/>
      <c r="C1020" s="42"/>
      <c r="D1020" s="219" t="s">
        <v>162</v>
      </c>
      <c r="E1020" s="42"/>
      <c r="F1020" s="220" t="s">
        <v>1421</v>
      </c>
      <c r="G1020" s="42"/>
      <c r="H1020" s="42"/>
      <c r="I1020" s="221"/>
      <c r="J1020" s="42"/>
      <c r="K1020" s="42"/>
      <c r="L1020" s="46"/>
      <c r="M1020" s="222"/>
      <c r="N1020" s="223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162</v>
      </c>
      <c r="AU1020" s="19" t="s">
        <v>86</v>
      </c>
    </row>
    <row r="1021" s="15" customFormat="1">
      <c r="A1021" s="15"/>
      <c r="B1021" s="247"/>
      <c r="C1021" s="248"/>
      <c r="D1021" s="226" t="s">
        <v>164</v>
      </c>
      <c r="E1021" s="249" t="s">
        <v>19</v>
      </c>
      <c r="F1021" s="250" t="s">
        <v>1422</v>
      </c>
      <c r="G1021" s="248"/>
      <c r="H1021" s="249" t="s">
        <v>19</v>
      </c>
      <c r="I1021" s="251"/>
      <c r="J1021" s="248"/>
      <c r="K1021" s="248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56" t="s">
        <v>164</v>
      </c>
      <c r="AU1021" s="256" t="s">
        <v>86</v>
      </c>
      <c r="AV1021" s="15" t="s">
        <v>84</v>
      </c>
      <c r="AW1021" s="15" t="s">
        <v>36</v>
      </c>
      <c r="AX1021" s="15" t="s">
        <v>76</v>
      </c>
      <c r="AY1021" s="256" t="s">
        <v>153</v>
      </c>
    </row>
    <row r="1022" s="13" customFormat="1">
      <c r="A1022" s="13"/>
      <c r="B1022" s="224"/>
      <c r="C1022" s="225"/>
      <c r="D1022" s="226" t="s">
        <v>164</v>
      </c>
      <c r="E1022" s="227" t="s">
        <v>19</v>
      </c>
      <c r="F1022" s="228" t="s">
        <v>1423</v>
      </c>
      <c r="G1022" s="225"/>
      <c r="H1022" s="229">
        <v>25.219000000000001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164</v>
      </c>
      <c r="AU1022" s="235" t="s">
        <v>86</v>
      </c>
      <c r="AV1022" s="13" t="s">
        <v>86</v>
      </c>
      <c r="AW1022" s="13" t="s">
        <v>36</v>
      </c>
      <c r="AX1022" s="13" t="s">
        <v>76</v>
      </c>
      <c r="AY1022" s="235" t="s">
        <v>153</v>
      </c>
    </row>
    <row r="1023" s="13" customFormat="1">
      <c r="A1023" s="13"/>
      <c r="B1023" s="224"/>
      <c r="C1023" s="225"/>
      <c r="D1023" s="226" t="s">
        <v>164</v>
      </c>
      <c r="E1023" s="227" t="s">
        <v>19</v>
      </c>
      <c r="F1023" s="228" t="s">
        <v>1424</v>
      </c>
      <c r="G1023" s="225"/>
      <c r="H1023" s="229">
        <v>9.7089999999999996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164</v>
      </c>
      <c r="AU1023" s="235" t="s">
        <v>86</v>
      </c>
      <c r="AV1023" s="13" t="s">
        <v>86</v>
      </c>
      <c r="AW1023" s="13" t="s">
        <v>36</v>
      </c>
      <c r="AX1023" s="13" t="s">
        <v>76</v>
      </c>
      <c r="AY1023" s="235" t="s">
        <v>153</v>
      </c>
    </row>
    <row r="1024" s="13" customFormat="1">
      <c r="A1024" s="13"/>
      <c r="B1024" s="224"/>
      <c r="C1024" s="225"/>
      <c r="D1024" s="226" t="s">
        <v>164</v>
      </c>
      <c r="E1024" s="227" t="s">
        <v>19</v>
      </c>
      <c r="F1024" s="228" t="s">
        <v>1425</v>
      </c>
      <c r="G1024" s="225"/>
      <c r="H1024" s="229">
        <v>33.509999999999998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164</v>
      </c>
      <c r="AU1024" s="235" t="s">
        <v>86</v>
      </c>
      <c r="AV1024" s="13" t="s">
        <v>86</v>
      </c>
      <c r="AW1024" s="13" t="s">
        <v>36</v>
      </c>
      <c r="AX1024" s="13" t="s">
        <v>76</v>
      </c>
      <c r="AY1024" s="235" t="s">
        <v>153</v>
      </c>
    </row>
    <row r="1025" s="13" customFormat="1">
      <c r="A1025" s="13"/>
      <c r="B1025" s="224"/>
      <c r="C1025" s="225"/>
      <c r="D1025" s="226" t="s">
        <v>164</v>
      </c>
      <c r="E1025" s="227" t="s">
        <v>19</v>
      </c>
      <c r="F1025" s="228" t="s">
        <v>1426</v>
      </c>
      <c r="G1025" s="225"/>
      <c r="H1025" s="229">
        <v>11.609</v>
      </c>
      <c r="I1025" s="230"/>
      <c r="J1025" s="225"/>
      <c r="K1025" s="225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164</v>
      </c>
      <c r="AU1025" s="235" t="s">
        <v>86</v>
      </c>
      <c r="AV1025" s="13" t="s">
        <v>86</v>
      </c>
      <c r="AW1025" s="13" t="s">
        <v>36</v>
      </c>
      <c r="AX1025" s="13" t="s">
        <v>76</v>
      </c>
      <c r="AY1025" s="235" t="s">
        <v>153</v>
      </c>
    </row>
    <row r="1026" s="13" customFormat="1">
      <c r="A1026" s="13"/>
      <c r="B1026" s="224"/>
      <c r="C1026" s="225"/>
      <c r="D1026" s="226" t="s">
        <v>164</v>
      </c>
      <c r="E1026" s="227" t="s">
        <v>19</v>
      </c>
      <c r="F1026" s="228" t="s">
        <v>1427</v>
      </c>
      <c r="G1026" s="225"/>
      <c r="H1026" s="229">
        <v>19.68</v>
      </c>
      <c r="I1026" s="230"/>
      <c r="J1026" s="225"/>
      <c r="K1026" s="225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164</v>
      </c>
      <c r="AU1026" s="235" t="s">
        <v>86</v>
      </c>
      <c r="AV1026" s="13" t="s">
        <v>86</v>
      </c>
      <c r="AW1026" s="13" t="s">
        <v>36</v>
      </c>
      <c r="AX1026" s="13" t="s">
        <v>76</v>
      </c>
      <c r="AY1026" s="235" t="s">
        <v>153</v>
      </c>
    </row>
    <row r="1027" s="13" customFormat="1">
      <c r="A1027" s="13"/>
      <c r="B1027" s="224"/>
      <c r="C1027" s="225"/>
      <c r="D1027" s="226" t="s">
        <v>164</v>
      </c>
      <c r="E1027" s="227" t="s">
        <v>19</v>
      </c>
      <c r="F1027" s="228" t="s">
        <v>1428</v>
      </c>
      <c r="G1027" s="225"/>
      <c r="H1027" s="229">
        <v>32.421999999999997</v>
      </c>
      <c r="I1027" s="230"/>
      <c r="J1027" s="225"/>
      <c r="K1027" s="225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164</v>
      </c>
      <c r="AU1027" s="235" t="s">
        <v>86</v>
      </c>
      <c r="AV1027" s="13" t="s">
        <v>86</v>
      </c>
      <c r="AW1027" s="13" t="s">
        <v>36</v>
      </c>
      <c r="AX1027" s="13" t="s">
        <v>76</v>
      </c>
      <c r="AY1027" s="235" t="s">
        <v>153</v>
      </c>
    </row>
    <row r="1028" s="13" customFormat="1">
      <c r="A1028" s="13"/>
      <c r="B1028" s="224"/>
      <c r="C1028" s="225"/>
      <c r="D1028" s="226" t="s">
        <v>164</v>
      </c>
      <c r="E1028" s="227" t="s">
        <v>19</v>
      </c>
      <c r="F1028" s="228" t="s">
        <v>1429</v>
      </c>
      <c r="G1028" s="225"/>
      <c r="H1028" s="229">
        <v>25.221</v>
      </c>
      <c r="I1028" s="230"/>
      <c r="J1028" s="225"/>
      <c r="K1028" s="225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164</v>
      </c>
      <c r="AU1028" s="235" t="s">
        <v>86</v>
      </c>
      <c r="AV1028" s="13" t="s">
        <v>86</v>
      </c>
      <c r="AW1028" s="13" t="s">
        <v>36</v>
      </c>
      <c r="AX1028" s="13" t="s">
        <v>76</v>
      </c>
      <c r="AY1028" s="235" t="s">
        <v>153</v>
      </c>
    </row>
    <row r="1029" s="13" customFormat="1">
      <c r="A1029" s="13"/>
      <c r="B1029" s="224"/>
      <c r="C1029" s="225"/>
      <c r="D1029" s="226" t="s">
        <v>164</v>
      </c>
      <c r="E1029" s="227" t="s">
        <v>19</v>
      </c>
      <c r="F1029" s="228" t="s">
        <v>1430</v>
      </c>
      <c r="G1029" s="225"/>
      <c r="H1029" s="229">
        <v>12.218999999999999</v>
      </c>
      <c r="I1029" s="230"/>
      <c r="J1029" s="225"/>
      <c r="K1029" s="225"/>
      <c r="L1029" s="231"/>
      <c r="M1029" s="232"/>
      <c r="N1029" s="233"/>
      <c r="O1029" s="233"/>
      <c r="P1029" s="233"/>
      <c r="Q1029" s="233"/>
      <c r="R1029" s="233"/>
      <c r="S1029" s="233"/>
      <c r="T1029" s="23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5" t="s">
        <v>164</v>
      </c>
      <c r="AU1029" s="235" t="s">
        <v>86</v>
      </c>
      <c r="AV1029" s="13" t="s">
        <v>86</v>
      </c>
      <c r="AW1029" s="13" t="s">
        <v>36</v>
      </c>
      <c r="AX1029" s="13" t="s">
        <v>76</v>
      </c>
      <c r="AY1029" s="235" t="s">
        <v>153</v>
      </c>
    </row>
    <row r="1030" s="13" customFormat="1">
      <c r="A1030" s="13"/>
      <c r="B1030" s="224"/>
      <c r="C1030" s="225"/>
      <c r="D1030" s="226" t="s">
        <v>164</v>
      </c>
      <c r="E1030" s="227" t="s">
        <v>19</v>
      </c>
      <c r="F1030" s="228" t="s">
        <v>1431</v>
      </c>
      <c r="G1030" s="225"/>
      <c r="H1030" s="229">
        <v>18.125</v>
      </c>
      <c r="I1030" s="230"/>
      <c r="J1030" s="225"/>
      <c r="K1030" s="225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164</v>
      </c>
      <c r="AU1030" s="235" t="s">
        <v>86</v>
      </c>
      <c r="AV1030" s="13" t="s">
        <v>86</v>
      </c>
      <c r="AW1030" s="13" t="s">
        <v>36</v>
      </c>
      <c r="AX1030" s="13" t="s">
        <v>76</v>
      </c>
      <c r="AY1030" s="235" t="s">
        <v>153</v>
      </c>
    </row>
    <row r="1031" s="13" customFormat="1">
      <c r="A1031" s="13"/>
      <c r="B1031" s="224"/>
      <c r="C1031" s="225"/>
      <c r="D1031" s="226" t="s">
        <v>164</v>
      </c>
      <c r="E1031" s="227" t="s">
        <v>19</v>
      </c>
      <c r="F1031" s="228" t="s">
        <v>1432</v>
      </c>
      <c r="G1031" s="225"/>
      <c r="H1031" s="229">
        <v>18.125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164</v>
      </c>
      <c r="AU1031" s="235" t="s">
        <v>86</v>
      </c>
      <c r="AV1031" s="13" t="s">
        <v>86</v>
      </c>
      <c r="AW1031" s="13" t="s">
        <v>36</v>
      </c>
      <c r="AX1031" s="13" t="s">
        <v>76</v>
      </c>
      <c r="AY1031" s="235" t="s">
        <v>153</v>
      </c>
    </row>
    <row r="1032" s="13" customFormat="1">
      <c r="A1032" s="13"/>
      <c r="B1032" s="224"/>
      <c r="C1032" s="225"/>
      <c r="D1032" s="226" t="s">
        <v>164</v>
      </c>
      <c r="E1032" s="227" t="s">
        <v>19</v>
      </c>
      <c r="F1032" s="228" t="s">
        <v>1433</v>
      </c>
      <c r="G1032" s="225"/>
      <c r="H1032" s="229">
        <v>9.3000000000000007</v>
      </c>
      <c r="I1032" s="230"/>
      <c r="J1032" s="225"/>
      <c r="K1032" s="225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164</v>
      </c>
      <c r="AU1032" s="235" t="s">
        <v>86</v>
      </c>
      <c r="AV1032" s="13" t="s">
        <v>86</v>
      </c>
      <c r="AW1032" s="13" t="s">
        <v>36</v>
      </c>
      <c r="AX1032" s="13" t="s">
        <v>76</v>
      </c>
      <c r="AY1032" s="235" t="s">
        <v>153</v>
      </c>
    </row>
    <row r="1033" s="13" customFormat="1">
      <c r="A1033" s="13"/>
      <c r="B1033" s="224"/>
      <c r="C1033" s="225"/>
      <c r="D1033" s="226" t="s">
        <v>164</v>
      </c>
      <c r="E1033" s="227" t="s">
        <v>19</v>
      </c>
      <c r="F1033" s="228" t="s">
        <v>1434</v>
      </c>
      <c r="G1033" s="225"/>
      <c r="H1033" s="229">
        <v>3.5259999999999998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164</v>
      </c>
      <c r="AU1033" s="235" t="s">
        <v>86</v>
      </c>
      <c r="AV1033" s="13" t="s">
        <v>86</v>
      </c>
      <c r="AW1033" s="13" t="s">
        <v>36</v>
      </c>
      <c r="AX1033" s="13" t="s">
        <v>76</v>
      </c>
      <c r="AY1033" s="235" t="s">
        <v>153</v>
      </c>
    </row>
    <row r="1034" s="16" customFormat="1">
      <c r="A1034" s="16"/>
      <c r="B1034" s="260"/>
      <c r="C1034" s="261"/>
      <c r="D1034" s="226" t="s">
        <v>164</v>
      </c>
      <c r="E1034" s="262" t="s">
        <v>19</v>
      </c>
      <c r="F1034" s="263" t="s">
        <v>878</v>
      </c>
      <c r="G1034" s="261"/>
      <c r="H1034" s="264">
        <v>218.66499999999999</v>
      </c>
      <c r="I1034" s="265"/>
      <c r="J1034" s="261"/>
      <c r="K1034" s="261"/>
      <c r="L1034" s="266"/>
      <c r="M1034" s="267"/>
      <c r="N1034" s="268"/>
      <c r="O1034" s="268"/>
      <c r="P1034" s="268"/>
      <c r="Q1034" s="268"/>
      <c r="R1034" s="268"/>
      <c r="S1034" s="268"/>
      <c r="T1034" s="269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70" t="s">
        <v>164</v>
      </c>
      <c r="AU1034" s="270" t="s">
        <v>86</v>
      </c>
      <c r="AV1034" s="16" t="s">
        <v>173</v>
      </c>
      <c r="AW1034" s="16" t="s">
        <v>36</v>
      </c>
      <c r="AX1034" s="16" t="s">
        <v>76</v>
      </c>
      <c r="AY1034" s="270" t="s">
        <v>153</v>
      </c>
    </row>
    <row r="1035" s="15" customFormat="1">
      <c r="A1035" s="15"/>
      <c r="B1035" s="247"/>
      <c r="C1035" s="248"/>
      <c r="D1035" s="226" t="s">
        <v>164</v>
      </c>
      <c r="E1035" s="249" t="s">
        <v>19</v>
      </c>
      <c r="F1035" s="250" t="s">
        <v>1435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6" t="s">
        <v>164</v>
      </c>
      <c r="AU1035" s="256" t="s">
        <v>86</v>
      </c>
      <c r="AV1035" s="15" t="s">
        <v>84</v>
      </c>
      <c r="AW1035" s="15" t="s">
        <v>36</v>
      </c>
      <c r="AX1035" s="15" t="s">
        <v>76</v>
      </c>
      <c r="AY1035" s="256" t="s">
        <v>153</v>
      </c>
    </row>
    <row r="1036" s="13" customFormat="1">
      <c r="A1036" s="13"/>
      <c r="B1036" s="224"/>
      <c r="C1036" s="225"/>
      <c r="D1036" s="226" t="s">
        <v>164</v>
      </c>
      <c r="E1036" s="227" t="s">
        <v>19</v>
      </c>
      <c r="F1036" s="228" t="s">
        <v>776</v>
      </c>
      <c r="G1036" s="225"/>
      <c r="H1036" s="229">
        <v>0.70999999999999996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164</v>
      </c>
      <c r="AU1036" s="235" t="s">
        <v>86</v>
      </c>
      <c r="AV1036" s="13" t="s">
        <v>86</v>
      </c>
      <c r="AW1036" s="13" t="s">
        <v>36</v>
      </c>
      <c r="AX1036" s="13" t="s">
        <v>76</v>
      </c>
      <c r="AY1036" s="235" t="s">
        <v>153</v>
      </c>
    </row>
    <row r="1037" s="13" customFormat="1">
      <c r="A1037" s="13"/>
      <c r="B1037" s="224"/>
      <c r="C1037" s="225"/>
      <c r="D1037" s="226" t="s">
        <v>164</v>
      </c>
      <c r="E1037" s="227" t="s">
        <v>19</v>
      </c>
      <c r="F1037" s="228" t="s">
        <v>777</v>
      </c>
      <c r="G1037" s="225"/>
      <c r="H1037" s="229">
        <v>0.70599999999999996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164</v>
      </c>
      <c r="AU1037" s="235" t="s">
        <v>86</v>
      </c>
      <c r="AV1037" s="13" t="s">
        <v>86</v>
      </c>
      <c r="AW1037" s="13" t="s">
        <v>36</v>
      </c>
      <c r="AX1037" s="13" t="s">
        <v>76</v>
      </c>
      <c r="AY1037" s="235" t="s">
        <v>153</v>
      </c>
    </row>
    <row r="1038" s="13" customFormat="1">
      <c r="A1038" s="13"/>
      <c r="B1038" s="224"/>
      <c r="C1038" s="225"/>
      <c r="D1038" s="226" t="s">
        <v>164</v>
      </c>
      <c r="E1038" s="227" t="s">
        <v>19</v>
      </c>
      <c r="F1038" s="228" t="s">
        <v>776</v>
      </c>
      <c r="G1038" s="225"/>
      <c r="H1038" s="229">
        <v>0.70999999999999996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164</v>
      </c>
      <c r="AU1038" s="235" t="s">
        <v>86</v>
      </c>
      <c r="AV1038" s="13" t="s">
        <v>86</v>
      </c>
      <c r="AW1038" s="13" t="s">
        <v>36</v>
      </c>
      <c r="AX1038" s="13" t="s">
        <v>76</v>
      </c>
      <c r="AY1038" s="235" t="s">
        <v>153</v>
      </c>
    </row>
    <row r="1039" s="13" customFormat="1">
      <c r="A1039" s="13"/>
      <c r="B1039" s="224"/>
      <c r="C1039" s="225"/>
      <c r="D1039" s="226" t="s">
        <v>164</v>
      </c>
      <c r="E1039" s="227" t="s">
        <v>19</v>
      </c>
      <c r="F1039" s="228" t="s">
        <v>778</v>
      </c>
      <c r="G1039" s="225"/>
      <c r="H1039" s="229">
        <v>0.70799999999999996</v>
      </c>
      <c r="I1039" s="230"/>
      <c r="J1039" s="225"/>
      <c r="K1039" s="225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164</v>
      </c>
      <c r="AU1039" s="235" t="s">
        <v>86</v>
      </c>
      <c r="AV1039" s="13" t="s">
        <v>86</v>
      </c>
      <c r="AW1039" s="13" t="s">
        <v>36</v>
      </c>
      <c r="AX1039" s="13" t="s">
        <v>76</v>
      </c>
      <c r="AY1039" s="235" t="s">
        <v>153</v>
      </c>
    </row>
    <row r="1040" s="13" customFormat="1">
      <c r="A1040" s="13"/>
      <c r="B1040" s="224"/>
      <c r="C1040" s="225"/>
      <c r="D1040" s="226" t="s">
        <v>164</v>
      </c>
      <c r="E1040" s="227" t="s">
        <v>19</v>
      </c>
      <c r="F1040" s="228" t="s">
        <v>779</v>
      </c>
      <c r="G1040" s="225"/>
      <c r="H1040" s="229">
        <v>0.70399999999999996</v>
      </c>
      <c r="I1040" s="230"/>
      <c r="J1040" s="225"/>
      <c r="K1040" s="225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164</v>
      </c>
      <c r="AU1040" s="235" t="s">
        <v>86</v>
      </c>
      <c r="AV1040" s="13" t="s">
        <v>86</v>
      </c>
      <c r="AW1040" s="13" t="s">
        <v>36</v>
      </c>
      <c r="AX1040" s="13" t="s">
        <v>76</v>
      </c>
      <c r="AY1040" s="235" t="s">
        <v>153</v>
      </c>
    </row>
    <row r="1041" s="13" customFormat="1">
      <c r="A1041" s="13"/>
      <c r="B1041" s="224"/>
      <c r="C1041" s="225"/>
      <c r="D1041" s="226" t="s">
        <v>164</v>
      </c>
      <c r="E1041" s="227" t="s">
        <v>19</v>
      </c>
      <c r="F1041" s="228" t="s">
        <v>784</v>
      </c>
      <c r="G1041" s="225"/>
      <c r="H1041" s="229">
        <v>1.254</v>
      </c>
      <c r="I1041" s="230"/>
      <c r="J1041" s="225"/>
      <c r="K1041" s="225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164</v>
      </c>
      <c r="AU1041" s="235" t="s">
        <v>86</v>
      </c>
      <c r="AV1041" s="13" t="s">
        <v>86</v>
      </c>
      <c r="AW1041" s="13" t="s">
        <v>36</v>
      </c>
      <c r="AX1041" s="13" t="s">
        <v>76</v>
      </c>
      <c r="AY1041" s="235" t="s">
        <v>153</v>
      </c>
    </row>
    <row r="1042" s="16" customFormat="1">
      <c r="A1042" s="16"/>
      <c r="B1042" s="260"/>
      <c r="C1042" s="261"/>
      <c r="D1042" s="226" t="s">
        <v>164</v>
      </c>
      <c r="E1042" s="262" t="s">
        <v>19</v>
      </c>
      <c r="F1042" s="263" t="s">
        <v>878</v>
      </c>
      <c r="G1042" s="261"/>
      <c r="H1042" s="264">
        <v>4.7919999999999998</v>
      </c>
      <c r="I1042" s="265"/>
      <c r="J1042" s="261"/>
      <c r="K1042" s="261"/>
      <c r="L1042" s="266"/>
      <c r="M1042" s="267"/>
      <c r="N1042" s="268"/>
      <c r="O1042" s="268"/>
      <c r="P1042" s="268"/>
      <c r="Q1042" s="268"/>
      <c r="R1042" s="268"/>
      <c r="S1042" s="268"/>
      <c r="T1042" s="269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T1042" s="270" t="s">
        <v>164</v>
      </c>
      <c r="AU1042" s="270" t="s">
        <v>86</v>
      </c>
      <c r="AV1042" s="16" t="s">
        <v>173</v>
      </c>
      <c r="AW1042" s="16" t="s">
        <v>36</v>
      </c>
      <c r="AX1042" s="16" t="s">
        <v>76</v>
      </c>
      <c r="AY1042" s="270" t="s">
        <v>153</v>
      </c>
    </row>
    <row r="1043" s="14" customFormat="1">
      <c r="A1043" s="14"/>
      <c r="B1043" s="236"/>
      <c r="C1043" s="237"/>
      <c r="D1043" s="226" t="s">
        <v>164</v>
      </c>
      <c r="E1043" s="238" t="s">
        <v>19</v>
      </c>
      <c r="F1043" s="239" t="s">
        <v>167</v>
      </c>
      <c r="G1043" s="237"/>
      <c r="H1043" s="240">
        <v>223.45699999999999</v>
      </c>
      <c r="I1043" s="241"/>
      <c r="J1043" s="237"/>
      <c r="K1043" s="237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6" t="s">
        <v>164</v>
      </c>
      <c r="AU1043" s="246" t="s">
        <v>86</v>
      </c>
      <c r="AV1043" s="14" t="s">
        <v>160</v>
      </c>
      <c r="AW1043" s="14" t="s">
        <v>36</v>
      </c>
      <c r="AX1043" s="14" t="s">
        <v>84</v>
      </c>
      <c r="AY1043" s="246" t="s">
        <v>153</v>
      </c>
    </row>
    <row r="1044" s="2" customFormat="1" ht="24.15" customHeight="1">
      <c r="A1044" s="40"/>
      <c r="B1044" s="41"/>
      <c r="C1044" s="206" t="s">
        <v>1436</v>
      </c>
      <c r="D1044" s="206" t="s">
        <v>155</v>
      </c>
      <c r="E1044" s="207" t="s">
        <v>1437</v>
      </c>
      <c r="F1044" s="208" t="s">
        <v>1438</v>
      </c>
      <c r="G1044" s="209" t="s">
        <v>224</v>
      </c>
      <c r="H1044" s="210">
        <v>218.66499999999999</v>
      </c>
      <c r="I1044" s="211"/>
      <c r="J1044" s="212">
        <f>ROUND(I1044*H1044,2)</f>
        <v>0</v>
      </c>
      <c r="K1044" s="208" t="s">
        <v>19</v>
      </c>
      <c r="L1044" s="46"/>
      <c r="M1044" s="213" t="s">
        <v>19</v>
      </c>
      <c r="N1044" s="214" t="s">
        <v>47</v>
      </c>
      <c r="O1044" s="86"/>
      <c r="P1044" s="215">
        <f>O1044*H1044</f>
        <v>0</v>
      </c>
      <c r="Q1044" s="215">
        <v>0.00020000000000000001</v>
      </c>
      <c r="R1044" s="215">
        <f>Q1044*H1044</f>
        <v>0.043733000000000001</v>
      </c>
      <c r="S1044" s="215">
        <v>0</v>
      </c>
      <c r="T1044" s="216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7" t="s">
        <v>279</v>
      </c>
      <c r="AT1044" s="217" t="s">
        <v>155</v>
      </c>
      <c r="AU1044" s="217" t="s">
        <v>86</v>
      </c>
      <c r="AY1044" s="19" t="s">
        <v>153</v>
      </c>
      <c r="BE1044" s="218">
        <f>IF(N1044="základní",J1044,0)</f>
        <v>0</v>
      </c>
      <c r="BF1044" s="218">
        <f>IF(N1044="snížená",J1044,0)</f>
        <v>0</v>
      </c>
      <c r="BG1044" s="218">
        <f>IF(N1044="zákl. přenesená",J1044,0)</f>
        <v>0</v>
      </c>
      <c r="BH1044" s="218">
        <f>IF(N1044="sníž. přenesená",J1044,0)</f>
        <v>0</v>
      </c>
      <c r="BI1044" s="218">
        <f>IF(N1044="nulová",J1044,0)</f>
        <v>0</v>
      </c>
      <c r="BJ1044" s="19" t="s">
        <v>84</v>
      </c>
      <c r="BK1044" s="218">
        <f>ROUND(I1044*H1044,2)</f>
        <v>0</v>
      </c>
      <c r="BL1044" s="19" t="s">
        <v>279</v>
      </c>
      <c r="BM1044" s="217" t="s">
        <v>1439</v>
      </c>
    </row>
    <row r="1045" s="15" customFormat="1">
      <c r="A1045" s="15"/>
      <c r="B1045" s="247"/>
      <c r="C1045" s="248"/>
      <c r="D1045" s="226" t="s">
        <v>164</v>
      </c>
      <c r="E1045" s="249" t="s">
        <v>19</v>
      </c>
      <c r="F1045" s="250" t="s">
        <v>1422</v>
      </c>
      <c r="G1045" s="248"/>
      <c r="H1045" s="249" t="s">
        <v>19</v>
      </c>
      <c r="I1045" s="251"/>
      <c r="J1045" s="248"/>
      <c r="K1045" s="248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56" t="s">
        <v>164</v>
      </c>
      <c r="AU1045" s="256" t="s">
        <v>86</v>
      </c>
      <c r="AV1045" s="15" t="s">
        <v>84</v>
      </c>
      <c r="AW1045" s="15" t="s">
        <v>36</v>
      </c>
      <c r="AX1045" s="15" t="s">
        <v>76</v>
      </c>
      <c r="AY1045" s="256" t="s">
        <v>153</v>
      </c>
    </row>
    <row r="1046" s="13" customFormat="1">
      <c r="A1046" s="13"/>
      <c r="B1046" s="224"/>
      <c r="C1046" s="225"/>
      <c r="D1046" s="226" t="s">
        <v>164</v>
      </c>
      <c r="E1046" s="227" t="s">
        <v>19</v>
      </c>
      <c r="F1046" s="228" t="s">
        <v>1423</v>
      </c>
      <c r="G1046" s="225"/>
      <c r="H1046" s="229">
        <v>25.219000000000001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164</v>
      </c>
      <c r="AU1046" s="235" t="s">
        <v>86</v>
      </c>
      <c r="AV1046" s="13" t="s">
        <v>86</v>
      </c>
      <c r="AW1046" s="13" t="s">
        <v>36</v>
      </c>
      <c r="AX1046" s="13" t="s">
        <v>76</v>
      </c>
      <c r="AY1046" s="235" t="s">
        <v>153</v>
      </c>
    </row>
    <row r="1047" s="13" customFormat="1">
      <c r="A1047" s="13"/>
      <c r="B1047" s="224"/>
      <c r="C1047" s="225"/>
      <c r="D1047" s="226" t="s">
        <v>164</v>
      </c>
      <c r="E1047" s="227" t="s">
        <v>19</v>
      </c>
      <c r="F1047" s="228" t="s">
        <v>1424</v>
      </c>
      <c r="G1047" s="225"/>
      <c r="H1047" s="229">
        <v>9.7089999999999996</v>
      </c>
      <c r="I1047" s="230"/>
      <c r="J1047" s="225"/>
      <c r="K1047" s="225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164</v>
      </c>
      <c r="AU1047" s="235" t="s">
        <v>86</v>
      </c>
      <c r="AV1047" s="13" t="s">
        <v>86</v>
      </c>
      <c r="AW1047" s="13" t="s">
        <v>36</v>
      </c>
      <c r="AX1047" s="13" t="s">
        <v>76</v>
      </c>
      <c r="AY1047" s="235" t="s">
        <v>153</v>
      </c>
    </row>
    <row r="1048" s="13" customFormat="1">
      <c r="A1048" s="13"/>
      <c r="B1048" s="224"/>
      <c r="C1048" s="225"/>
      <c r="D1048" s="226" t="s">
        <v>164</v>
      </c>
      <c r="E1048" s="227" t="s">
        <v>19</v>
      </c>
      <c r="F1048" s="228" t="s">
        <v>1425</v>
      </c>
      <c r="G1048" s="225"/>
      <c r="H1048" s="229">
        <v>33.509999999999998</v>
      </c>
      <c r="I1048" s="230"/>
      <c r="J1048" s="225"/>
      <c r="K1048" s="225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164</v>
      </c>
      <c r="AU1048" s="235" t="s">
        <v>86</v>
      </c>
      <c r="AV1048" s="13" t="s">
        <v>86</v>
      </c>
      <c r="AW1048" s="13" t="s">
        <v>36</v>
      </c>
      <c r="AX1048" s="13" t="s">
        <v>76</v>
      </c>
      <c r="AY1048" s="235" t="s">
        <v>153</v>
      </c>
    </row>
    <row r="1049" s="13" customFormat="1">
      <c r="A1049" s="13"/>
      <c r="B1049" s="224"/>
      <c r="C1049" s="225"/>
      <c r="D1049" s="226" t="s">
        <v>164</v>
      </c>
      <c r="E1049" s="227" t="s">
        <v>19</v>
      </c>
      <c r="F1049" s="228" t="s">
        <v>1426</v>
      </c>
      <c r="G1049" s="225"/>
      <c r="H1049" s="229">
        <v>11.609</v>
      </c>
      <c r="I1049" s="230"/>
      <c r="J1049" s="225"/>
      <c r="K1049" s="225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164</v>
      </c>
      <c r="AU1049" s="235" t="s">
        <v>86</v>
      </c>
      <c r="AV1049" s="13" t="s">
        <v>86</v>
      </c>
      <c r="AW1049" s="13" t="s">
        <v>36</v>
      </c>
      <c r="AX1049" s="13" t="s">
        <v>76</v>
      </c>
      <c r="AY1049" s="235" t="s">
        <v>153</v>
      </c>
    </row>
    <row r="1050" s="13" customFormat="1">
      <c r="A1050" s="13"/>
      <c r="B1050" s="224"/>
      <c r="C1050" s="225"/>
      <c r="D1050" s="226" t="s">
        <v>164</v>
      </c>
      <c r="E1050" s="227" t="s">
        <v>19</v>
      </c>
      <c r="F1050" s="228" t="s">
        <v>1427</v>
      </c>
      <c r="G1050" s="225"/>
      <c r="H1050" s="229">
        <v>19.68</v>
      </c>
      <c r="I1050" s="230"/>
      <c r="J1050" s="225"/>
      <c r="K1050" s="225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164</v>
      </c>
      <c r="AU1050" s="235" t="s">
        <v>86</v>
      </c>
      <c r="AV1050" s="13" t="s">
        <v>86</v>
      </c>
      <c r="AW1050" s="13" t="s">
        <v>36</v>
      </c>
      <c r="AX1050" s="13" t="s">
        <v>76</v>
      </c>
      <c r="AY1050" s="235" t="s">
        <v>153</v>
      </c>
    </row>
    <row r="1051" s="13" customFormat="1">
      <c r="A1051" s="13"/>
      <c r="B1051" s="224"/>
      <c r="C1051" s="225"/>
      <c r="D1051" s="226" t="s">
        <v>164</v>
      </c>
      <c r="E1051" s="227" t="s">
        <v>19</v>
      </c>
      <c r="F1051" s="228" t="s">
        <v>1428</v>
      </c>
      <c r="G1051" s="225"/>
      <c r="H1051" s="229">
        <v>32.421999999999997</v>
      </c>
      <c r="I1051" s="230"/>
      <c r="J1051" s="225"/>
      <c r="K1051" s="225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164</v>
      </c>
      <c r="AU1051" s="235" t="s">
        <v>86</v>
      </c>
      <c r="AV1051" s="13" t="s">
        <v>86</v>
      </c>
      <c r="AW1051" s="13" t="s">
        <v>36</v>
      </c>
      <c r="AX1051" s="13" t="s">
        <v>76</v>
      </c>
      <c r="AY1051" s="235" t="s">
        <v>153</v>
      </c>
    </row>
    <row r="1052" s="13" customFormat="1">
      <c r="A1052" s="13"/>
      <c r="B1052" s="224"/>
      <c r="C1052" s="225"/>
      <c r="D1052" s="226" t="s">
        <v>164</v>
      </c>
      <c r="E1052" s="227" t="s">
        <v>19</v>
      </c>
      <c r="F1052" s="228" t="s">
        <v>1429</v>
      </c>
      <c r="G1052" s="225"/>
      <c r="H1052" s="229">
        <v>25.221</v>
      </c>
      <c r="I1052" s="230"/>
      <c r="J1052" s="225"/>
      <c r="K1052" s="225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164</v>
      </c>
      <c r="AU1052" s="235" t="s">
        <v>86</v>
      </c>
      <c r="AV1052" s="13" t="s">
        <v>86</v>
      </c>
      <c r="AW1052" s="13" t="s">
        <v>36</v>
      </c>
      <c r="AX1052" s="13" t="s">
        <v>76</v>
      </c>
      <c r="AY1052" s="235" t="s">
        <v>153</v>
      </c>
    </row>
    <row r="1053" s="13" customFormat="1">
      <c r="A1053" s="13"/>
      <c r="B1053" s="224"/>
      <c r="C1053" s="225"/>
      <c r="D1053" s="226" t="s">
        <v>164</v>
      </c>
      <c r="E1053" s="227" t="s">
        <v>19</v>
      </c>
      <c r="F1053" s="228" t="s">
        <v>1430</v>
      </c>
      <c r="G1053" s="225"/>
      <c r="H1053" s="229">
        <v>12.218999999999999</v>
      </c>
      <c r="I1053" s="230"/>
      <c r="J1053" s="225"/>
      <c r="K1053" s="225"/>
      <c r="L1053" s="231"/>
      <c r="M1053" s="232"/>
      <c r="N1053" s="233"/>
      <c r="O1053" s="233"/>
      <c r="P1053" s="233"/>
      <c r="Q1053" s="233"/>
      <c r="R1053" s="233"/>
      <c r="S1053" s="233"/>
      <c r="T1053" s="23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5" t="s">
        <v>164</v>
      </c>
      <c r="AU1053" s="235" t="s">
        <v>86</v>
      </c>
      <c r="AV1053" s="13" t="s">
        <v>86</v>
      </c>
      <c r="AW1053" s="13" t="s">
        <v>36</v>
      </c>
      <c r="AX1053" s="13" t="s">
        <v>76</v>
      </c>
      <c r="AY1053" s="235" t="s">
        <v>153</v>
      </c>
    </row>
    <row r="1054" s="13" customFormat="1">
      <c r="A1054" s="13"/>
      <c r="B1054" s="224"/>
      <c r="C1054" s="225"/>
      <c r="D1054" s="226" t="s">
        <v>164</v>
      </c>
      <c r="E1054" s="227" t="s">
        <v>19</v>
      </c>
      <c r="F1054" s="228" t="s">
        <v>1431</v>
      </c>
      <c r="G1054" s="225"/>
      <c r="H1054" s="229">
        <v>18.125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164</v>
      </c>
      <c r="AU1054" s="235" t="s">
        <v>86</v>
      </c>
      <c r="AV1054" s="13" t="s">
        <v>86</v>
      </c>
      <c r="AW1054" s="13" t="s">
        <v>36</v>
      </c>
      <c r="AX1054" s="13" t="s">
        <v>76</v>
      </c>
      <c r="AY1054" s="235" t="s">
        <v>153</v>
      </c>
    </row>
    <row r="1055" s="13" customFormat="1">
      <c r="A1055" s="13"/>
      <c r="B1055" s="224"/>
      <c r="C1055" s="225"/>
      <c r="D1055" s="226" t="s">
        <v>164</v>
      </c>
      <c r="E1055" s="227" t="s">
        <v>19</v>
      </c>
      <c r="F1055" s="228" t="s">
        <v>1432</v>
      </c>
      <c r="G1055" s="225"/>
      <c r="H1055" s="229">
        <v>18.125</v>
      </c>
      <c r="I1055" s="230"/>
      <c r="J1055" s="225"/>
      <c r="K1055" s="225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164</v>
      </c>
      <c r="AU1055" s="235" t="s">
        <v>86</v>
      </c>
      <c r="AV1055" s="13" t="s">
        <v>86</v>
      </c>
      <c r="AW1055" s="13" t="s">
        <v>36</v>
      </c>
      <c r="AX1055" s="13" t="s">
        <v>76</v>
      </c>
      <c r="AY1055" s="235" t="s">
        <v>153</v>
      </c>
    </row>
    <row r="1056" s="13" customFormat="1">
      <c r="A1056" s="13"/>
      <c r="B1056" s="224"/>
      <c r="C1056" s="225"/>
      <c r="D1056" s="226" t="s">
        <v>164</v>
      </c>
      <c r="E1056" s="227" t="s">
        <v>19</v>
      </c>
      <c r="F1056" s="228" t="s">
        <v>1433</v>
      </c>
      <c r="G1056" s="225"/>
      <c r="H1056" s="229">
        <v>9.3000000000000007</v>
      </c>
      <c r="I1056" s="230"/>
      <c r="J1056" s="225"/>
      <c r="K1056" s="225"/>
      <c r="L1056" s="231"/>
      <c r="M1056" s="232"/>
      <c r="N1056" s="233"/>
      <c r="O1056" s="233"/>
      <c r="P1056" s="233"/>
      <c r="Q1056" s="233"/>
      <c r="R1056" s="233"/>
      <c r="S1056" s="233"/>
      <c r="T1056" s="23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5" t="s">
        <v>164</v>
      </c>
      <c r="AU1056" s="235" t="s">
        <v>86</v>
      </c>
      <c r="AV1056" s="13" t="s">
        <v>86</v>
      </c>
      <c r="AW1056" s="13" t="s">
        <v>36</v>
      </c>
      <c r="AX1056" s="13" t="s">
        <v>76</v>
      </c>
      <c r="AY1056" s="235" t="s">
        <v>153</v>
      </c>
    </row>
    <row r="1057" s="13" customFormat="1">
      <c r="A1057" s="13"/>
      <c r="B1057" s="224"/>
      <c r="C1057" s="225"/>
      <c r="D1057" s="226" t="s">
        <v>164</v>
      </c>
      <c r="E1057" s="227" t="s">
        <v>19</v>
      </c>
      <c r="F1057" s="228" t="s">
        <v>1434</v>
      </c>
      <c r="G1057" s="225"/>
      <c r="H1057" s="229">
        <v>3.5259999999999998</v>
      </c>
      <c r="I1057" s="230"/>
      <c r="J1057" s="225"/>
      <c r="K1057" s="225"/>
      <c r="L1057" s="231"/>
      <c r="M1057" s="232"/>
      <c r="N1057" s="233"/>
      <c r="O1057" s="233"/>
      <c r="P1057" s="233"/>
      <c r="Q1057" s="233"/>
      <c r="R1057" s="233"/>
      <c r="S1057" s="233"/>
      <c r="T1057" s="23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5" t="s">
        <v>164</v>
      </c>
      <c r="AU1057" s="235" t="s">
        <v>86</v>
      </c>
      <c r="AV1057" s="13" t="s">
        <v>86</v>
      </c>
      <c r="AW1057" s="13" t="s">
        <v>36</v>
      </c>
      <c r="AX1057" s="13" t="s">
        <v>76</v>
      </c>
      <c r="AY1057" s="235" t="s">
        <v>153</v>
      </c>
    </row>
    <row r="1058" s="14" customFormat="1">
      <c r="A1058" s="14"/>
      <c r="B1058" s="236"/>
      <c r="C1058" s="237"/>
      <c r="D1058" s="226" t="s">
        <v>164</v>
      </c>
      <c r="E1058" s="238" t="s">
        <v>19</v>
      </c>
      <c r="F1058" s="239" t="s">
        <v>167</v>
      </c>
      <c r="G1058" s="237"/>
      <c r="H1058" s="240">
        <v>218.66499999999999</v>
      </c>
      <c r="I1058" s="241"/>
      <c r="J1058" s="237"/>
      <c r="K1058" s="237"/>
      <c r="L1058" s="242"/>
      <c r="M1058" s="243"/>
      <c r="N1058" s="244"/>
      <c r="O1058" s="244"/>
      <c r="P1058" s="244"/>
      <c r="Q1058" s="244"/>
      <c r="R1058" s="244"/>
      <c r="S1058" s="244"/>
      <c r="T1058" s="24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6" t="s">
        <v>164</v>
      </c>
      <c r="AU1058" s="246" t="s">
        <v>86</v>
      </c>
      <c r="AV1058" s="14" t="s">
        <v>160</v>
      </c>
      <c r="AW1058" s="14" t="s">
        <v>36</v>
      </c>
      <c r="AX1058" s="14" t="s">
        <v>84</v>
      </c>
      <c r="AY1058" s="246" t="s">
        <v>153</v>
      </c>
    </row>
    <row r="1059" s="2" customFormat="1" ht="24.15" customHeight="1">
      <c r="A1059" s="40"/>
      <c r="B1059" s="41"/>
      <c r="C1059" s="206" t="s">
        <v>1440</v>
      </c>
      <c r="D1059" s="206" t="s">
        <v>155</v>
      </c>
      <c r="E1059" s="207" t="s">
        <v>1441</v>
      </c>
      <c r="F1059" s="208" t="s">
        <v>1442</v>
      </c>
      <c r="G1059" s="209" t="s">
        <v>224</v>
      </c>
      <c r="H1059" s="210">
        <v>218.66499999999999</v>
      </c>
      <c r="I1059" s="211"/>
      <c r="J1059" s="212">
        <f>ROUND(I1059*H1059,2)</f>
        <v>0</v>
      </c>
      <c r="K1059" s="208" t="s">
        <v>19</v>
      </c>
      <c r="L1059" s="46"/>
      <c r="M1059" s="213" t="s">
        <v>19</v>
      </c>
      <c r="N1059" s="214" t="s">
        <v>47</v>
      </c>
      <c r="O1059" s="86"/>
      <c r="P1059" s="215">
        <f>O1059*H1059</f>
        <v>0</v>
      </c>
      <c r="Q1059" s="215">
        <v>0.00040999999999999999</v>
      </c>
      <c r="R1059" s="215">
        <f>Q1059*H1059</f>
        <v>0.08965265</v>
      </c>
      <c r="S1059" s="215">
        <v>0</v>
      </c>
      <c r="T1059" s="216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17" t="s">
        <v>279</v>
      </c>
      <c r="AT1059" s="217" t="s">
        <v>155</v>
      </c>
      <c r="AU1059" s="217" t="s">
        <v>86</v>
      </c>
      <c r="AY1059" s="19" t="s">
        <v>153</v>
      </c>
      <c r="BE1059" s="218">
        <f>IF(N1059="základní",J1059,0)</f>
        <v>0</v>
      </c>
      <c r="BF1059" s="218">
        <f>IF(N1059="snížená",J1059,0)</f>
        <v>0</v>
      </c>
      <c r="BG1059" s="218">
        <f>IF(N1059="zákl. přenesená",J1059,0)</f>
        <v>0</v>
      </c>
      <c r="BH1059" s="218">
        <f>IF(N1059="sníž. přenesená",J1059,0)</f>
        <v>0</v>
      </c>
      <c r="BI1059" s="218">
        <f>IF(N1059="nulová",J1059,0)</f>
        <v>0</v>
      </c>
      <c r="BJ1059" s="19" t="s">
        <v>84</v>
      </c>
      <c r="BK1059" s="218">
        <f>ROUND(I1059*H1059,2)</f>
        <v>0</v>
      </c>
      <c r="BL1059" s="19" t="s">
        <v>279</v>
      </c>
      <c r="BM1059" s="217" t="s">
        <v>1443</v>
      </c>
    </row>
    <row r="1060" s="15" customFormat="1">
      <c r="A1060" s="15"/>
      <c r="B1060" s="247"/>
      <c r="C1060" s="248"/>
      <c r="D1060" s="226" t="s">
        <v>164</v>
      </c>
      <c r="E1060" s="249" t="s">
        <v>19</v>
      </c>
      <c r="F1060" s="250" t="s">
        <v>1422</v>
      </c>
      <c r="G1060" s="248"/>
      <c r="H1060" s="249" t="s">
        <v>19</v>
      </c>
      <c r="I1060" s="251"/>
      <c r="J1060" s="248"/>
      <c r="K1060" s="248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6" t="s">
        <v>164</v>
      </c>
      <c r="AU1060" s="256" t="s">
        <v>86</v>
      </c>
      <c r="AV1060" s="15" t="s">
        <v>84</v>
      </c>
      <c r="AW1060" s="15" t="s">
        <v>36</v>
      </c>
      <c r="AX1060" s="15" t="s">
        <v>76</v>
      </c>
      <c r="AY1060" s="256" t="s">
        <v>153</v>
      </c>
    </row>
    <row r="1061" s="13" customFormat="1">
      <c r="A1061" s="13"/>
      <c r="B1061" s="224"/>
      <c r="C1061" s="225"/>
      <c r="D1061" s="226" t="s">
        <v>164</v>
      </c>
      <c r="E1061" s="227" t="s">
        <v>19</v>
      </c>
      <c r="F1061" s="228" t="s">
        <v>1423</v>
      </c>
      <c r="G1061" s="225"/>
      <c r="H1061" s="229">
        <v>25.219000000000001</v>
      </c>
      <c r="I1061" s="230"/>
      <c r="J1061" s="225"/>
      <c r="K1061" s="225"/>
      <c r="L1061" s="231"/>
      <c r="M1061" s="232"/>
      <c r="N1061" s="233"/>
      <c r="O1061" s="233"/>
      <c r="P1061" s="233"/>
      <c r="Q1061" s="233"/>
      <c r="R1061" s="233"/>
      <c r="S1061" s="233"/>
      <c r="T1061" s="23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5" t="s">
        <v>164</v>
      </c>
      <c r="AU1061" s="235" t="s">
        <v>86</v>
      </c>
      <c r="AV1061" s="13" t="s">
        <v>86</v>
      </c>
      <c r="AW1061" s="13" t="s">
        <v>36</v>
      </c>
      <c r="AX1061" s="13" t="s">
        <v>76</v>
      </c>
      <c r="AY1061" s="235" t="s">
        <v>153</v>
      </c>
    </row>
    <row r="1062" s="13" customFormat="1">
      <c r="A1062" s="13"/>
      <c r="B1062" s="224"/>
      <c r="C1062" s="225"/>
      <c r="D1062" s="226" t="s">
        <v>164</v>
      </c>
      <c r="E1062" s="227" t="s">
        <v>19</v>
      </c>
      <c r="F1062" s="228" t="s">
        <v>1424</v>
      </c>
      <c r="G1062" s="225"/>
      <c r="H1062" s="229">
        <v>9.7089999999999996</v>
      </c>
      <c r="I1062" s="230"/>
      <c r="J1062" s="225"/>
      <c r="K1062" s="225"/>
      <c r="L1062" s="231"/>
      <c r="M1062" s="232"/>
      <c r="N1062" s="233"/>
      <c r="O1062" s="233"/>
      <c r="P1062" s="233"/>
      <c r="Q1062" s="233"/>
      <c r="R1062" s="233"/>
      <c r="S1062" s="233"/>
      <c r="T1062" s="23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5" t="s">
        <v>164</v>
      </c>
      <c r="AU1062" s="235" t="s">
        <v>86</v>
      </c>
      <c r="AV1062" s="13" t="s">
        <v>86</v>
      </c>
      <c r="AW1062" s="13" t="s">
        <v>36</v>
      </c>
      <c r="AX1062" s="13" t="s">
        <v>76</v>
      </c>
      <c r="AY1062" s="235" t="s">
        <v>153</v>
      </c>
    </row>
    <row r="1063" s="13" customFormat="1">
      <c r="A1063" s="13"/>
      <c r="B1063" s="224"/>
      <c r="C1063" s="225"/>
      <c r="D1063" s="226" t="s">
        <v>164</v>
      </c>
      <c r="E1063" s="227" t="s">
        <v>19</v>
      </c>
      <c r="F1063" s="228" t="s">
        <v>1425</v>
      </c>
      <c r="G1063" s="225"/>
      <c r="H1063" s="229">
        <v>33.509999999999998</v>
      </c>
      <c r="I1063" s="230"/>
      <c r="J1063" s="225"/>
      <c r="K1063" s="225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164</v>
      </c>
      <c r="AU1063" s="235" t="s">
        <v>86</v>
      </c>
      <c r="AV1063" s="13" t="s">
        <v>86</v>
      </c>
      <c r="AW1063" s="13" t="s">
        <v>36</v>
      </c>
      <c r="AX1063" s="13" t="s">
        <v>76</v>
      </c>
      <c r="AY1063" s="235" t="s">
        <v>153</v>
      </c>
    </row>
    <row r="1064" s="13" customFormat="1">
      <c r="A1064" s="13"/>
      <c r="B1064" s="224"/>
      <c r="C1064" s="225"/>
      <c r="D1064" s="226" t="s">
        <v>164</v>
      </c>
      <c r="E1064" s="227" t="s">
        <v>19</v>
      </c>
      <c r="F1064" s="228" t="s">
        <v>1426</v>
      </c>
      <c r="G1064" s="225"/>
      <c r="H1064" s="229">
        <v>11.609</v>
      </c>
      <c r="I1064" s="230"/>
      <c r="J1064" s="225"/>
      <c r="K1064" s="225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164</v>
      </c>
      <c r="AU1064" s="235" t="s">
        <v>86</v>
      </c>
      <c r="AV1064" s="13" t="s">
        <v>86</v>
      </c>
      <c r="AW1064" s="13" t="s">
        <v>36</v>
      </c>
      <c r="AX1064" s="13" t="s">
        <v>76</v>
      </c>
      <c r="AY1064" s="235" t="s">
        <v>153</v>
      </c>
    </row>
    <row r="1065" s="13" customFormat="1">
      <c r="A1065" s="13"/>
      <c r="B1065" s="224"/>
      <c r="C1065" s="225"/>
      <c r="D1065" s="226" t="s">
        <v>164</v>
      </c>
      <c r="E1065" s="227" t="s">
        <v>19</v>
      </c>
      <c r="F1065" s="228" t="s">
        <v>1427</v>
      </c>
      <c r="G1065" s="225"/>
      <c r="H1065" s="229">
        <v>19.68</v>
      </c>
      <c r="I1065" s="230"/>
      <c r="J1065" s="225"/>
      <c r="K1065" s="225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164</v>
      </c>
      <c r="AU1065" s="235" t="s">
        <v>86</v>
      </c>
      <c r="AV1065" s="13" t="s">
        <v>86</v>
      </c>
      <c r="AW1065" s="13" t="s">
        <v>36</v>
      </c>
      <c r="AX1065" s="13" t="s">
        <v>76</v>
      </c>
      <c r="AY1065" s="235" t="s">
        <v>153</v>
      </c>
    </row>
    <row r="1066" s="13" customFormat="1">
      <c r="A1066" s="13"/>
      <c r="B1066" s="224"/>
      <c r="C1066" s="225"/>
      <c r="D1066" s="226" t="s">
        <v>164</v>
      </c>
      <c r="E1066" s="227" t="s">
        <v>19</v>
      </c>
      <c r="F1066" s="228" t="s">
        <v>1428</v>
      </c>
      <c r="G1066" s="225"/>
      <c r="H1066" s="229">
        <v>32.421999999999997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164</v>
      </c>
      <c r="AU1066" s="235" t="s">
        <v>86</v>
      </c>
      <c r="AV1066" s="13" t="s">
        <v>86</v>
      </c>
      <c r="AW1066" s="13" t="s">
        <v>36</v>
      </c>
      <c r="AX1066" s="13" t="s">
        <v>76</v>
      </c>
      <c r="AY1066" s="235" t="s">
        <v>153</v>
      </c>
    </row>
    <row r="1067" s="13" customFormat="1">
      <c r="A1067" s="13"/>
      <c r="B1067" s="224"/>
      <c r="C1067" s="225"/>
      <c r="D1067" s="226" t="s">
        <v>164</v>
      </c>
      <c r="E1067" s="227" t="s">
        <v>19</v>
      </c>
      <c r="F1067" s="228" t="s">
        <v>1429</v>
      </c>
      <c r="G1067" s="225"/>
      <c r="H1067" s="229">
        <v>25.221</v>
      </c>
      <c r="I1067" s="230"/>
      <c r="J1067" s="225"/>
      <c r="K1067" s="225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164</v>
      </c>
      <c r="AU1067" s="235" t="s">
        <v>86</v>
      </c>
      <c r="AV1067" s="13" t="s">
        <v>86</v>
      </c>
      <c r="AW1067" s="13" t="s">
        <v>36</v>
      </c>
      <c r="AX1067" s="13" t="s">
        <v>76</v>
      </c>
      <c r="AY1067" s="235" t="s">
        <v>153</v>
      </c>
    </row>
    <row r="1068" s="13" customFormat="1">
      <c r="A1068" s="13"/>
      <c r="B1068" s="224"/>
      <c r="C1068" s="225"/>
      <c r="D1068" s="226" t="s">
        <v>164</v>
      </c>
      <c r="E1068" s="227" t="s">
        <v>19</v>
      </c>
      <c r="F1068" s="228" t="s">
        <v>1430</v>
      </c>
      <c r="G1068" s="225"/>
      <c r="H1068" s="229">
        <v>12.218999999999999</v>
      </c>
      <c r="I1068" s="230"/>
      <c r="J1068" s="225"/>
      <c r="K1068" s="225"/>
      <c r="L1068" s="231"/>
      <c r="M1068" s="232"/>
      <c r="N1068" s="233"/>
      <c r="O1068" s="233"/>
      <c r="P1068" s="233"/>
      <c r="Q1068" s="233"/>
      <c r="R1068" s="233"/>
      <c r="S1068" s="233"/>
      <c r="T1068" s="23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5" t="s">
        <v>164</v>
      </c>
      <c r="AU1068" s="235" t="s">
        <v>86</v>
      </c>
      <c r="AV1068" s="13" t="s">
        <v>86</v>
      </c>
      <c r="AW1068" s="13" t="s">
        <v>36</v>
      </c>
      <c r="AX1068" s="13" t="s">
        <v>76</v>
      </c>
      <c r="AY1068" s="235" t="s">
        <v>153</v>
      </c>
    </row>
    <row r="1069" s="13" customFormat="1">
      <c r="A1069" s="13"/>
      <c r="B1069" s="224"/>
      <c r="C1069" s="225"/>
      <c r="D1069" s="226" t="s">
        <v>164</v>
      </c>
      <c r="E1069" s="227" t="s">
        <v>19</v>
      </c>
      <c r="F1069" s="228" t="s">
        <v>1431</v>
      </c>
      <c r="G1069" s="225"/>
      <c r="H1069" s="229">
        <v>18.125</v>
      </c>
      <c r="I1069" s="230"/>
      <c r="J1069" s="225"/>
      <c r="K1069" s="225"/>
      <c r="L1069" s="231"/>
      <c r="M1069" s="232"/>
      <c r="N1069" s="233"/>
      <c r="O1069" s="233"/>
      <c r="P1069" s="233"/>
      <c r="Q1069" s="233"/>
      <c r="R1069" s="233"/>
      <c r="S1069" s="233"/>
      <c r="T1069" s="23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5" t="s">
        <v>164</v>
      </c>
      <c r="AU1069" s="235" t="s">
        <v>86</v>
      </c>
      <c r="AV1069" s="13" t="s">
        <v>86</v>
      </c>
      <c r="AW1069" s="13" t="s">
        <v>36</v>
      </c>
      <c r="AX1069" s="13" t="s">
        <v>76</v>
      </c>
      <c r="AY1069" s="235" t="s">
        <v>153</v>
      </c>
    </row>
    <row r="1070" s="13" customFormat="1">
      <c r="A1070" s="13"/>
      <c r="B1070" s="224"/>
      <c r="C1070" s="225"/>
      <c r="D1070" s="226" t="s">
        <v>164</v>
      </c>
      <c r="E1070" s="227" t="s">
        <v>19</v>
      </c>
      <c r="F1070" s="228" t="s">
        <v>1432</v>
      </c>
      <c r="G1070" s="225"/>
      <c r="H1070" s="229">
        <v>18.125</v>
      </c>
      <c r="I1070" s="230"/>
      <c r="J1070" s="225"/>
      <c r="K1070" s="225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164</v>
      </c>
      <c r="AU1070" s="235" t="s">
        <v>86</v>
      </c>
      <c r="AV1070" s="13" t="s">
        <v>86</v>
      </c>
      <c r="AW1070" s="13" t="s">
        <v>36</v>
      </c>
      <c r="AX1070" s="13" t="s">
        <v>76</v>
      </c>
      <c r="AY1070" s="235" t="s">
        <v>153</v>
      </c>
    </row>
    <row r="1071" s="13" customFormat="1">
      <c r="A1071" s="13"/>
      <c r="B1071" s="224"/>
      <c r="C1071" s="225"/>
      <c r="D1071" s="226" t="s">
        <v>164</v>
      </c>
      <c r="E1071" s="227" t="s">
        <v>19</v>
      </c>
      <c r="F1071" s="228" t="s">
        <v>1433</v>
      </c>
      <c r="G1071" s="225"/>
      <c r="H1071" s="229">
        <v>9.3000000000000007</v>
      </c>
      <c r="I1071" s="230"/>
      <c r="J1071" s="225"/>
      <c r="K1071" s="225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164</v>
      </c>
      <c r="AU1071" s="235" t="s">
        <v>86</v>
      </c>
      <c r="AV1071" s="13" t="s">
        <v>86</v>
      </c>
      <c r="AW1071" s="13" t="s">
        <v>36</v>
      </c>
      <c r="AX1071" s="13" t="s">
        <v>76</v>
      </c>
      <c r="AY1071" s="235" t="s">
        <v>153</v>
      </c>
    </row>
    <row r="1072" s="13" customFormat="1">
      <c r="A1072" s="13"/>
      <c r="B1072" s="224"/>
      <c r="C1072" s="225"/>
      <c r="D1072" s="226" t="s">
        <v>164</v>
      </c>
      <c r="E1072" s="227" t="s">
        <v>19</v>
      </c>
      <c r="F1072" s="228" t="s">
        <v>1434</v>
      </c>
      <c r="G1072" s="225"/>
      <c r="H1072" s="229">
        <v>3.5259999999999998</v>
      </c>
      <c r="I1072" s="230"/>
      <c r="J1072" s="225"/>
      <c r="K1072" s="225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164</v>
      </c>
      <c r="AU1072" s="235" t="s">
        <v>86</v>
      </c>
      <c r="AV1072" s="13" t="s">
        <v>86</v>
      </c>
      <c r="AW1072" s="13" t="s">
        <v>36</v>
      </c>
      <c r="AX1072" s="13" t="s">
        <v>76</v>
      </c>
      <c r="AY1072" s="235" t="s">
        <v>153</v>
      </c>
    </row>
    <row r="1073" s="14" customFormat="1">
      <c r="A1073" s="14"/>
      <c r="B1073" s="236"/>
      <c r="C1073" s="237"/>
      <c r="D1073" s="226" t="s">
        <v>164</v>
      </c>
      <c r="E1073" s="238" t="s">
        <v>19</v>
      </c>
      <c r="F1073" s="239" t="s">
        <v>167</v>
      </c>
      <c r="G1073" s="237"/>
      <c r="H1073" s="240">
        <v>218.66499999999999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164</v>
      </c>
      <c r="AU1073" s="246" t="s">
        <v>86</v>
      </c>
      <c r="AV1073" s="14" t="s">
        <v>160</v>
      </c>
      <c r="AW1073" s="14" t="s">
        <v>36</v>
      </c>
      <c r="AX1073" s="14" t="s">
        <v>84</v>
      </c>
      <c r="AY1073" s="246" t="s">
        <v>153</v>
      </c>
    </row>
    <row r="1074" s="2" customFormat="1" ht="24.15" customHeight="1">
      <c r="A1074" s="40"/>
      <c r="B1074" s="41"/>
      <c r="C1074" s="206" t="s">
        <v>1444</v>
      </c>
      <c r="D1074" s="206" t="s">
        <v>155</v>
      </c>
      <c r="E1074" s="207" t="s">
        <v>1445</v>
      </c>
      <c r="F1074" s="208" t="s">
        <v>1446</v>
      </c>
      <c r="G1074" s="209" t="s">
        <v>224</v>
      </c>
      <c r="H1074" s="210">
        <v>4.7919999999999998</v>
      </c>
      <c r="I1074" s="211"/>
      <c r="J1074" s="212">
        <f>ROUND(I1074*H1074,2)</f>
        <v>0</v>
      </c>
      <c r="K1074" s="208" t="s">
        <v>159</v>
      </c>
      <c r="L1074" s="46"/>
      <c r="M1074" s="213" t="s">
        <v>19</v>
      </c>
      <c r="N1074" s="214" t="s">
        <v>47</v>
      </c>
      <c r="O1074" s="86"/>
      <c r="P1074" s="215">
        <f>O1074*H1074</f>
        <v>0</v>
      </c>
      <c r="Q1074" s="215">
        <v>0.00011</v>
      </c>
      <c r="R1074" s="215">
        <f>Q1074*H1074</f>
        <v>0.00052711999999999995</v>
      </c>
      <c r="S1074" s="215">
        <v>0</v>
      </c>
      <c r="T1074" s="216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17" t="s">
        <v>279</v>
      </c>
      <c r="AT1074" s="217" t="s">
        <v>155</v>
      </c>
      <c r="AU1074" s="217" t="s">
        <v>86</v>
      </c>
      <c r="AY1074" s="19" t="s">
        <v>153</v>
      </c>
      <c r="BE1074" s="218">
        <f>IF(N1074="základní",J1074,0)</f>
        <v>0</v>
      </c>
      <c r="BF1074" s="218">
        <f>IF(N1074="snížená",J1074,0)</f>
        <v>0</v>
      </c>
      <c r="BG1074" s="218">
        <f>IF(N1074="zákl. přenesená",J1074,0)</f>
        <v>0</v>
      </c>
      <c r="BH1074" s="218">
        <f>IF(N1074="sníž. přenesená",J1074,0)</f>
        <v>0</v>
      </c>
      <c r="BI1074" s="218">
        <f>IF(N1074="nulová",J1074,0)</f>
        <v>0</v>
      </c>
      <c r="BJ1074" s="19" t="s">
        <v>84</v>
      </c>
      <c r="BK1074" s="218">
        <f>ROUND(I1074*H1074,2)</f>
        <v>0</v>
      </c>
      <c r="BL1074" s="19" t="s">
        <v>279</v>
      </c>
      <c r="BM1074" s="217" t="s">
        <v>1447</v>
      </c>
    </row>
    <row r="1075" s="2" customFormat="1">
      <c r="A1075" s="40"/>
      <c r="B1075" s="41"/>
      <c r="C1075" s="42"/>
      <c r="D1075" s="219" t="s">
        <v>162</v>
      </c>
      <c r="E1075" s="42"/>
      <c r="F1075" s="220" t="s">
        <v>1448</v>
      </c>
      <c r="G1075" s="42"/>
      <c r="H1075" s="42"/>
      <c r="I1075" s="221"/>
      <c r="J1075" s="42"/>
      <c r="K1075" s="42"/>
      <c r="L1075" s="46"/>
      <c r="M1075" s="222"/>
      <c r="N1075" s="22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162</v>
      </c>
      <c r="AU1075" s="19" t="s">
        <v>86</v>
      </c>
    </row>
    <row r="1076" s="15" customFormat="1">
      <c r="A1076" s="15"/>
      <c r="B1076" s="247"/>
      <c r="C1076" s="248"/>
      <c r="D1076" s="226" t="s">
        <v>164</v>
      </c>
      <c r="E1076" s="249" t="s">
        <v>19</v>
      </c>
      <c r="F1076" s="250" t="s">
        <v>1435</v>
      </c>
      <c r="G1076" s="248"/>
      <c r="H1076" s="249" t="s">
        <v>19</v>
      </c>
      <c r="I1076" s="251"/>
      <c r="J1076" s="248"/>
      <c r="K1076" s="248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56" t="s">
        <v>164</v>
      </c>
      <c r="AU1076" s="256" t="s">
        <v>86</v>
      </c>
      <c r="AV1076" s="15" t="s">
        <v>84</v>
      </c>
      <c r="AW1076" s="15" t="s">
        <v>36</v>
      </c>
      <c r="AX1076" s="15" t="s">
        <v>76</v>
      </c>
      <c r="AY1076" s="256" t="s">
        <v>153</v>
      </c>
    </row>
    <row r="1077" s="13" customFormat="1">
      <c r="A1077" s="13"/>
      <c r="B1077" s="224"/>
      <c r="C1077" s="225"/>
      <c r="D1077" s="226" t="s">
        <v>164</v>
      </c>
      <c r="E1077" s="227" t="s">
        <v>19</v>
      </c>
      <c r="F1077" s="228" t="s">
        <v>776</v>
      </c>
      <c r="G1077" s="225"/>
      <c r="H1077" s="229">
        <v>0.70999999999999996</v>
      </c>
      <c r="I1077" s="230"/>
      <c r="J1077" s="225"/>
      <c r="K1077" s="225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164</v>
      </c>
      <c r="AU1077" s="235" t="s">
        <v>86</v>
      </c>
      <c r="AV1077" s="13" t="s">
        <v>86</v>
      </c>
      <c r="AW1077" s="13" t="s">
        <v>36</v>
      </c>
      <c r="AX1077" s="13" t="s">
        <v>76</v>
      </c>
      <c r="AY1077" s="235" t="s">
        <v>153</v>
      </c>
    </row>
    <row r="1078" s="13" customFormat="1">
      <c r="A1078" s="13"/>
      <c r="B1078" s="224"/>
      <c r="C1078" s="225"/>
      <c r="D1078" s="226" t="s">
        <v>164</v>
      </c>
      <c r="E1078" s="227" t="s">
        <v>19</v>
      </c>
      <c r="F1078" s="228" t="s">
        <v>777</v>
      </c>
      <c r="G1078" s="225"/>
      <c r="H1078" s="229">
        <v>0.70599999999999996</v>
      </c>
      <c r="I1078" s="230"/>
      <c r="J1078" s="225"/>
      <c r="K1078" s="225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164</v>
      </c>
      <c r="AU1078" s="235" t="s">
        <v>86</v>
      </c>
      <c r="AV1078" s="13" t="s">
        <v>86</v>
      </c>
      <c r="AW1078" s="13" t="s">
        <v>36</v>
      </c>
      <c r="AX1078" s="13" t="s">
        <v>76</v>
      </c>
      <c r="AY1078" s="235" t="s">
        <v>153</v>
      </c>
    </row>
    <row r="1079" s="13" customFormat="1">
      <c r="A1079" s="13"/>
      <c r="B1079" s="224"/>
      <c r="C1079" s="225"/>
      <c r="D1079" s="226" t="s">
        <v>164</v>
      </c>
      <c r="E1079" s="227" t="s">
        <v>19</v>
      </c>
      <c r="F1079" s="228" t="s">
        <v>776</v>
      </c>
      <c r="G1079" s="225"/>
      <c r="H1079" s="229">
        <v>0.70999999999999996</v>
      </c>
      <c r="I1079" s="230"/>
      <c r="J1079" s="225"/>
      <c r="K1079" s="225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164</v>
      </c>
      <c r="AU1079" s="235" t="s">
        <v>86</v>
      </c>
      <c r="AV1079" s="13" t="s">
        <v>86</v>
      </c>
      <c r="AW1079" s="13" t="s">
        <v>36</v>
      </c>
      <c r="AX1079" s="13" t="s">
        <v>76</v>
      </c>
      <c r="AY1079" s="235" t="s">
        <v>153</v>
      </c>
    </row>
    <row r="1080" s="13" customFormat="1">
      <c r="A1080" s="13"/>
      <c r="B1080" s="224"/>
      <c r="C1080" s="225"/>
      <c r="D1080" s="226" t="s">
        <v>164</v>
      </c>
      <c r="E1080" s="227" t="s">
        <v>19</v>
      </c>
      <c r="F1080" s="228" t="s">
        <v>778</v>
      </c>
      <c r="G1080" s="225"/>
      <c r="H1080" s="229">
        <v>0.70799999999999996</v>
      </c>
      <c r="I1080" s="230"/>
      <c r="J1080" s="225"/>
      <c r="K1080" s="225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164</v>
      </c>
      <c r="AU1080" s="235" t="s">
        <v>86</v>
      </c>
      <c r="AV1080" s="13" t="s">
        <v>86</v>
      </c>
      <c r="AW1080" s="13" t="s">
        <v>36</v>
      </c>
      <c r="AX1080" s="13" t="s">
        <v>76</v>
      </c>
      <c r="AY1080" s="235" t="s">
        <v>153</v>
      </c>
    </row>
    <row r="1081" s="13" customFormat="1">
      <c r="A1081" s="13"/>
      <c r="B1081" s="224"/>
      <c r="C1081" s="225"/>
      <c r="D1081" s="226" t="s">
        <v>164</v>
      </c>
      <c r="E1081" s="227" t="s">
        <v>19</v>
      </c>
      <c r="F1081" s="228" t="s">
        <v>779</v>
      </c>
      <c r="G1081" s="225"/>
      <c r="H1081" s="229">
        <v>0.70399999999999996</v>
      </c>
      <c r="I1081" s="230"/>
      <c r="J1081" s="225"/>
      <c r="K1081" s="225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164</v>
      </c>
      <c r="AU1081" s="235" t="s">
        <v>86</v>
      </c>
      <c r="AV1081" s="13" t="s">
        <v>86</v>
      </c>
      <c r="AW1081" s="13" t="s">
        <v>36</v>
      </c>
      <c r="AX1081" s="13" t="s">
        <v>76</v>
      </c>
      <c r="AY1081" s="235" t="s">
        <v>153</v>
      </c>
    </row>
    <row r="1082" s="13" customFormat="1">
      <c r="A1082" s="13"/>
      <c r="B1082" s="224"/>
      <c r="C1082" s="225"/>
      <c r="D1082" s="226" t="s">
        <v>164</v>
      </c>
      <c r="E1082" s="227" t="s">
        <v>19</v>
      </c>
      <c r="F1082" s="228" t="s">
        <v>784</v>
      </c>
      <c r="G1082" s="225"/>
      <c r="H1082" s="229">
        <v>1.254</v>
      </c>
      <c r="I1082" s="230"/>
      <c r="J1082" s="225"/>
      <c r="K1082" s="225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164</v>
      </c>
      <c r="AU1082" s="235" t="s">
        <v>86</v>
      </c>
      <c r="AV1082" s="13" t="s">
        <v>86</v>
      </c>
      <c r="AW1082" s="13" t="s">
        <v>36</v>
      </c>
      <c r="AX1082" s="13" t="s">
        <v>76</v>
      </c>
      <c r="AY1082" s="235" t="s">
        <v>153</v>
      </c>
    </row>
    <row r="1083" s="14" customFormat="1">
      <c r="A1083" s="14"/>
      <c r="B1083" s="236"/>
      <c r="C1083" s="237"/>
      <c r="D1083" s="226" t="s">
        <v>164</v>
      </c>
      <c r="E1083" s="238" t="s">
        <v>19</v>
      </c>
      <c r="F1083" s="239" t="s">
        <v>167</v>
      </c>
      <c r="G1083" s="237"/>
      <c r="H1083" s="240">
        <v>4.7919999999999998</v>
      </c>
      <c r="I1083" s="241"/>
      <c r="J1083" s="237"/>
      <c r="K1083" s="237"/>
      <c r="L1083" s="242"/>
      <c r="M1083" s="243"/>
      <c r="N1083" s="244"/>
      <c r="O1083" s="244"/>
      <c r="P1083" s="244"/>
      <c r="Q1083" s="244"/>
      <c r="R1083" s="244"/>
      <c r="S1083" s="244"/>
      <c r="T1083" s="24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6" t="s">
        <v>164</v>
      </c>
      <c r="AU1083" s="246" t="s">
        <v>86</v>
      </c>
      <c r="AV1083" s="14" t="s">
        <v>160</v>
      </c>
      <c r="AW1083" s="14" t="s">
        <v>36</v>
      </c>
      <c r="AX1083" s="14" t="s">
        <v>84</v>
      </c>
      <c r="AY1083" s="246" t="s">
        <v>153</v>
      </c>
    </row>
    <row r="1084" s="2" customFormat="1" ht="24.15" customHeight="1">
      <c r="A1084" s="40"/>
      <c r="B1084" s="41"/>
      <c r="C1084" s="206" t="s">
        <v>1449</v>
      </c>
      <c r="D1084" s="206" t="s">
        <v>155</v>
      </c>
      <c r="E1084" s="207" t="s">
        <v>1450</v>
      </c>
      <c r="F1084" s="208" t="s">
        <v>1451</v>
      </c>
      <c r="G1084" s="209" t="s">
        <v>224</v>
      </c>
      <c r="H1084" s="210">
        <v>4.7919999999999998</v>
      </c>
      <c r="I1084" s="211"/>
      <c r="J1084" s="212">
        <f>ROUND(I1084*H1084,2)</f>
        <v>0</v>
      </c>
      <c r="K1084" s="208" t="s">
        <v>159</v>
      </c>
      <c r="L1084" s="46"/>
      <c r="M1084" s="213" t="s">
        <v>19</v>
      </c>
      <c r="N1084" s="214" t="s">
        <v>47</v>
      </c>
      <c r="O1084" s="86"/>
      <c r="P1084" s="215">
        <f>O1084*H1084</f>
        <v>0</v>
      </c>
      <c r="Q1084" s="215">
        <v>0.00072000000000000005</v>
      </c>
      <c r="R1084" s="215">
        <f>Q1084*H1084</f>
        <v>0.0034502400000000003</v>
      </c>
      <c r="S1084" s="215">
        <v>0</v>
      </c>
      <c r="T1084" s="216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17" t="s">
        <v>279</v>
      </c>
      <c r="AT1084" s="217" t="s">
        <v>155</v>
      </c>
      <c r="AU1084" s="217" t="s">
        <v>86</v>
      </c>
      <c r="AY1084" s="19" t="s">
        <v>153</v>
      </c>
      <c r="BE1084" s="218">
        <f>IF(N1084="základní",J1084,0)</f>
        <v>0</v>
      </c>
      <c r="BF1084" s="218">
        <f>IF(N1084="snížená",J1084,0)</f>
        <v>0</v>
      </c>
      <c r="BG1084" s="218">
        <f>IF(N1084="zákl. přenesená",J1084,0)</f>
        <v>0</v>
      </c>
      <c r="BH1084" s="218">
        <f>IF(N1084="sníž. přenesená",J1084,0)</f>
        <v>0</v>
      </c>
      <c r="BI1084" s="218">
        <f>IF(N1084="nulová",J1084,0)</f>
        <v>0</v>
      </c>
      <c r="BJ1084" s="19" t="s">
        <v>84</v>
      </c>
      <c r="BK1084" s="218">
        <f>ROUND(I1084*H1084,2)</f>
        <v>0</v>
      </c>
      <c r="BL1084" s="19" t="s">
        <v>279</v>
      </c>
      <c r="BM1084" s="217" t="s">
        <v>1452</v>
      </c>
    </row>
    <row r="1085" s="2" customFormat="1">
      <c r="A1085" s="40"/>
      <c r="B1085" s="41"/>
      <c r="C1085" s="42"/>
      <c r="D1085" s="219" t="s">
        <v>162</v>
      </c>
      <c r="E1085" s="42"/>
      <c r="F1085" s="220" t="s">
        <v>1453</v>
      </c>
      <c r="G1085" s="42"/>
      <c r="H1085" s="42"/>
      <c r="I1085" s="221"/>
      <c r="J1085" s="42"/>
      <c r="K1085" s="42"/>
      <c r="L1085" s="46"/>
      <c r="M1085" s="222"/>
      <c r="N1085" s="223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162</v>
      </c>
      <c r="AU1085" s="19" t="s">
        <v>86</v>
      </c>
    </row>
    <row r="1086" s="15" customFormat="1">
      <c r="A1086" s="15"/>
      <c r="B1086" s="247"/>
      <c r="C1086" s="248"/>
      <c r="D1086" s="226" t="s">
        <v>164</v>
      </c>
      <c r="E1086" s="249" t="s">
        <v>19</v>
      </c>
      <c r="F1086" s="250" t="s">
        <v>1435</v>
      </c>
      <c r="G1086" s="248"/>
      <c r="H1086" s="249" t="s">
        <v>19</v>
      </c>
      <c r="I1086" s="251"/>
      <c r="J1086" s="248"/>
      <c r="K1086" s="248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6" t="s">
        <v>164</v>
      </c>
      <c r="AU1086" s="256" t="s">
        <v>86</v>
      </c>
      <c r="AV1086" s="15" t="s">
        <v>84</v>
      </c>
      <c r="AW1086" s="15" t="s">
        <v>36</v>
      </c>
      <c r="AX1086" s="15" t="s">
        <v>76</v>
      </c>
      <c r="AY1086" s="256" t="s">
        <v>153</v>
      </c>
    </row>
    <row r="1087" s="13" customFormat="1">
      <c r="A1087" s="13"/>
      <c r="B1087" s="224"/>
      <c r="C1087" s="225"/>
      <c r="D1087" s="226" t="s">
        <v>164</v>
      </c>
      <c r="E1087" s="227" t="s">
        <v>19</v>
      </c>
      <c r="F1087" s="228" t="s">
        <v>776</v>
      </c>
      <c r="G1087" s="225"/>
      <c r="H1087" s="229">
        <v>0.70999999999999996</v>
      </c>
      <c r="I1087" s="230"/>
      <c r="J1087" s="225"/>
      <c r="K1087" s="225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164</v>
      </c>
      <c r="AU1087" s="235" t="s">
        <v>86</v>
      </c>
      <c r="AV1087" s="13" t="s">
        <v>86</v>
      </c>
      <c r="AW1087" s="13" t="s">
        <v>36</v>
      </c>
      <c r="AX1087" s="13" t="s">
        <v>76</v>
      </c>
      <c r="AY1087" s="235" t="s">
        <v>153</v>
      </c>
    </row>
    <row r="1088" s="13" customFormat="1">
      <c r="A1088" s="13"/>
      <c r="B1088" s="224"/>
      <c r="C1088" s="225"/>
      <c r="D1088" s="226" t="s">
        <v>164</v>
      </c>
      <c r="E1088" s="227" t="s">
        <v>19</v>
      </c>
      <c r="F1088" s="228" t="s">
        <v>777</v>
      </c>
      <c r="G1088" s="225"/>
      <c r="H1088" s="229">
        <v>0.70599999999999996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164</v>
      </c>
      <c r="AU1088" s="235" t="s">
        <v>86</v>
      </c>
      <c r="AV1088" s="13" t="s">
        <v>86</v>
      </c>
      <c r="AW1088" s="13" t="s">
        <v>36</v>
      </c>
      <c r="AX1088" s="13" t="s">
        <v>76</v>
      </c>
      <c r="AY1088" s="235" t="s">
        <v>153</v>
      </c>
    </row>
    <row r="1089" s="13" customFormat="1">
      <c r="A1089" s="13"/>
      <c r="B1089" s="224"/>
      <c r="C1089" s="225"/>
      <c r="D1089" s="226" t="s">
        <v>164</v>
      </c>
      <c r="E1089" s="227" t="s">
        <v>19</v>
      </c>
      <c r="F1089" s="228" t="s">
        <v>776</v>
      </c>
      <c r="G1089" s="225"/>
      <c r="H1089" s="229">
        <v>0.70999999999999996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164</v>
      </c>
      <c r="AU1089" s="235" t="s">
        <v>86</v>
      </c>
      <c r="AV1089" s="13" t="s">
        <v>86</v>
      </c>
      <c r="AW1089" s="13" t="s">
        <v>36</v>
      </c>
      <c r="AX1089" s="13" t="s">
        <v>76</v>
      </c>
      <c r="AY1089" s="235" t="s">
        <v>153</v>
      </c>
    </row>
    <row r="1090" s="13" customFormat="1">
      <c r="A1090" s="13"/>
      <c r="B1090" s="224"/>
      <c r="C1090" s="225"/>
      <c r="D1090" s="226" t="s">
        <v>164</v>
      </c>
      <c r="E1090" s="227" t="s">
        <v>19</v>
      </c>
      <c r="F1090" s="228" t="s">
        <v>778</v>
      </c>
      <c r="G1090" s="225"/>
      <c r="H1090" s="229">
        <v>0.70799999999999996</v>
      </c>
      <c r="I1090" s="230"/>
      <c r="J1090" s="225"/>
      <c r="K1090" s="225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164</v>
      </c>
      <c r="AU1090" s="235" t="s">
        <v>86</v>
      </c>
      <c r="AV1090" s="13" t="s">
        <v>86</v>
      </c>
      <c r="AW1090" s="13" t="s">
        <v>36</v>
      </c>
      <c r="AX1090" s="13" t="s">
        <v>76</v>
      </c>
      <c r="AY1090" s="235" t="s">
        <v>153</v>
      </c>
    </row>
    <row r="1091" s="13" customFormat="1">
      <c r="A1091" s="13"/>
      <c r="B1091" s="224"/>
      <c r="C1091" s="225"/>
      <c r="D1091" s="226" t="s">
        <v>164</v>
      </c>
      <c r="E1091" s="227" t="s">
        <v>19</v>
      </c>
      <c r="F1091" s="228" t="s">
        <v>779</v>
      </c>
      <c r="G1091" s="225"/>
      <c r="H1091" s="229">
        <v>0.70399999999999996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164</v>
      </c>
      <c r="AU1091" s="235" t="s">
        <v>86</v>
      </c>
      <c r="AV1091" s="13" t="s">
        <v>86</v>
      </c>
      <c r="AW1091" s="13" t="s">
        <v>36</v>
      </c>
      <c r="AX1091" s="13" t="s">
        <v>76</v>
      </c>
      <c r="AY1091" s="235" t="s">
        <v>153</v>
      </c>
    </row>
    <row r="1092" s="13" customFormat="1">
      <c r="A1092" s="13"/>
      <c r="B1092" s="224"/>
      <c r="C1092" s="225"/>
      <c r="D1092" s="226" t="s">
        <v>164</v>
      </c>
      <c r="E1092" s="227" t="s">
        <v>19</v>
      </c>
      <c r="F1092" s="228" t="s">
        <v>784</v>
      </c>
      <c r="G1092" s="225"/>
      <c r="H1092" s="229">
        <v>1.254</v>
      </c>
      <c r="I1092" s="230"/>
      <c r="J1092" s="225"/>
      <c r="K1092" s="225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164</v>
      </c>
      <c r="AU1092" s="235" t="s">
        <v>86</v>
      </c>
      <c r="AV1092" s="13" t="s">
        <v>86</v>
      </c>
      <c r="AW1092" s="13" t="s">
        <v>36</v>
      </c>
      <c r="AX1092" s="13" t="s">
        <v>76</v>
      </c>
      <c r="AY1092" s="235" t="s">
        <v>153</v>
      </c>
    </row>
    <row r="1093" s="14" customFormat="1">
      <c r="A1093" s="14"/>
      <c r="B1093" s="236"/>
      <c r="C1093" s="237"/>
      <c r="D1093" s="226" t="s">
        <v>164</v>
      </c>
      <c r="E1093" s="238" t="s">
        <v>19</v>
      </c>
      <c r="F1093" s="239" t="s">
        <v>167</v>
      </c>
      <c r="G1093" s="237"/>
      <c r="H1093" s="240">
        <v>4.7919999999999998</v>
      </c>
      <c r="I1093" s="241"/>
      <c r="J1093" s="237"/>
      <c r="K1093" s="237"/>
      <c r="L1093" s="242"/>
      <c r="M1093" s="243"/>
      <c r="N1093" s="244"/>
      <c r="O1093" s="244"/>
      <c r="P1093" s="244"/>
      <c r="Q1093" s="244"/>
      <c r="R1093" s="244"/>
      <c r="S1093" s="244"/>
      <c r="T1093" s="24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6" t="s">
        <v>164</v>
      </c>
      <c r="AU1093" s="246" t="s">
        <v>86</v>
      </c>
      <c r="AV1093" s="14" t="s">
        <v>160</v>
      </c>
      <c r="AW1093" s="14" t="s">
        <v>36</v>
      </c>
      <c r="AX1093" s="14" t="s">
        <v>84</v>
      </c>
      <c r="AY1093" s="246" t="s">
        <v>153</v>
      </c>
    </row>
    <row r="1094" s="12" customFormat="1" ht="22.8" customHeight="1">
      <c r="A1094" s="12"/>
      <c r="B1094" s="190"/>
      <c r="C1094" s="191"/>
      <c r="D1094" s="192" t="s">
        <v>75</v>
      </c>
      <c r="E1094" s="204" t="s">
        <v>555</v>
      </c>
      <c r="F1094" s="204" t="s">
        <v>556</v>
      </c>
      <c r="G1094" s="191"/>
      <c r="H1094" s="191"/>
      <c r="I1094" s="194"/>
      <c r="J1094" s="205">
        <f>BK1094</f>
        <v>0</v>
      </c>
      <c r="K1094" s="191"/>
      <c r="L1094" s="196"/>
      <c r="M1094" s="197"/>
      <c r="N1094" s="198"/>
      <c r="O1094" s="198"/>
      <c r="P1094" s="199">
        <f>SUM(P1095:P1124)</f>
        <v>0</v>
      </c>
      <c r="Q1094" s="198"/>
      <c r="R1094" s="199">
        <f>SUM(R1095:R1124)</f>
        <v>0.18309655999999999</v>
      </c>
      <c r="S1094" s="198"/>
      <c r="T1094" s="200">
        <f>SUM(T1095:T1124)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01" t="s">
        <v>86</v>
      </c>
      <c r="AT1094" s="202" t="s">
        <v>75</v>
      </c>
      <c r="AU1094" s="202" t="s">
        <v>84</v>
      </c>
      <c r="AY1094" s="201" t="s">
        <v>153</v>
      </c>
      <c r="BK1094" s="203">
        <f>SUM(BK1095:BK1124)</f>
        <v>0</v>
      </c>
    </row>
    <row r="1095" s="2" customFormat="1" ht="16.5" customHeight="1">
      <c r="A1095" s="40"/>
      <c r="B1095" s="41"/>
      <c r="C1095" s="206" t="s">
        <v>1454</v>
      </c>
      <c r="D1095" s="206" t="s">
        <v>155</v>
      </c>
      <c r="E1095" s="207" t="s">
        <v>1455</v>
      </c>
      <c r="F1095" s="208" t="s">
        <v>1456</v>
      </c>
      <c r="G1095" s="209" t="s">
        <v>224</v>
      </c>
      <c r="H1095" s="210">
        <v>398.036</v>
      </c>
      <c r="I1095" s="211"/>
      <c r="J1095" s="212">
        <f>ROUND(I1095*H1095,2)</f>
        <v>0</v>
      </c>
      <c r="K1095" s="208" t="s">
        <v>159</v>
      </c>
      <c r="L1095" s="46"/>
      <c r="M1095" s="213" t="s">
        <v>19</v>
      </c>
      <c r="N1095" s="214" t="s">
        <v>47</v>
      </c>
      <c r="O1095" s="86"/>
      <c r="P1095" s="215">
        <f>O1095*H1095</f>
        <v>0</v>
      </c>
      <c r="Q1095" s="215">
        <v>0</v>
      </c>
      <c r="R1095" s="215">
        <f>Q1095*H1095</f>
        <v>0</v>
      </c>
      <c r="S1095" s="215">
        <v>0</v>
      </c>
      <c r="T1095" s="216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17" t="s">
        <v>279</v>
      </c>
      <c r="AT1095" s="217" t="s">
        <v>155</v>
      </c>
      <c r="AU1095" s="217" t="s">
        <v>86</v>
      </c>
      <c r="AY1095" s="19" t="s">
        <v>153</v>
      </c>
      <c r="BE1095" s="218">
        <f>IF(N1095="základní",J1095,0)</f>
        <v>0</v>
      </c>
      <c r="BF1095" s="218">
        <f>IF(N1095="snížená",J1095,0)</f>
        <v>0</v>
      </c>
      <c r="BG1095" s="218">
        <f>IF(N1095="zákl. přenesená",J1095,0)</f>
        <v>0</v>
      </c>
      <c r="BH1095" s="218">
        <f>IF(N1095="sníž. přenesená",J1095,0)</f>
        <v>0</v>
      </c>
      <c r="BI1095" s="218">
        <f>IF(N1095="nulová",J1095,0)</f>
        <v>0</v>
      </c>
      <c r="BJ1095" s="19" t="s">
        <v>84</v>
      </c>
      <c r="BK1095" s="218">
        <f>ROUND(I1095*H1095,2)</f>
        <v>0</v>
      </c>
      <c r="BL1095" s="19" t="s">
        <v>279</v>
      </c>
      <c r="BM1095" s="217" t="s">
        <v>1457</v>
      </c>
    </row>
    <row r="1096" s="2" customFormat="1">
      <c r="A1096" s="40"/>
      <c r="B1096" s="41"/>
      <c r="C1096" s="42"/>
      <c r="D1096" s="219" t="s">
        <v>162</v>
      </c>
      <c r="E1096" s="42"/>
      <c r="F1096" s="220" t="s">
        <v>1458</v>
      </c>
      <c r="G1096" s="42"/>
      <c r="H1096" s="42"/>
      <c r="I1096" s="221"/>
      <c r="J1096" s="42"/>
      <c r="K1096" s="42"/>
      <c r="L1096" s="46"/>
      <c r="M1096" s="222"/>
      <c r="N1096" s="223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162</v>
      </c>
      <c r="AU1096" s="19" t="s">
        <v>86</v>
      </c>
    </row>
    <row r="1097" s="13" customFormat="1">
      <c r="A1097" s="13"/>
      <c r="B1097" s="224"/>
      <c r="C1097" s="225"/>
      <c r="D1097" s="226" t="s">
        <v>164</v>
      </c>
      <c r="E1097" s="227" t="s">
        <v>19</v>
      </c>
      <c r="F1097" s="228" t="s">
        <v>1459</v>
      </c>
      <c r="G1097" s="225"/>
      <c r="H1097" s="229">
        <v>60.369999999999997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164</v>
      </c>
      <c r="AU1097" s="235" t="s">
        <v>86</v>
      </c>
      <c r="AV1097" s="13" t="s">
        <v>86</v>
      </c>
      <c r="AW1097" s="13" t="s">
        <v>36</v>
      </c>
      <c r="AX1097" s="13" t="s">
        <v>76</v>
      </c>
      <c r="AY1097" s="235" t="s">
        <v>153</v>
      </c>
    </row>
    <row r="1098" s="13" customFormat="1">
      <c r="A1098" s="13"/>
      <c r="B1098" s="224"/>
      <c r="C1098" s="225"/>
      <c r="D1098" s="226" t="s">
        <v>164</v>
      </c>
      <c r="E1098" s="227" t="s">
        <v>19</v>
      </c>
      <c r="F1098" s="228" t="s">
        <v>1460</v>
      </c>
      <c r="G1098" s="225"/>
      <c r="H1098" s="229">
        <v>333.44099999999997</v>
      </c>
      <c r="I1098" s="230"/>
      <c r="J1098" s="225"/>
      <c r="K1098" s="225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164</v>
      </c>
      <c r="AU1098" s="235" t="s">
        <v>86</v>
      </c>
      <c r="AV1098" s="13" t="s">
        <v>86</v>
      </c>
      <c r="AW1098" s="13" t="s">
        <v>36</v>
      </c>
      <c r="AX1098" s="13" t="s">
        <v>76</v>
      </c>
      <c r="AY1098" s="235" t="s">
        <v>153</v>
      </c>
    </row>
    <row r="1099" s="13" customFormat="1">
      <c r="A1099" s="13"/>
      <c r="B1099" s="224"/>
      <c r="C1099" s="225"/>
      <c r="D1099" s="226" t="s">
        <v>164</v>
      </c>
      <c r="E1099" s="227" t="s">
        <v>19</v>
      </c>
      <c r="F1099" s="228" t="s">
        <v>1461</v>
      </c>
      <c r="G1099" s="225"/>
      <c r="H1099" s="229">
        <v>153.34</v>
      </c>
      <c r="I1099" s="230"/>
      <c r="J1099" s="225"/>
      <c r="K1099" s="225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164</v>
      </c>
      <c r="AU1099" s="235" t="s">
        <v>86</v>
      </c>
      <c r="AV1099" s="13" t="s">
        <v>86</v>
      </c>
      <c r="AW1099" s="13" t="s">
        <v>36</v>
      </c>
      <c r="AX1099" s="13" t="s">
        <v>76</v>
      </c>
      <c r="AY1099" s="235" t="s">
        <v>153</v>
      </c>
    </row>
    <row r="1100" s="13" customFormat="1">
      <c r="A1100" s="13"/>
      <c r="B1100" s="224"/>
      <c r="C1100" s="225"/>
      <c r="D1100" s="226" t="s">
        <v>164</v>
      </c>
      <c r="E1100" s="227" t="s">
        <v>19</v>
      </c>
      <c r="F1100" s="228" t="s">
        <v>1462</v>
      </c>
      <c r="G1100" s="225"/>
      <c r="H1100" s="229">
        <v>113.57599999999999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164</v>
      </c>
      <c r="AU1100" s="235" t="s">
        <v>86</v>
      </c>
      <c r="AV1100" s="13" t="s">
        <v>86</v>
      </c>
      <c r="AW1100" s="13" t="s">
        <v>36</v>
      </c>
      <c r="AX1100" s="13" t="s">
        <v>76</v>
      </c>
      <c r="AY1100" s="235" t="s">
        <v>153</v>
      </c>
    </row>
    <row r="1101" s="13" customFormat="1">
      <c r="A1101" s="13"/>
      <c r="B1101" s="224"/>
      <c r="C1101" s="225"/>
      <c r="D1101" s="226" t="s">
        <v>164</v>
      </c>
      <c r="E1101" s="227" t="s">
        <v>19</v>
      </c>
      <c r="F1101" s="228" t="s">
        <v>1463</v>
      </c>
      <c r="G1101" s="225"/>
      <c r="H1101" s="229">
        <v>19.553999999999998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164</v>
      </c>
      <c r="AU1101" s="235" t="s">
        <v>86</v>
      </c>
      <c r="AV1101" s="13" t="s">
        <v>86</v>
      </c>
      <c r="AW1101" s="13" t="s">
        <v>36</v>
      </c>
      <c r="AX1101" s="13" t="s">
        <v>76</v>
      </c>
      <c r="AY1101" s="235" t="s">
        <v>153</v>
      </c>
    </row>
    <row r="1102" s="13" customFormat="1">
      <c r="A1102" s="13"/>
      <c r="B1102" s="224"/>
      <c r="C1102" s="225"/>
      <c r="D1102" s="226" t="s">
        <v>164</v>
      </c>
      <c r="E1102" s="227" t="s">
        <v>19</v>
      </c>
      <c r="F1102" s="228" t="s">
        <v>1464</v>
      </c>
      <c r="G1102" s="225"/>
      <c r="H1102" s="229">
        <v>-63.579999999999998</v>
      </c>
      <c r="I1102" s="230"/>
      <c r="J1102" s="225"/>
      <c r="K1102" s="225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164</v>
      </c>
      <c r="AU1102" s="235" t="s">
        <v>86</v>
      </c>
      <c r="AV1102" s="13" t="s">
        <v>86</v>
      </c>
      <c r="AW1102" s="13" t="s">
        <v>36</v>
      </c>
      <c r="AX1102" s="13" t="s">
        <v>76</v>
      </c>
      <c r="AY1102" s="235" t="s">
        <v>153</v>
      </c>
    </row>
    <row r="1103" s="13" customFormat="1">
      <c r="A1103" s="13"/>
      <c r="B1103" s="224"/>
      <c r="C1103" s="225"/>
      <c r="D1103" s="226" t="s">
        <v>164</v>
      </c>
      <c r="E1103" s="227" t="s">
        <v>19</v>
      </c>
      <c r="F1103" s="228" t="s">
        <v>1465</v>
      </c>
      <c r="G1103" s="225"/>
      <c r="H1103" s="229">
        <v>-218.66499999999999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164</v>
      </c>
      <c r="AU1103" s="235" t="s">
        <v>86</v>
      </c>
      <c r="AV1103" s="13" t="s">
        <v>86</v>
      </c>
      <c r="AW1103" s="13" t="s">
        <v>36</v>
      </c>
      <c r="AX1103" s="13" t="s">
        <v>76</v>
      </c>
      <c r="AY1103" s="235" t="s">
        <v>153</v>
      </c>
    </row>
    <row r="1104" s="14" customFormat="1">
      <c r="A1104" s="14"/>
      <c r="B1104" s="236"/>
      <c r="C1104" s="237"/>
      <c r="D1104" s="226" t="s">
        <v>164</v>
      </c>
      <c r="E1104" s="238" t="s">
        <v>19</v>
      </c>
      <c r="F1104" s="239" t="s">
        <v>167</v>
      </c>
      <c r="G1104" s="237"/>
      <c r="H1104" s="240">
        <v>398.03599999999994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6" t="s">
        <v>164</v>
      </c>
      <c r="AU1104" s="246" t="s">
        <v>86</v>
      </c>
      <c r="AV1104" s="14" t="s">
        <v>160</v>
      </c>
      <c r="AW1104" s="14" t="s">
        <v>36</v>
      </c>
      <c r="AX1104" s="14" t="s">
        <v>84</v>
      </c>
      <c r="AY1104" s="246" t="s">
        <v>153</v>
      </c>
    </row>
    <row r="1105" s="2" customFormat="1" ht="16.5" customHeight="1">
      <c r="A1105" s="40"/>
      <c r="B1105" s="41"/>
      <c r="C1105" s="206" t="s">
        <v>1466</v>
      </c>
      <c r="D1105" s="206" t="s">
        <v>155</v>
      </c>
      <c r="E1105" s="207" t="s">
        <v>1467</v>
      </c>
      <c r="F1105" s="208" t="s">
        <v>1468</v>
      </c>
      <c r="G1105" s="209" t="s">
        <v>224</v>
      </c>
      <c r="H1105" s="210">
        <v>398.036</v>
      </c>
      <c r="I1105" s="211"/>
      <c r="J1105" s="212">
        <f>ROUND(I1105*H1105,2)</f>
        <v>0</v>
      </c>
      <c r="K1105" s="208" t="s">
        <v>159</v>
      </c>
      <c r="L1105" s="46"/>
      <c r="M1105" s="213" t="s">
        <v>19</v>
      </c>
      <c r="N1105" s="214" t="s">
        <v>47</v>
      </c>
      <c r="O1105" s="86"/>
      <c r="P1105" s="215">
        <f>O1105*H1105</f>
        <v>0</v>
      </c>
      <c r="Q1105" s="215">
        <v>0.00020000000000000001</v>
      </c>
      <c r="R1105" s="215">
        <f>Q1105*H1105</f>
        <v>0.079607200000000003</v>
      </c>
      <c r="S1105" s="215">
        <v>0</v>
      </c>
      <c r="T1105" s="216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17" t="s">
        <v>279</v>
      </c>
      <c r="AT1105" s="217" t="s">
        <v>155</v>
      </c>
      <c r="AU1105" s="217" t="s">
        <v>86</v>
      </c>
      <c r="AY1105" s="19" t="s">
        <v>153</v>
      </c>
      <c r="BE1105" s="218">
        <f>IF(N1105="základní",J1105,0)</f>
        <v>0</v>
      </c>
      <c r="BF1105" s="218">
        <f>IF(N1105="snížená",J1105,0)</f>
        <v>0</v>
      </c>
      <c r="BG1105" s="218">
        <f>IF(N1105="zákl. přenesená",J1105,0)</f>
        <v>0</v>
      </c>
      <c r="BH1105" s="218">
        <f>IF(N1105="sníž. přenesená",J1105,0)</f>
        <v>0</v>
      </c>
      <c r="BI1105" s="218">
        <f>IF(N1105="nulová",J1105,0)</f>
        <v>0</v>
      </c>
      <c r="BJ1105" s="19" t="s">
        <v>84</v>
      </c>
      <c r="BK1105" s="218">
        <f>ROUND(I1105*H1105,2)</f>
        <v>0</v>
      </c>
      <c r="BL1105" s="19" t="s">
        <v>279</v>
      </c>
      <c r="BM1105" s="217" t="s">
        <v>1469</v>
      </c>
    </row>
    <row r="1106" s="2" customFormat="1">
      <c r="A1106" s="40"/>
      <c r="B1106" s="41"/>
      <c r="C1106" s="42"/>
      <c r="D1106" s="219" t="s">
        <v>162</v>
      </c>
      <c r="E1106" s="42"/>
      <c r="F1106" s="220" t="s">
        <v>1470</v>
      </c>
      <c r="G1106" s="42"/>
      <c r="H1106" s="42"/>
      <c r="I1106" s="221"/>
      <c r="J1106" s="42"/>
      <c r="K1106" s="42"/>
      <c r="L1106" s="46"/>
      <c r="M1106" s="222"/>
      <c r="N1106" s="223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162</v>
      </c>
      <c r="AU1106" s="19" t="s">
        <v>86</v>
      </c>
    </row>
    <row r="1107" s="13" customFormat="1">
      <c r="A1107" s="13"/>
      <c r="B1107" s="224"/>
      <c r="C1107" s="225"/>
      <c r="D1107" s="226" t="s">
        <v>164</v>
      </c>
      <c r="E1107" s="227" t="s">
        <v>19</v>
      </c>
      <c r="F1107" s="228" t="s">
        <v>1459</v>
      </c>
      <c r="G1107" s="225"/>
      <c r="H1107" s="229">
        <v>60.369999999999997</v>
      </c>
      <c r="I1107" s="230"/>
      <c r="J1107" s="225"/>
      <c r="K1107" s="225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164</v>
      </c>
      <c r="AU1107" s="235" t="s">
        <v>86</v>
      </c>
      <c r="AV1107" s="13" t="s">
        <v>86</v>
      </c>
      <c r="AW1107" s="13" t="s">
        <v>36</v>
      </c>
      <c r="AX1107" s="13" t="s">
        <v>76</v>
      </c>
      <c r="AY1107" s="235" t="s">
        <v>153</v>
      </c>
    </row>
    <row r="1108" s="13" customFormat="1">
      <c r="A1108" s="13"/>
      <c r="B1108" s="224"/>
      <c r="C1108" s="225"/>
      <c r="D1108" s="226" t="s">
        <v>164</v>
      </c>
      <c r="E1108" s="227" t="s">
        <v>19</v>
      </c>
      <c r="F1108" s="228" t="s">
        <v>1460</v>
      </c>
      <c r="G1108" s="225"/>
      <c r="H1108" s="229">
        <v>333.44099999999997</v>
      </c>
      <c r="I1108" s="230"/>
      <c r="J1108" s="225"/>
      <c r="K1108" s="225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164</v>
      </c>
      <c r="AU1108" s="235" t="s">
        <v>86</v>
      </c>
      <c r="AV1108" s="13" t="s">
        <v>86</v>
      </c>
      <c r="AW1108" s="13" t="s">
        <v>36</v>
      </c>
      <c r="AX1108" s="13" t="s">
        <v>76</v>
      </c>
      <c r="AY1108" s="235" t="s">
        <v>153</v>
      </c>
    </row>
    <row r="1109" s="13" customFormat="1">
      <c r="A1109" s="13"/>
      <c r="B1109" s="224"/>
      <c r="C1109" s="225"/>
      <c r="D1109" s="226" t="s">
        <v>164</v>
      </c>
      <c r="E1109" s="227" t="s">
        <v>19</v>
      </c>
      <c r="F1109" s="228" t="s">
        <v>1461</v>
      </c>
      <c r="G1109" s="225"/>
      <c r="H1109" s="229">
        <v>153.34</v>
      </c>
      <c r="I1109" s="230"/>
      <c r="J1109" s="225"/>
      <c r="K1109" s="225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164</v>
      </c>
      <c r="AU1109" s="235" t="s">
        <v>86</v>
      </c>
      <c r="AV1109" s="13" t="s">
        <v>86</v>
      </c>
      <c r="AW1109" s="13" t="s">
        <v>36</v>
      </c>
      <c r="AX1109" s="13" t="s">
        <v>76</v>
      </c>
      <c r="AY1109" s="235" t="s">
        <v>153</v>
      </c>
    </row>
    <row r="1110" s="13" customFormat="1">
      <c r="A1110" s="13"/>
      <c r="B1110" s="224"/>
      <c r="C1110" s="225"/>
      <c r="D1110" s="226" t="s">
        <v>164</v>
      </c>
      <c r="E1110" s="227" t="s">
        <v>19</v>
      </c>
      <c r="F1110" s="228" t="s">
        <v>1462</v>
      </c>
      <c r="G1110" s="225"/>
      <c r="H1110" s="229">
        <v>113.57599999999999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164</v>
      </c>
      <c r="AU1110" s="235" t="s">
        <v>86</v>
      </c>
      <c r="AV1110" s="13" t="s">
        <v>86</v>
      </c>
      <c r="AW1110" s="13" t="s">
        <v>36</v>
      </c>
      <c r="AX1110" s="13" t="s">
        <v>76</v>
      </c>
      <c r="AY1110" s="235" t="s">
        <v>153</v>
      </c>
    </row>
    <row r="1111" s="13" customFormat="1">
      <c r="A1111" s="13"/>
      <c r="B1111" s="224"/>
      <c r="C1111" s="225"/>
      <c r="D1111" s="226" t="s">
        <v>164</v>
      </c>
      <c r="E1111" s="227" t="s">
        <v>19</v>
      </c>
      <c r="F1111" s="228" t="s">
        <v>1463</v>
      </c>
      <c r="G1111" s="225"/>
      <c r="H1111" s="229">
        <v>19.553999999999998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164</v>
      </c>
      <c r="AU1111" s="235" t="s">
        <v>86</v>
      </c>
      <c r="AV1111" s="13" t="s">
        <v>86</v>
      </c>
      <c r="AW1111" s="13" t="s">
        <v>36</v>
      </c>
      <c r="AX1111" s="13" t="s">
        <v>76</v>
      </c>
      <c r="AY1111" s="235" t="s">
        <v>153</v>
      </c>
    </row>
    <row r="1112" s="13" customFormat="1">
      <c r="A1112" s="13"/>
      <c r="B1112" s="224"/>
      <c r="C1112" s="225"/>
      <c r="D1112" s="226" t="s">
        <v>164</v>
      </c>
      <c r="E1112" s="227" t="s">
        <v>19</v>
      </c>
      <c r="F1112" s="228" t="s">
        <v>1464</v>
      </c>
      <c r="G1112" s="225"/>
      <c r="H1112" s="229">
        <v>-63.579999999999998</v>
      </c>
      <c r="I1112" s="230"/>
      <c r="J1112" s="225"/>
      <c r="K1112" s="225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164</v>
      </c>
      <c r="AU1112" s="235" t="s">
        <v>86</v>
      </c>
      <c r="AV1112" s="13" t="s">
        <v>86</v>
      </c>
      <c r="AW1112" s="13" t="s">
        <v>36</v>
      </c>
      <c r="AX1112" s="13" t="s">
        <v>76</v>
      </c>
      <c r="AY1112" s="235" t="s">
        <v>153</v>
      </c>
    </row>
    <row r="1113" s="13" customFormat="1">
      <c r="A1113" s="13"/>
      <c r="B1113" s="224"/>
      <c r="C1113" s="225"/>
      <c r="D1113" s="226" t="s">
        <v>164</v>
      </c>
      <c r="E1113" s="227" t="s">
        <v>19</v>
      </c>
      <c r="F1113" s="228" t="s">
        <v>1465</v>
      </c>
      <c r="G1113" s="225"/>
      <c r="H1113" s="229">
        <v>-218.66499999999999</v>
      </c>
      <c r="I1113" s="230"/>
      <c r="J1113" s="225"/>
      <c r="K1113" s="225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164</v>
      </c>
      <c r="AU1113" s="235" t="s">
        <v>86</v>
      </c>
      <c r="AV1113" s="13" t="s">
        <v>86</v>
      </c>
      <c r="AW1113" s="13" t="s">
        <v>36</v>
      </c>
      <c r="AX1113" s="13" t="s">
        <v>76</v>
      </c>
      <c r="AY1113" s="235" t="s">
        <v>153</v>
      </c>
    </row>
    <row r="1114" s="14" customFormat="1">
      <c r="A1114" s="14"/>
      <c r="B1114" s="236"/>
      <c r="C1114" s="237"/>
      <c r="D1114" s="226" t="s">
        <v>164</v>
      </c>
      <c r="E1114" s="238" t="s">
        <v>19</v>
      </c>
      <c r="F1114" s="239" t="s">
        <v>167</v>
      </c>
      <c r="G1114" s="237"/>
      <c r="H1114" s="240">
        <v>398.03599999999994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164</v>
      </c>
      <c r="AU1114" s="246" t="s">
        <v>86</v>
      </c>
      <c r="AV1114" s="14" t="s">
        <v>160</v>
      </c>
      <c r="AW1114" s="14" t="s">
        <v>36</v>
      </c>
      <c r="AX1114" s="14" t="s">
        <v>84</v>
      </c>
      <c r="AY1114" s="246" t="s">
        <v>153</v>
      </c>
    </row>
    <row r="1115" s="2" customFormat="1" ht="24.15" customHeight="1">
      <c r="A1115" s="40"/>
      <c r="B1115" s="41"/>
      <c r="C1115" s="206" t="s">
        <v>1471</v>
      </c>
      <c r="D1115" s="206" t="s">
        <v>155</v>
      </c>
      <c r="E1115" s="207" t="s">
        <v>1472</v>
      </c>
      <c r="F1115" s="208" t="s">
        <v>1473</v>
      </c>
      <c r="G1115" s="209" t="s">
        <v>224</v>
      </c>
      <c r="H1115" s="210">
        <v>398.036</v>
      </c>
      <c r="I1115" s="211"/>
      <c r="J1115" s="212">
        <f>ROUND(I1115*H1115,2)</f>
        <v>0</v>
      </c>
      <c r="K1115" s="208" t="s">
        <v>159</v>
      </c>
      <c r="L1115" s="46"/>
      <c r="M1115" s="213" t="s">
        <v>19</v>
      </c>
      <c r="N1115" s="214" t="s">
        <v>47</v>
      </c>
      <c r="O1115" s="86"/>
      <c r="P1115" s="215">
        <f>O1115*H1115</f>
        <v>0</v>
      </c>
      <c r="Q1115" s="215">
        <v>0.00025999999999999998</v>
      </c>
      <c r="R1115" s="215">
        <f>Q1115*H1115</f>
        <v>0.10348935999999999</v>
      </c>
      <c r="S1115" s="215">
        <v>0</v>
      </c>
      <c r="T1115" s="216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7" t="s">
        <v>279</v>
      </c>
      <c r="AT1115" s="217" t="s">
        <v>155</v>
      </c>
      <c r="AU1115" s="217" t="s">
        <v>86</v>
      </c>
      <c r="AY1115" s="19" t="s">
        <v>153</v>
      </c>
      <c r="BE1115" s="218">
        <f>IF(N1115="základní",J1115,0)</f>
        <v>0</v>
      </c>
      <c r="BF1115" s="218">
        <f>IF(N1115="snížená",J1115,0)</f>
        <v>0</v>
      </c>
      <c r="BG1115" s="218">
        <f>IF(N1115="zákl. přenesená",J1115,0)</f>
        <v>0</v>
      </c>
      <c r="BH1115" s="218">
        <f>IF(N1115="sníž. přenesená",J1115,0)</f>
        <v>0</v>
      </c>
      <c r="BI1115" s="218">
        <f>IF(N1115="nulová",J1115,0)</f>
        <v>0</v>
      </c>
      <c r="BJ1115" s="19" t="s">
        <v>84</v>
      </c>
      <c r="BK1115" s="218">
        <f>ROUND(I1115*H1115,2)</f>
        <v>0</v>
      </c>
      <c r="BL1115" s="19" t="s">
        <v>279</v>
      </c>
      <c r="BM1115" s="217" t="s">
        <v>1474</v>
      </c>
    </row>
    <row r="1116" s="2" customFormat="1">
      <c r="A1116" s="40"/>
      <c r="B1116" s="41"/>
      <c r="C1116" s="42"/>
      <c r="D1116" s="219" t="s">
        <v>162</v>
      </c>
      <c r="E1116" s="42"/>
      <c r="F1116" s="220" t="s">
        <v>1475</v>
      </c>
      <c r="G1116" s="42"/>
      <c r="H1116" s="42"/>
      <c r="I1116" s="221"/>
      <c r="J1116" s="42"/>
      <c r="K1116" s="42"/>
      <c r="L1116" s="46"/>
      <c r="M1116" s="222"/>
      <c r="N1116" s="223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162</v>
      </c>
      <c r="AU1116" s="19" t="s">
        <v>86</v>
      </c>
    </row>
    <row r="1117" s="13" customFormat="1">
      <c r="A1117" s="13"/>
      <c r="B1117" s="224"/>
      <c r="C1117" s="225"/>
      <c r="D1117" s="226" t="s">
        <v>164</v>
      </c>
      <c r="E1117" s="227" t="s">
        <v>19</v>
      </c>
      <c r="F1117" s="228" t="s">
        <v>1459</v>
      </c>
      <c r="G1117" s="225"/>
      <c r="H1117" s="229">
        <v>60.369999999999997</v>
      </c>
      <c r="I1117" s="230"/>
      <c r="J1117" s="225"/>
      <c r="K1117" s="225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164</v>
      </c>
      <c r="AU1117" s="235" t="s">
        <v>86</v>
      </c>
      <c r="AV1117" s="13" t="s">
        <v>86</v>
      </c>
      <c r="AW1117" s="13" t="s">
        <v>36</v>
      </c>
      <c r="AX1117" s="13" t="s">
        <v>76</v>
      </c>
      <c r="AY1117" s="235" t="s">
        <v>153</v>
      </c>
    </row>
    <row r="1118" s="13" customFormat="1">
      <c r="A1118" s="13"/>
      <c r="B1118" s="224"/>
      <c r="C1118" s="225"/>
      <c r="D1118" s="226" t="s">
        <v>164</v>
      </c>
      <c r="E1118" s="227" t="s">
        <v>19</v>
      </c>
      <c r="F1118" s="228" t="s">
        <v>1460</v>
      </c>
      <c r="G1118" s="225"/>
      <c r="H1118" s="229">
        <v>333.44099999999997</v>
      </c>
      <c r="I1118" s="230"/>
      <c r="J1118" s="225"/>
      <c r="K1118" s="225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164</v>
      </c>
      <c r="AU1118" s="235" t="s">
        <v>86</v>
      </c>
      <c r="AV1118" s="13" t="s">
        <v>86</v>
      </c>
      <c r="AW1118" s="13" t="s">
        <v>36</v>
      </c>
      <c r="AX1118" s="13" t="s">
        <v>76</v>
      </c>
      <c r="AY1118" s="235" t="s">
        <v>153</v>
      </c>
    </row>
    <row r="1119" s="13" customFormat="1">
      <c r="A1119" s="13"/>
      <c r="B1119" s="224"/>
      <c r="C1119" s="225"/>
      <c r="D1119" s="226" t="s">
        <v>164</v>
      </c>
      <c r="E1119" s="227" t="s">
        <v>19</v>
      </c>
      <c r="F1119" s="228" t="s">
        <v>1461</v>
      </c>
      <c r="G1119" s="225"/>
      <c r="H1119" s="229">
        <v>153.34</v>
      </c>
      <c r="I1119" s="230"/>
      <c r="J1119" s="225"/>
      <c r="K1119" s="225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164</v>
      </c>
      <c r="AU1119" s="235" t="s">
        <v>86</v>
      </c>
      <c r="AV1119" s="13" t="s">
        <v>86</v>
      </c>
      <c r="AW1119" s="13" t="s">
        <v>36</v>
      </c>
      <c r="AX1119" s="13" t="s">
        <v>76</v>
      </c>
      <c r="AY1119" s="235" t="s">
        <v>153</v>
      </c>
    </row>
    <row r="1120" s="13" customFormat="1">
      <c r="A1120" s="13"/>
      <c r="B1120" s="224"/>
      <c r="C1120" s="225"/>
      <c r="D1120" s="226" t="s">
        <v>164</v>
      </c>
      <c r="E1120" s="227" t="s">
        <v>19</v>
      </c>
      <c r="F1120" s="228" t="s">
        <v>1462</v>
      </c>
      <c r="G1120" s="225"/>
      <c r="H1120" s="229">
        <v>113.57599999999999</v>
      </c>
      <c r="I1120" s="230"/>
      <c r="J1120" s="225"/>
      <c r="K1120" s="225"/>
      <c r="L1120" s="231"/>
      <c r="M1120" s="232"/>
      <c r="N1120" s="233"/>
      <c r="O1120" s="233"/>
      <c r="P1120" s="233"/>
      <c r="Q1120" s="233"/>
      <c r="R1120" s="233"/>
      <c r="S1120" s="233"/>
      <c r="T1120" s="23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5" t="s">
        <v>164</v>
      </c>
      <c r="AU1120" s="235" t="s">
        <v>86</v>
      </c>
      <c r="AV1120" s="13" t="s">
        <v>86</v>
      </c>
      <c r="AW1120" s="13" t="s">
        <v>36</v>
      </c>
      <c r="AX1120" s="13" t="s">
        <v>76</v>
      </c>
      <c r="AY1120" s="235" t="s">
        <v>153</v>
      </c>
    </row>
    <row r="1121" s="13" customFormat="1">
      <c r="A1121" s="13"/>
      <c r="B1121" s="224"/>
      <c r="C1121" s="225"/>
      <c r="D1121" s="226" t="s">
        <v>164</v>
      </c>
      <c r="E1121" s="227" t="s">
        <v>19</v>
      </c>
      <c r="F1121" s="228" t="s">
        <v>1463</v>
      </c>
      <c r="G1121" s="225"/>
      <c r="H1121" s="229">
        <v>19.553999999999998</v>
      </c>
      <c r="I1121" s="230"/>
      <c r="J1121" s="225"/>
      <c r="K1121" s="225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164</v>
      </c>
      <c r="AU1121" s="235" t="s">
        <v>86</v>
      </c>
      <c r="AV1121" s="13" t="s">
        <v>86</v>
      </c>
      <c r="AW1121" s="13" t="s">
        <v>36</v>
      </c>
      <c r="AX1121" s="13" t="s">
        <v>76</v>
      </c>
      <c r="AY1121" s="235" t="s">
        <v>153</v>
      </c>
    </row>
    <row r="1122" s="13" customFormat="1">
      <c r="A1122" s="13"/>
      <c r="B1122" s="224"/>
      <c r="C1122" s="225"/>
      <c r="D1122" s="226" t="s">
        <v>164</v>
      </c>
      <c r="E1122" s="227" t="s">
        <v>19</v>
      </c>
      <c r="F1122" s="228" t="s">
        <v>1464</v>
      </c>
      <c r="G1122" s="225"/>
      <c r="H1122" s="229">
        <v>-63.579999999999998</v>
      </c>
      <c r="I1122" s="230"/>
      <c r="J1122" s="225"/>
      <c r="K1122" s="225"/>
      <c r="L1122" s="231"/>
      <c r="M1122" s="232"/>
      <c r="N1122" s="233"/>
      <c r="O1122" s="233"/>
      <c r="P1122" s="233"/>
      <c r="Q1122" s="233"/>
      <c r="R1122" s="233"/>
      <c r="S1122" s="233"/>
      <c r="T1122" s="23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5" t="s">
        <v>164</v>
      </c>
      <c r="AU1122" s="235" t="s">
        <v>86</v>
      </c>
      <c r="AV1122" s="13" t="s">
        <v>86</v>
      </c>
      <c r="AW1122" s="13" t="s">
        <v>36</v>
      </c>
      <c r="AX1122" s="13" t="s">
        <v>76</v>
      </c>
      <c r="AY1122" s="235" t="s">
        <v>153</v>
      </c>
    </row>
    <row r="1123" s="13" customFormat="1">
      <c r="A1123" s="13"/>
      <c r="B1123" s="224"/>
      <c r="C1123" s="225"/>
      <c r="D1123" s="226" t="s">
        <v>164</v>
      </c>
      <c r="E1123" s="227" t="s">
        <v>19</v>
      </c>
      <c r="F1123" s="228" t="s">
        <v>1465</v>
      </c>
      <c r="G1123" s="225"/>
      <c r="H1123" s="229">
        <v>-218.66499999999999</v>
      </c>
      <c r="I1123" s="230"/>
      <c r="J1123" s="225"/>
      <c r="K1123" s="225"/>
      <c r="L1123" s="231"/>
      <c r="M1123" s="232"/>
      <c r="N1123" s="233"/>
      <c r="O1123" s="233"/>
      <c r="P1123" s="233"/>
      <c r="Q1123" s="233"/>
      <c r="R1123" s="233"/>
      <c r="S1123" s="233"/>
      <c r="T1123" s="23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5" t="s">
        <v>164</v>
      </c>
      <c r="AU1123" s="235" t="s">
        <v>86</v>
      </c>
      <c r="AV1123" s="13" t="s">
        <v>86</v>
      </c>
      <c r="AW1123" s="13" t="s">
        <v>36</v>
      </c>
      <c r="AX1123" s="13" t="s">
        <v>76</v>
      </c>
      <c r="AY1123" s="235" t="s">
        <v>153</v>
      </c>
    </row>
    <row r="1124" s="14" customFormat="1">
      <c r="A1124" s="14"/>
      <c r="B1124" s="236"/>
      <c r="C1124" s="237"/>
      <c r="D1124" s="226" t="s">
        <v>164</v>
      </c>
      <c r="E1124" s="238" t="s">
        <v>19</v>
      </c>
      <c r="F1124" s="239" t="s">
        <v>167</v>
      </c>
      <c r="G1124" s="237"/>
      <c r="H1124" s="240">
        <v>398.03599999999994</v>
      </c>
      <c r="I1124" s="241"/>
      <c r="J1124" s="237"/>
      <c r="K1124" s="237"/>
      <c r="L1124" s="242"/>
      <c r="M1124" s="257"/>
      <c r="N1124" s="258"/>
      <c r="O1124" s="258"/>
      <c r="P1124" s="258"/>
      <c r="Q1124" s="258"/>
      <c r="R1124" s="258"/>
      <c r="S1124" s="258"/>
      <c r="T1124" s="259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6" t="s">
        <v>164</v>
      </c>
      <c r="AU1124" s="246" t="s">
        <v>86</v>
      </c>
      <c r="AV1124" s="14" t="s">
        <v>160</v>
      </c>
      <c r="AW1124" s="14" t="s">
        <v>36</v>
      </c>
      <c r="AX1124" s="14" t="s">
        <v>84</v>
      </c>
      <c r="AY1124" s="246" t="s">
        <v>153</v>
      </c>
    </row>
    <row r="1125" s="2" customFormat="1" ht="6.96" customHeight="1">
      <c r="A1125" s="40"/>
      <c r="B1125" s="61"/>
      <c r="C1125" s="62"/>
      <c r="D1125" s="62"/>
      <c r="E1125" s="62"/>
      <c r="F1125" s="62"/>
      <c r="G1125" s="62"/>
      <c r="H1125" s="62"/>
      <c r="I1125" s="62"/>
      <c r="J1125" s="62"/>
      <c r="K1125" s="62"/>
      <c r="L1125" s="46"/>
      <c r="M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</row>
  </sheetData>
  <sheetProtection sheet="1" autoFilter="0" formatColumns="0" formatRows="0" objects="1" scenarios="1" spinCount="100000" saltValue="S3pI3F711po9yG810O+/gIRrSsnf6rtGqPXzFroqluRe1WGlaU6smbrsaQuDOSO6INhfJl+mc/G4v4wd7pFZng==" hashValue="OXmUzmcPbbO/YBOfjy5iIs5K/q+XoO0JbPunHxAcCX1bi4mscGpQ9ACPGVISkMsMxfyk8A5i7MWD1BRKVuCHUQ==" algorithmName="SHA-512" password="CC35"/>
  <autoFilter ref="C103:K1124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hyperlinks>
    <hyperlink ref="F108" r:id="rId1" display="https://podminky.urs.cz/item/CS_URS_2023_02/122211101"/>
    <hyperlink ref="F112" r:id="rId2" display="https://podminky.urs.cz/item/CS_URS_2023_02/162211311"/>
    <hyperlink ref="F116" r:id="rId3" display="https://podminky.urs.cz/item/CS_URS_2023_02/167111101"/>
    <hyperlink ref="F120" r:id="rId4" display="https://podminky.urs.cz/item/CS_URS_2023_02/162751117"/>
    <hyperlink ref="F124" r:id="rId5" display="https://podminky.urs.cz/item/CS_URS_2023_02/162751119"/>
    <hyperlink ref="F128" r:id="rId6" display="https://podminky.urs.cz/item/CS_URS_2023_02/171251201"/>
    <hyperlink ref="F133" r:id="rId7" display="https://podminky.urs.cz/item/CS_URS_2023_02/171201231"/>
    <hyperlink ref="F137" r:id="rId8" display="https://podminky.urs.cz/item/CS_URS_2023_02/181912112"/>
    <hyperlink ref="F144" r:id="rId9" display="https://podminky.urs.cz/item/CS_URS_2023_02/274313711"/>
    <hyperlink ref="F150" r:id="rId10" display="https://podminky.urs.cz/item/CS_URS_2023_02/271532212"/>
    <hyperlink ref="F155" r:id="rId11" display="https://podminky.urs.cz/item/CS_URS_2023_02/273321411"/>
    <hyperlink ref="F160" r:id="rId12" display="https://podminky.urs.cz/item/CS_URS_2023_02/273362021"/>
    <hyperlink ref="F165" r:id="rId13" display="https://podminky.urs.cz/item/CS_URS_2023_02/274321411"/>
    <hyperlink ref="F171" r:id="rId14" display="https://podminky.urs.cz/item/CS_URS_2023_02/274362021"/>
    <hyperlink ref="F177" r:id="rId15" display="https://podminky.urs.cz/item/CS_URS_2023_02/274351121"/>
    <hyperlink ref="F183" r:id="rId16" display="https://podminky.urs.cz/item/CS_URS_2023_02/274351122"/>
    <hyperlink ref="F190" r:id="rId17" display="https://podminky.urs.cz/item/CS_URS_2023_02/310271015"/>
    <hyperlink ref="F195" r:id="rId18" display="https://podminky.urs.cz/item/CS_URS_2023_02/310271025"/>
    <hyperlink ref="F200" r:id="rId19" display="https://podminky.urs.cz/item/CS_URS_2023_02/340271045"/>
    <hyperlink ref="F205" r:id="rId20" display="https://podminky.urs.cz/item/CS_URS_2023_02/342272245"/>
    <hyperlink ref="F211" r:id="rId21" display="https://podminky.urs.cz/item/CS_URS_2023_02/317142442"/>
    <hyperlink ref="F215" r:id="rId22" display="https://podminky.urs.cz/item/CS_URS_2023_02/317142444"/>
    <hyperlink ref="F221" r:id="rId23" display="https://podminky.urs.cz/item/CS_URS_2023_02/612325411"/>
    <hyperlink ref="F234" r:id="rId24" display="https://podminky.urs.cz/item/CS_URS_2023_02/612325421"/>
    <hyperlink ref="F253" r:id="rId25" display="https://podminky.urs.cz/item/CS_URS_2023_02/611325421"/>
    <hyperlink ref="F272" r:id="rId26" display="https://podminky.urs.cz/item/CS_URS_2023_02/612131121"/>
    <hyperlink ref="F285" r:id="rId27" display="https://podminky.urs.cz/item/CS_URS_2023_02/612142001"/>
    <hyperlink ref="F298" r:id="rId28" display="https://podminky.urs.cz/item/CS_URS_2023_02/612131101"/>
    <hyperlink ref="F311" r:id="rId29" display="https://podminky.urs.cz/item/CS_URS_2023_02/612321141"/>
    <hyperlink ref="F325" r:id="rId30" display="https://podminky.urs.cz/item/CS_URS_2023_02/622335203"/>
    <hyperlink ref="F333" r:id="rId31" display="https://podminky.urs.cz/item/CS_URS_2023_02/622131121"/>
    <hyperlink ref="F337" r:id="rId32" display="https://podminky.urs.cz/item/CS_URS_2023_02/622131101"/>
    <hyperlink ref="F341" r:id="rId33" display="https://podminky.urs.cz/item/CS_URS_2023_02/622324111"/>
    <hyperlink ref="F346" r:id="rId34" display="https://podminky.urs.cz/item/CS_URS_2023_02/631311125"/>
    <hyperlink ref="F357" r:id="rId35" display="https://podminky.urs.cz/item/CS_URS_2023_02/631319012"/>
    <hyperlink ref="F368" r:id="rId36" display="https://podminky.urs.cz/item/CS_URS_2023_02/631319173"/>
    <hyperlink ref="F379" r:id="rId37" display="https://podminky.urs.cz/item/CS_URS_2023_02/631319196"/>
    <hyperlink ref="F400" r:id="rId38" display="https://podminky.urs.cz/item/CS_URS_2023_02/631362021"/>
    <hyperlink ref="F413" r:id="rId39" display="https://podminky.urs.cz/item/CS_URS_2022_01/949101112"/>
    <hyperlink ref="F435" r:id="rId40" display="https://podminky.urs.cz/item/CS_URS_2021_02/952901111"/>
    <hyperlink ref="F456" r:id="rId41" display="https://podminky.urs.cz/item/CS_URS_2023_02/953961214"/>
    <hyperlink ref="F461" r:id="rId42" display="https://podminky.urs.cz/item/CS_URS_2023_02/953965132"/>
    <hyperlink ref="F473" r:id="rId43" display="https://podminky.urs.cz/item/CS_URS_2023_02/998018001"/>
    <hyperlink ref="F477" r:id="rId44" display="https://podminky.urs.cz/item/CS_URS_2023_02/711111001"/>
    <hyperlink ref="F490" r:id="rId45" display="https://podminky.urs.cz/item/CS_URS_2023_02/711131101"/>
    <hyperlink ref="F496" r:id="rId46" display="https://podminky.urs.cz/item/CS_URS_2023_02/711141559"/>
    <hyperlink ref="F510" r:id="rId47" display="https://podminky.urs.cz/item/CS_URS_2023_02/711491172"/>
    <hyperlink ref="F523" r:id="rId48" display="https://podminky.urs.cz/item/CS_URS_2023_02/998711101"/>
    <hyperlink ref="F525" r:id="rId49" display="https://podminky.urs.cz/item/CS_URS_2023_02/998711181"/>
    <hyperlink ref="F531" r:id="rId50" display="https://podminky.urs.cz/item/CS_URS_2023_02/998751101"/>
    <hyperlink ref="F533" r:id="rId51" display="https://podminky.urs.cz/item/CS_URS_2023_02/998751181"/>
    <hyperlink ref="F536" r:id="rId52" display="https://podminky.urs.cz/item/CS_URS_2023_02/762341148"/>
    <hyperlink ref="F540" r:id="rId53" display="https://podminky.urs.cz/item/CS_URS_2023_02/998762101"/>
    <hyperlink ref="F542" r:id="rId54" display="https://podminky.urs.cz/item/CS_URS_2023_02/998762181"/>
    <hyperlink ref="F545" r:id="rId55" display="https://podminky.urs.cz/item/CS_URS_2023_02/763131411"/>
    <hyperlink ref="F554" r:id="rId56" display="https://podminky.urs.cz/item/CS_URS_2023_02/763131451"/>
    <hyperlink ref="F559" r:id="rId57" display="https://podminky.urs.cz/item/CS_URS_2023_02/763131714"/>
    <hyperlink ref="F570" r:id="rId58" display="https://podminky.urs.cz/item/CS_URS_2023_02/763131761"/>
    <hyperlink ref="F579" r:id="rId59" display="https://podminky.urs.cz/item/CS_URS_2023_02/998763301"/>
    <hyperlink ref="F581" r:id="rId60" display="https://podminky.urs.cz/item/CS_URS_2023_02/998763381"/>
    <hyperlink ref="F584" r:id="rId61" display="https://podminky.urs.cz/item/CS_URS_2023_02/764002414"/>
    <hyperlink ref="F600" r:id="rId62" display="https://podminky.urs.cz/item/CS_URS_2023_02/998764101"/>
    <hyperlink ref="F602" r:id="rId63" display="https://podminky.urs.cz/item/CS_URS_2023_02/998764181"/>
    <hyperlink ref="F624" r:id="rId64" display="https://podminky.urs.cz/item/CS_URS_2023_02/998766101"/>
    <hyperlink ref="F626" r:id="rId65" display="https://podminky.urs.cz/item/CS_URS_2023_02/998766181"/>
    <hyperlink ref="F629" r:id="rId66" display="https://podminky.urs.cz/item/CS_URS_2023_02/767590120"/>
    <hyperlink ref="F636" r:id="rId67" display="https://podminky.urs.cz/item/CS_URS_2023_02/767995113"/>
    <hyperlink ref="F640" r:id="rId68" display="https://podminky.urs.cz/item/CS_URS_2023_02/767995116"/>
    <hyperlink ref="F668" r:id="rId69" display="https://podminky.urs.cz/item/CS_URS_2023_02/998767101"/>
    <hyperlink ref="F670" r:id="rId70" display="https://podminky.urs.cz/item/CS_URS_2023_02/998767181"/>
    <hyperlink ref="F673" r:id="rId71" display="https://podminky.urs.cz/item/CS_URS_2023_02/771111011"/>
    <hyperlink ref="F687" r:id="rId72" display="https://podminky.urs.cz/item/CS_URS_2023_02/771121011"/>
    <hyperlink ref="F701" r:id="rId73" display="https://podminky.urs.cz/item/CS_URS_2023_02/771591112"/>
    <hyperlink ref="F708" r:id="rId74" display="https://podminky.urs.cz/item/CS_URS_2023_02/771591264"/>
    <hyperlink ref="F715" r:id="rId75" display="https://podminky.urs.cz/item/CS_URS_2023_02/771591241"/>
    <hyperlink ref="F722" r:id="rId76" display="https://podminky.urs.cz/item/CS_URS_2023_02/771591242"/>
    <hyperlink ref="F728" r:id="rId77" display="https://podminky.urs.cz/item/CS_URS_2023_02/771574476"/>
    <hyperlink ref="F741" r:id="rId78" display="https://podminky.urs.cz/item/CS_URS_2023_02/771574479"/>
    <hyperlink ref="F751" r:id="rId79" display="https://podminky.urs.cz/item/CS_URS_2023_02/771577111"/>
    <hyperlink ref="F763" r:id="rId80" display="https://podminky.urs.cz/item/CS_URS_2023_02/771474112"/>
    <hyperlink ref="F776" r:id="rId81" display="https://podminky.urs.cz/item/CS_URS_2023_02/771591115"/>
    <hyperlink ref="F790" r:id="rId82" display="https://podminky.urs.cz/item/CS_URS_2023_02/771592011"/>
    <hyperlink ref="F795" r:id="rId83" display="https://podminky.urs.cz/item/CS_URS_2023_02/998771101"/>
    <hyperlink ref="F797" r:id="rId84" display="https://podminky.urs.cz/item/CS_URS_2023_02/998771181"/>
    <hyperlink ref="F800" r:id="rId85" display="https://podminky.urs.cz/item/CS_URS_2023_02/776111115"/>
    <hyperlink ref="F805" r:id="rId86" display="https://podminky.urs.cz/item/CS_URS_2023_02/776111311"/>
    <hyperlink ref="F810" r:id="rId87" display="https://podminky.urs.cz/item/CS_URS_2023_02/776121321"/>
    <hyperlink ref="F815" r:id="rId88" display="https://podminky.urs.cz/item/CS_URS_2023_02/776141121"/>
    <hyperlink ref="F820" r:id="rId89" display="https://podminky.urs.cz/item/CS_URS_2023_02/776221111"/>
    <hyperlink ref="F828" r:id="rId90" display="https://podminky.urs.cz/item/CS_URS_2023_02/776421111"/>
    <hyperlink ref="F836" r:id="rId91" display="https://podminky.urs.cz/item/CS_URS_2023_02/776421312"/>
    <hyperlink ref="F844" r:id="rId92" display="https://podminky.urs.cz/item/CS_URS_2023_02/776991121"/>
    <hyperlink ref="F849" r:id="rId93" display="https://podminky.urs.cz/item/CS_URS_2023_02/998776101"/>
    <hyperlink ref="F851" r:id="rId94" display="https://podminky.urs.cz/item/CS_URS_2023_02/998776181"/>
    <hyperlink ref="F854" r:id="rId95" display="https://podminky.urs.cz/item/CS_URS_2023_02/781111011"/>
    <hyperlink ref="F869" r:id="rId96" display="https://podminky.urs.cz/item/CS_URS_2023_02/781121011"/>
    <hyperlink ref="F884" r:id="rId97" display="https://podminky.urs.cz/item/CS_URS_2023_02/781131112"/>
    <hyperlink ref="F891" r:id="rId98" display="https://podminky.urs.cz/item/CS_URS_2023_02/781131232"/>
    <hyperlink ref="F898" r:id="rId99" display="https://podminky.urs.cz/item/CS_URS_2023_02/781474115"/>
    <hyperlink ref="F910" r:id="rId100" display="https://podminky.urs.cz/item/CS_URS_2023_02/781474117"/>
    <hyperlink ref="F922" r:id="rId101" display="https://podminky.urs.cz/item/CS_URS_2023_02/781477111"/>
    <hyperlink ref="F935" r:id="rId102" display="https://podminky.urs.cz/item/CS_URS_2023_02/781495223"/>
    <hyperlink ref="F941" r:id="rId103" display="https://podminky.urs.cz/item/CS_URS_2023_02/781495115"/>
    <hyperlink ref="F956" r:id="rId104" display="https://podminky.urs.cz/item/CS_URS_2023_02/781495211"/>
    <hyperlink ref="F971" r:id="rId105" display="https://podminky.urs.cz/item/CS_URS_2023_02/998781101"/>
    <hyperlink ref="F973" r:id="rId106" display="https://podminky.urs.cz/item/CS_URS_2023_02/998781181"/>
    <hyperlink ref="F976" r:id="rId107" display="https://podminky.urs.cz/item/CS_URS_2023_02/783301313"/>
    <hyperlink ref="F987" r:id="rId108" display="https://podminky.urs.cz/item/CS_URS_2023_02/783301401"/>
    <hyperlink ref="F998" r:id="rId109" display="https://podminky.urs.cz/item/CS_URS_2023_02/783314203"/>
    <hyperlink ref="F1009" r:id="rId110" display="https://podminky.urs.cz/item/CS_URS_2023_02/783317105"/>
    <hyperlink ref="F1020" r:id="rId111" display="https://podminky.urs.cz/item/CS_URS_2023_02/783801403"/>
    <hyperlink ref="F1075" r:id="rId112" display="https://podminky.urs.cz/item/CS_URS_2023_02/783823133"/>
    <hyperlink ref="F1085" r:id="rId113" display="https://podminky.urs.cz/item/CS_URS_2023_02/783827423"/>
    <hyperlink ref="F1096" r:id="rId114" display="https://podminky.urs.cz/item/CS_URS_2023_02/784111001"/>
    <hyperlink ref="F1106" r:id="rId115" display="https://podminky.urs.cz/item/CS_URS_2023_02/784181101"/>
    <hyperlink ref="F1116" r:id="rId116" display="https://podminky.urs.cz/item/CS_URS_2023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Sklad prádla v Nemocnici Děčín, o.z.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ROUND((SUM(BE82:BE107)),  2)</f>
        <v>0</v>
      </c>
      <c r="G33" s="40"/>
      <c r="H33" s="40"/>
      <c r="I33" s="150">
        <v>0.20999999999999999</v>
      </c>
      <c r="J33" s="149">
        <f>ROUND(((SUM(BE82:BE107))*I33),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ROUND((SUM(BF82:BF107)),  2)</f>
        <v>0</v>
      </c>
      <c r="G34" s="40"/>
      <c r="H34" s="40"/>
      <c r="I34" s="150">
        <v>0.14999999999999999</v>
      </c>
      <c r="J34" s="149">
        <f>ROUND(((SUM(BF82:BF107))*I34),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ROUND((SUM(BG82:BG107)),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ROUND((SUM(BH82:BH107)),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ROUND((SUM(BI82:BI107)),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Sklad prádla v Nemocnici Děčín, o.z.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Vnitřní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č.parc. 1021, obec Děčín, k.ú. Děčín (624926)</v>
      </c>
      <c r="G52" s="42"/>
      <c r="H52" s="42"/>
      <c r="I52" s="34" t="s">
        <v>23</v>
      </c>
      <c r="J52" s="74" t="str">
        <f>IF(J12="","",J12)</f>
        <v>12. 9. 2023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zdravotní, a.s.</v>
      </c>
      <c r="G54" s="42"/>
      <c r="H54" s="42"/>
      <c r="I54" s="34" t="s">
        <v>33</v>
      </c>
      <c r="J54" s="38" t="str">
        <f>E21</f>
        <v>Ing.arch. Tomáš Adámek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112</v>
      </c>
      <c r="D57" s="164"/>
      <c r="E57" s="164"/>
      <c r="F57" s="164"/>
      <c r="G57" s="164"/>
      <c r="H57" s="164"/>
      <c r="I57" s="164"/>
      <c r="J57" s="165" t="s">
        <v>113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7"/>
      <c r="C60" s="168"/>
      <c r="D60" s="169" t="s">
        <v>1477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1478</v>
      </c>
      <c r="E61" s="170"/>
      <c r="F61" s="170"/>
      <c r="G61" s="170"/>
      <c r="H61" s="170"/>
      <c r="I61" s="170"/>
      <c r="J61" s="171">
        <f>J86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1479</v>
      </c>
      <c r="E62" s="170"/>
      <c r="F62" s="170"/>
      <c r="G62" s="170"/>
      <c r="H62" s="170"/>
      <c r="I62" s="170"/>
      <c r="J62" s="171">
        <f>J106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Sklad prádla v Nemocnici Děčín, o.z.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03 - Vnitřní kanalizace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č.parc. 1021, obec Děčín, k.ú. Děčín (624926)</v>
      </c>
      <c r="G76" s="42"/>
      <c r="H76" s="42"/>
      <c r="I76" s="34" t="s">
        <v>23</v>
      </c>
      <c r="J76" s="74" t="str">
        <f>IF(J12="","",J12)</f>
        <v>12. 9. 2023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Krajská zdravotní, a.s.</v>
      </c>
      <c r="G78" s="42"/>
      <c r="H78" s="42"/>
      <c r="I78" s="34" t="s">
        <v>33</v>
      </c>
      <c r="J78" s="38" t="str">
        <f>E21</f>
        <v>Ing.arch. Tomáš Adámek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>Ing. Jaroslav Stolička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139</v>
      </c>
      <c r="D81" s="182" t="s">
        <v>61</v>
      </c>
      <c r="E81" s="182" t="s">
        <v>57</v>
      </c>
      <c r="F81" s="182" t="s">
        <v>58</v>
      </c>
      <c r="G81" s="182" t="s">
        <v>140</v>
      </c>
      <c r="H81" s="182" t="s">
        <v>141</v>
      </c>
      <c r="I81" s="182" t="s">
        <v>142</v>
      </c>
      <c r="J81" s="182" t="s">
        <v>113</v>
      </c>
      <c r="K81" s="183" t="s">
        <v>143</v>
      </c>
      <c r="L81" s="184"/>
      <c r="M81" s="94" t="s">
        <v>19</v>
      </c>
      <c r="N81" s="95" t="s">
        <v>46</v>
      </c>
      <c r="O81" s="95" t="s">
        <v>144</v>
      </c>
      <c r="P81" s="95" t="s">
        <v>145</v>
      </c>
      <c r="Q81" s="95" t="s">
        <v>146</v>
      </c>
      <c r="R81" s="95" t="s">
        <v>147</v>
      </c>
      <c r="S81" s="95" t="s">
        <v>148</v>
      </c>
      <c r="T81" s="96" t="s">
        <v>149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150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P83+P86+P106</f>
        <v>0</v>
      </c>
      <c r="Q82" s="98"/>
      <c r="R82" s="187">
        <f>R83+R86+R106</f>
        <v>0</v>
      </c>
      <c r="S82" s="98"/>
      <c r="T82" s="188">
        <f>T83+T86+T106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75</v>
      </c>
      <c r="AU82" s="19" t="s">
        <v>114</v>
      </c>
      <c r="BK82" s="189">
        <f>BK83+BK86+BK106</f>
        <v>0</v>
      </c>
    </row>
    <row r="83" s="12" customFormat="1" ht="25.92" customHeight="1">
      <c r="A83" s="12"/>
      <c r="B83" s="190"/>
      <c r="C83" s="191"/>
      <c r="D83" s="192" t="s">
        <v>75</v>
      </c>
      <c r="E83" s="193" t="s">
        <v>1480</v>
      </c>
      <c r="F83" s="193" t="s">
        <v>91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SUM(P84:P85)</f>
        <v>0</v>
      </c>
      <c r="Q83" s="198"/>
      <c r="R83" s="199">
        <f>SUM(R84:R85)</f>
        <v>0</v>
      </c>
      <c r="S83" s="198"/>
      <c r="T83" s="200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86</v>
      </c>
      <c r="AT83" s="202" t="s">
        <v>75</v>
      </c>
      <c r="AU83" s="202" t="s">
        <v>76</v>
      </c>
      <c r="AY83" s="201" t="s">
        <v>153</v>
      </c>
      <c r="BK83" s="203">
        <f>SUM(BK84:BK85)</f>
        <v>0</v>
      </c>
    </row>
    <row r="84" s="2" customFormat="1" ht="16.5" customHeight="1">
      <c r="A84" s="40"/>
      <c r="B84" s="41"/>
      <c r="C84" s="206" t="s">
        <v>84</v>
      </c>
      <c r="D84" s="206" t="s">
        <v>155</v>
      </c>
      <c r="E84" s="207" t="s">
        <v>1481</v>
      </c>
      <c r="F84" s="208" t="s">
        <v>1482</v>
      </c>
      <c r="G84" s="209" t="s">
        <v>339</v>
      </c>
      <c r="H84" s="210">
        <v>3</v>
      </c>
      <c r="I84" s="211"/>
      <c r="J84" s="212">
        <f>ROUND(I84*H84,2)</f>
        <v>0</v>
      </c>
      <c r="K84" s="208" t="s">
        <v>1483</v>
      </c>
      <c r="L84" s="46"/>
      <c r="M84" s="213" t="s">
        <v>19</v>
      </c>
      <c r="N84" s="214" t="s">
        <v>47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279</v>
      </c>
      <c r="AT84" s="217" t="s">
        <v>155</v>
      </c>
      <c r="AU84" s="217" t="s">
        <v>84</v>
      </c>
      <c r="AY84" s="19" t="s">
        <v>153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279</v>
      </c>
      <c r="BM84" s="217" t="s">
        <v>86</v>
      </c>
    </row>
    <row r="85" s="2" customFormat="1" ht="16.5" customHeight="1">
      <c r="A85" s="40"/>
      <c r="B85" s="41"/>
      <c r="C85" s="206" t="s">
        <v>86</v>
      </c>
      <c r="D85" s="206" t="s">
        <v>155</v>
      </c>
      <c r="E85" s="207" t="s">
        <v>1484</v>
      </c>
      <c r="F85" s="208" t="s">
        <v>1485</v>
      </c>
      <c r="G85" s="209" t="s">
        <v>204</v>
      </c>
      <c r="H85" s="210">
        <v>0.001</v>
      </c>
      <c r="I85" s="211"/>
      <c r="J85" s="212">
        <f>ROUND(I85*H85,2)</f>
        <v>0</v>
      </c>
      <c r="K85" s="208" t="s">
        <v>1483</v>
      </c>
      <c r="L85" s="46"/>
      <c r="M85" s="213" t="s">
        <v>19</v>
      </c>
      <c r="N85" s="214" t="s">
        <v>47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279</v>
      </c>
      <c r="AT85" s="217" t="s">
        <v>155</v>
      </c>
      <c r="AU85" s="217" t="s">
        <v>84</v>
      </c>
      <c r="AY85" s="19" t="s">
        <v>153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84</v>
      </c>
      <c r="BK85" s="218">
        <f>ROUND(I85*H85,2)</f>
        <v>0</v>
      </c>
      <c r="BL85" s="19" t="s">
        <v>279</v>
      </c>
      <c r="BM85" s="217" t="s">
        <v>160</v>
      </c>
    </row>
    <row r="86" s="12" customFormat="1" ht="25.92" customHeight="1">
      <c r="A86" s="12"/>
      <c r="B86" s="190"/>
      <c r="C86" s="191"/>
      <c r="D86" s="192" t="s">
        <v>75</v>
      </c>
      <c r="E86" s="193" t="s">
        <v>427</v>
      </c>
      <c r="F86" s="193" t="s">
        <v>1486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SUM(P87:P105)</f>
        <v>0</v>
      </c>
      <c r="Q86" s="198"/>
      <c r="R86" s="199">
        <f>SUM(R87:R105)</f>
        <v>0</v>
      </c>
      <c r="S86" s="198"/>
      <c r="T86" s="200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86</v>
      </c>
      <c r="AT86" s="202" t="s">
        <v>75</v>
      </c>
      <c r="AU86" s="202" t="s">
        <v>76</v>
      </c>
      <c r="AY86" s="201" t="s">
        <v>153</v>
      </c>
      <c r="BK86" s="203">
        <f>SUM(BK87:BK105)</f>
        <v>0</v>
      </c>
    </row>
    <row r="87" s="2" customFormat="1" ht="16.5" customHeight="1">
      <c r="A87" s="40"/>
      <c r="B87" s="41"/>
      <c r="C87" s="206" t="s">
        <v>173</v>
      </c>
      <c r="D87" s="206" t="s">
        <v>155</v>
      </c>
      <c r="E87" s="207" t="s">
        <v>1487</v>
      </c>
      <c r="F87" s="208" t="s">
        <v>1488</v>
      </c>
      <c r="G87" s="209" t="s">
        <v>419</v>
      </c>
      <c r="H87" s="210">
        <v>2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279</v>
      </c>
      <c r="AT87" s="217" t="s">
        <v>155</v>
      </c>
      <c r="AU87" s="217" t="s">
        <v>84</v>
      </c>
      <c r="AY87" s="19" t="s">
        <v>153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279</v>
      </c>
      <c r="BM87" s="217" t="s">
        <v>188</v>
      </c>
    </row>
    <row r="88" s="2" customFormat="1" ht="16.5" customHeight="1">
      <c r="A88" s="40"/>
      <c r="B88" s="41"/>
      <c r="C88" s="206" t="s">
        <v>160</v>
      </c>
      <c r="D88" s="206" t="s">
        <v>155</v>
      </c>
      <c r="E88" s="207" t="s">
        <v>1489</v>
      </c>
      <c r="F88" s="208" t="s">
        <v>1490</v>
      </c>
      <c r="G88" s="209" t="s">
        <v>419</v>
      </c>
      <c r="H88" s="210">
        <v>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279</v>
      </c>
      <c r="AT88" s="217" t="s">
        <v>155</v>
      </c>
      <c r="AU88" s="217" t="s">
        <v>84</v>
      </c>
      <c r="AY88" s="19" t="s">
        <v>153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279</v>
      </c>
      <c r="BM88" s="217" t="s">
        <v>201</v>
      </c>
    </row>
    <row r="89" s="2" customFormat="1" ht="16.5" customHeight="1">
      <c r="A89" s="40"/>
      <c r="B89" s="41"/>
      <c r="C89" s="206" t="s">
        <v>183</v>
      </c>
      <c r="D89" s="206" t="s">
        <v>155</v>
      </c>
      <c r="E89" s="207" t="s">
        <v>1491</v>
      </c>
      <c r="F89" s="208" t="s">
        <v>1492</v>
      </c>
      <c r="G89" s="209" t="s">
        <v>419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279</v>
      </c>
      <c r="AT89" s="217" t="s">
        <v>155</v>
      </c>
      <c r="AU89" s="217" t="s">
        <v>84</v>
      </c>
      <c r="AY89" s="19" t="s">
        <v>153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279</v>
      </c>
      <c r="BM89" s="217" t="s">
        <v>215</v>
      </c>
    </row>
    <row r="90" s="2" customFormat="1" ht="16.5" customHeight="1">
      <c r="A90" s="40"/>
      <c r="B90" s="41"/>
      <c r="C90" s="206" t="s">
        <v>188</v>
      </c>
      <c r="D90" s="206" t="s">
        <v>155</v>
      </c>
      <c r="E90" s="207" t="s">
        <v>1493</v>
      </c>
      <c r="F90" s="208" t="s">
        <v>1494</v>
      </c>
      <c r="G90" s="209" t="s">
        <v>455</v>
      </c>
      <c r="H90" s="210">
        <v>2</v>
      </c>
      <c r="I90" s="211"/>
      <c r="J90" s="212">
        <f>ROUND(I90*H90,2)</f>
        <v>0</v>
      </c>
      <c r="K90" s="208" t="s">
        <v>1483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279</v>
      </c>
      <c r="AT90" s="217" t="s">
        <v>155</v>
      </c>
      <c r="AU90" s="217" t="s">
        <v>84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279</v>
      </c>
      <c r="BM90" s="217" t="s">
        <v>231</v>
      </c>
    </row>
    <row r="91" s="2" customFormat="1" ht="24.15" customHeight="1">
      <c r="A91" s="40"/>
      <c r="B91" s="41"/>
      <c r="C91" s="206" t="s">
        <v>194</v>
      </c>
      <c r="D91" s="206" t="s">
        <v>155</v>
      </c>
      <c r="E91" s="207" t="s">
        <v>1495</v>
      </c>
      <c r="F91" s="208" t="s">
        <v>1496</v>
      </c>
      <c r="G91" s="209" t="s">
        <v>455</v>
      </c>
      <c r="H91" s="210">
        <v>1</v>
      </c>
      <c r="I91" s="211"/>
      <c r="J91" s="212">
        <f>ROUND(I91*H91,2)</f>
        <v>0</v>
      </c>
      <c r="K91" s="208" t="s">
        <v>1483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279</v>
      </c>
      <c r="AT91" s="217" t="s">
        <v>155</v>
      </c>
      <c r="AU91" s="217" t="s">
        <v>84</v>
      </c>
      <c r="AY91" s="19" t="s">
        <v>153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279</v>
      </c>
      <c r="BM91" s="217" t="s">
        <v>263</v>
      </c>
    </row>
    <row r="92" s="2" customFormat="1" ht="24.15" customHeight="1">
      <c r="A92" s="40"/>
      <c r="B92" s="41"/>
      <c r="C92" s="206" t="s">
        <v>201</v>
      </c>
      <c r="D92" s="206" t="s">
        <v>155</v>
      </c>
      <c r="E92" s="207" t="s">
        <v>1497</v>
      </c>
      <c r="F92" s="208" t="s">
        <v>1498</v>
      </c>
      <c r="G92" s="209" t="s">
        <v>455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279</v>
      </c>
      <c r="AT92" s="217" t="s">
        <v>155</v>
      </c>
      <c r="AU92" s="217" t="s">
        <v>84</v>
      </c>
      <c r="AY92" s="19" t="s">
        <v>153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279</v>
      </c>
      <c r="BM92" s="217" t="s">
        <v>279</v>
      </c>
    </row>
    <row r="93" s="2" customFormat="1" ht="16.5" customHeight="1">
      <c r="A93" s="40"/>
      <c r="B93" s="41"/>
      <c r="C93" s="206" t="s">
        <v>209</v>
      </c>
      <c r="D93" s="206" t="s">
        <v>155</v>
      </c>
      <c r="E93" s="207" t="s">
        <v>1499</v>
      </c>
      <c r="F93" s="208" t="s">
        <v>1500</v>
      </c>
      <c r="G93" s="209" t="s">
        <v>455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279</v>
      </c>
      <c r="AT93" s="217" t="s">
        <v>155</v>
      </c>
      <c r="AU93" s="217" t="s">
        <v>84</v>
      </c>
      <c r="AY93" s="19" t="s">
        <v>153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279</v>
      </c>
      <c r="BM93" s="217" t="s">
        <v>292</v>
      </c>
    </row>
    <row r="94" s="2" customFormat="1" ht="16.5" customHeight="1">
      <c r="A94" s="40"/>
      <c r="B94" s="41"/>
      <c r="C94" s="206" t="s">
        <v>215</v>
      </c>
      <c r="D94" s="206" t="s">
        <v>155</v>
      </c>
      <c r="E94" s="207" t="s">
        <v>1501</v>
      </c>
      <c r="F94" s="208" t="s">
        <v>1502</v>
      </c>
      <c r="G94" s="209" t="s">
        <v>419</v>
      </c>
      <c r="H94" s="210">
        <v>2</v>
      </c>
      <c r="I94" s="211"/>
      <c r="J94" s="212">
        <f>ROUND(I94*H94,2)</f>
        <v>0</v>
      </c>
      <c r="K94" s="208" t="s">
        <v>1483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279</v>
      </c>
      <c r="AT94" s="217" t="s">
        <v>155</v>
      </c>
      <c r="AU94" s="217" t="s">
        <v>84</v>
      </c>
      <c r="AY94" s="19" t="s">
        <v>153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279</v>
      </c>
      <c r="BM94" s="217" t="s">
        <v>306</v>
      </c>
    </row>
    <row r="95" s="2" customFormat="1" ht="16.5" customHeight="1">
      <c r="A95" s="40"/>
      <c r="B95" s="41"/>
      <c r="C95" s="206" t="s">
        <v>221</v>
      </c>
      <c r="D95" s="206" t="s">
        <v>155</v>
      </c>
      <c r="E95" s="207" t="s">
        <v>1503</v>
      </c>
      <c r="F95" s="208" t="s">
        <v>1504</v>
      </c>
      <c r="G95" s="209" t="s">
        <v>455</v>
      </c>
      <c r="H95" s="210">
        <v>2</v>
      </c>
      <c r="I95" s="211"/>
      <c r="J95" s="212">
        <f>ROUND(I95*H95,2)</f>
        <v>0</v>
      </c>
      <c r="K95" s="208" t="s">
        <v>1483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279</v>
      </c>
      <c r="AT95" s="217" t="s">
        <v>155</v>
      </c>
      <c r="AU95" s="217" t="s">
        <v>84</v>
      </c>
      <c r="AY95" s="19" t="s">
        <v>153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279</v>
      </c>
      <c r="BM95" s="217" t="s">
        <v>320</v>
      </c>
    </row>
    <row r="96" s="2" customFormat="1" ht="24.15" customHeight="1">
      <c r="A96" s="40"/>
      <c r="B96" s="41"/>
      <c r="C96" s="206" t="s">
        <v>231</v>
      </c>
      <c r="D96" s="206" t="s">
        <v>155</v>
      </c>
      <c r="E96" s="207" t="s">
        <v>1505</v>
      </c>
      <c r="F96" s="208" t="s">
        <v>1506</v>
      </c>
      <c r="G96" s="209" t="s">
        <v>455</v>
      </c>
      <c r="H96" s="210">
        <v>2</v>
      </c>
      <c r="I96" s="211"/>
      <c r="J96" s="212">
        <f>ROUND(I96*H96,2)</f>
        <v>0</v>
      </c>
      <c r="K96" s="208" t="s">
        <v>1483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279</v>
      </c>
      <c r="AT96" s="217" t="s">
        <v>155</v>
      </c>
      <c r="AU96" s="217" t="s">
        <v>84</v>
      </c>
      <c r="AY96" s="19" t="s">
        <v>153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279</v>
      </c>
      <c r="BM96" s="217" t="s">
        <v>336</v>
      </c>
    </row>
    <row r="97" s="2" customFormat="1" ht="16.5" customHeight="1">
      <c r="A97" s="40"/>
      <c r="B97" s="41"/>
      <c r="C97" s="206" t="s">
        <v>256</v>
      </c>
      <c r="D97" s="206" t="s">
        <v>155</v>
      </c>
      <c r="E97" s="207" t="s">
        <v>1507</v>
      </c>
      <c r="F97" s="208" t="s">
        <v>1508</v>
      </c>
      <c r="G97" s="209" t="s">
        <v>455</v>
      </c>
      <c r="H97" s="210">
        <v>2</v>
      </c>
      <c r="I97" s="211"/>
      <c r="J97" s="212">
        <f>ROUND(I97*H97,2)</f>
        <v>0</v>
      </c>
      <c r="K97" s="208" t="s">
        <v>1483</v>
      </c>
      <c r="L97" s="46"/>
      <c r="M97" s="213" t="s">
        <v>19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279</v>
      </c>
      <c r="AT97" s="217" t="s">
        <v>155</v>
      </c>
      <c r="AU97" s="217" t="s">
        <v>84</v>
      </c>
      <c r="AY97" s="19" t="s">
        <v>153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279</v>
      </c>
      <c r="BM97" s="217" t="s">
        <v>349</v>
      </c>
    </row>
    <row r="98" s="2" customFormat="1" ht="16.5" customHeight="1">
      <c r="A98" s="40"/>
      <c r="B98" s="41"/>
      <c r="C98" s="206" t="s">
        <v>263</v>
      </c>
      <c r="D98" s="206" t="s">
        <v>155</v>
      </c>
      <c r="E98" s="207" t="s">
        <v>1509</v>
      </c>
      <c r="F98" s="208" t="s">
        <v>1510</v>
      </c>
      <c r="G98" s="209" t="s">
        <v>455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279</v>
      </c>
      <c r="AT98" s="217" t="s">
        <v>155</v>
      </c>
      <c r="AU98" s="217" t="s">
        <v>84</v>
      </c>
      <c r="AY98" s="19" t="s">
        <v>153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279</v>
      </c>
      <c r="BM98" s="217" t="s">
        <v>362</v>
      </c>
    </row>
    <row r="99" s="2" customFormat="1" ht="16.5" customHeight="1">
      <c r="A99" s="40"/>
      <c r="B99" s="41"/>
      <c r="C99" s="206" t="s">
        <v>8</v>
      </c>
      <c r="D99" s="206" t="s">
        <v>155</v>
      </c>
      <c r="E99" s="207" t="s">
        <v>1511</v>
      </c>
      <c r="F99" s="208" t="s">
        <v>1512</v>
      </c>
      <c r="G99" s="209" t="s">
        <v>455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279</v>
      </c>
      <c r="AT99" s="217" t="s">
        <v>155</v>
      </c>
      <c r="AU99" s="217" t="s">
        <v>84</v>
      </c>
      <c r="AY99" s="19" t="s">
        <v>153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279</v>
      </c>
      <c r="BM99" s="217" t="s">
        <v>372</v>
      </c>
    </row>
    <row r="100" s="2" customFormat="1" ht="16.5" customHeight="1">
      <c r="A100" s="40"/>
      <c r="B100" s="41"/>
      <c r="C100" s="206" t="s">
        <v>279</v>
      </c>
      <c r="D100" s="206" t="s">
        <v>155</v>
      </c>
      <c r="E100" s="207" t="s">
        <v>1513</v>
      </c>
      <c r="F100" s="208" t="s">
        <v>1514</v>
      </c>
      <c r="G100" s="209" t="s">
        <v>455</v>
      </c>
      <c r="H100" s="210">
        <v>2</v>
      </c>
      <c r="I100" s="211"/>
      <c r="J100" s="212">
        <f>ROUND(I100*H100,2)</f>
        <v>0</v>
      </c>
      <c r="K100" s="208" t="s">
        <v>1483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279</v>
      </c>
      <c r="AT100" s="217" t="s">
        <v>155</v>
      </c>
      <c r="AU100" s="217" t="s">
        <v>84</v>
      </c>
      <c r="AY100" s="19" t="s">
        <v>153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279</v>
      </c>
      <c r="BM100" s="217" t="s">
        <v>383</v>
      </c>
    </row>
    <row r="101" s="2" customFormat="1" ht="24.15" customHeight="1">
      <c r="A101" s="40"/>
      <c r="B101" s="41"/>
      <c r="C101" s="206" t="s">
        <v>285</v>
      </c>
      <c r="D101" s="206" t="s">
        <v>155</v>
      </c>
      <c r="E101" s="207" t="s">
        <v>1515</v>
      </c>
      <c r="F101" s="208" t="s">
        <v>1516</v>
      </c>
      <c r="G101" s="209" t="s">
        <v>455</v>
      </c>
      <c r="H101" s="210">
        <v>2</v>
      </c>
      <c r="I101" s="211"/>
      <c r="J101" s="212">
        <f>ROUND(I101*H101,2)</f>
        <v>0</v>
      </c>
      <c r="K101" s="208" t="s">
        <v>1483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279</v>
      </c>
      <c r="AT101" s="217" t="s">
        <v>155</v>
      </c>
      <c r="AU101" s="217" t="s">
        <v>84</v>
      </c>
      <c r="AY101" s="19" t="s">
        <v>153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279</v>
      </c>
      <c r="BM101" s="217" t="s">
        <v>399</v>
      </c>
    </row>
    <row r="102" s="2" customFormat="1" ht="24.15" customHeight="1">
      <c r="A102" s="40"/>
      <c r="B102" s="41"/>
      <c r="C102" s="206" t="s">
        <v>292</v>
      </c>
      <c r="D102" s="206" t="s">
        <v>155</v>
      </c>
      <c r="E102" s="207" t="s">
        <v>1517</v>
      </c>
      <c r="F102" s="208" t="s">
        <v>1518</v>
      </c>
      <c r="G102" s="209" t="s">
        <v>455</v>
      </c>
      <c r="H102" s="210">
        <v>2</v>
      </c>
      <c r="I102" s="211"/>
      <c r="J102" s="212">
        <f>ROUND(I102*H102,2)</f>
        <v>0</v>
      </c>
      <c r="K102" s="208" t="s">
        <v>1483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279</v>
      </c>
      <c r="AT102" s="217" t="s">
        <v>155</v>
      </c>
      <c r="AU102" s="217" t="s">
        <v>84</v>
      </c>
      <c r="AY102" s="19" t="s">
        <v>153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279</v>
      </c>
      <c r="BM102" s="217" t="s">
        <v>416</v>
      </c>
    </row>
    <row r="103" s="2" customFormat="1" ht="24.15" customHeight="1">
      <c r="A103" s="40"/>
      <c r="B103" s="41"/>
      <c r="C103" s="206" t="s">
        <v>299</v>
      </c>
      <c r="D103" s="206" t="s">
        <v>155</v>
      </c>
      <c r="E103" s="207" t="s">
        <v>1519</v>
      </c>
      <c r="F103" s="208" t="s">
        <v>1520</v>
      </c>
      <c r="G103" s="209" t="s">
        <v>455</v>
      </c>
      <c r="H103" s="210">
        <v>2</v>
      </c>
      <c r="I103" s="211"/>
      <c r="J103" s="212">
        <f>ROUND(I103*H103,2)</f>
        <v>0</v>
      </c>
      <c r="K103" s="208" t="s">
        <v>1483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279</v>
      </c>
      <c r="AT103" s="217" t="s">
        <v>155</v>
      </c>
      <c r="AU103" s="217" t="s">
        <v>84</v>
      </c>
      <c r="AY103" s="19" t="s">
        <v>153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279</v>
      </c>
      <c r="BM103" s="217" t="s">
        <v>429</v>
      </c>
    </row>
    <row r="104" s="2" customFormat="1" ht="16.5" customHeight="1">
      <c r="A104" s="40"/>
      <c r="B104" s="41"/>
      <c r="C104" s="206" t="s">
        <v>306</v>
      </c>
      <c r="D104" s="206" t="s">
        <v>155</v>
      </c>
      <c r="E104" s="207" t="s">
        <v>1521</v>
      </c>
      <c r="F104" s="208" t="s">
        <v>1522</v>
      </c>
      <c r="G104" s="209" t="s">
        <v>455</v>
      </c>
      <c r="H104" s="210">
        <v>2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279</v>
      </c>
      <c r="AT104" s="217" t="s">
        <v>155</v>
      </c>
      <c r="AU104" s="217" t="s">
        <v>84</v>
      </c>
      <c r="AY104" s="19" t="s">
        <v>153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279</v>
      </c>
      <c r="BM104" s="217" t="s">
        <v>439</v>
      </c>
    </row>
    <row r="105" s="2" customFormat="1" ht="16.5" customHeight="1">
      <c r="A105" s="40"/>
      <c r="B105" s="41"/>
      <c r="C105" s="206" t="s">
        <v>7</v>
      </c>
      <c r="D105" s="206" t="s">
        <v>155</v>
      </c>
      <c r="E105" s="207" t="s">
        <v>1523</v>
      </c>
      <c r="F105" s="208" t="s">
        <v>1524</v>
      </c>
      <c r="G105" s="209" t="s">
        <v>204</v>
      </c>
      <c r="H105" s="210">
        <v>0.248</v>
      </c>
      <c r="I105" s="211"/>
      <c r="J105" s="212">
        <f>ROUND(I105*H105,2)</f>
        <v>0</v>
      </c>
      <c r="K105" s="208" t="s">
        <v>1483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279</v>
      </c>
      <c r="AT105" s="217" t="s">
        <v>155</v>
      </c>
      <c r="AU105" s="217" t="s">
        <v>84</v>
      </c>
      <c r="AY105" s="19" t="s">
        <v>153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279</v>
      </c>
      <c r="BM105" s="217" t="s">
        <v>452</v>
      </c>
    </row>
    <row r="106" s="12" customFormat="1" ht="25.92" customHeight="1">
      <c r="A106" s="12"/>
      <c r="B106" s="190"/>
      <c r="C106" s="191"/>
      <c r="D106" s="192" t="s">
        <v>75</v>
      </c>
      <c r="E106" s="193" t="s">
        <v>1525</v>
      </c>
      <c r="F106" s="193" t="s">
        <v>1526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P107</f>
        <v>0</v>
      </c>
      <c r="Q106" s="198"/>
      <c r="R106" s="199">
        <f>R107</f>
        <v>0</v>
      </c>
      <c r="S106" s="198"/>
      <c r="T106" s="20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84</v>
      </c>
      <c r="AT106" s="202" t="s">
        <v>75</v>
      </c>
      <c r="AU106" s="202" t="s">
        <v>76</v>
      </c>
      <c r="AY106" s="201" t="s">
        <v>153</v>
      </c>
      <c r="BK106" s="203">
        <f>BK107</f>
        <v>0</v>
      </c>
    </row>
    <row r="107" s="2" customFormat="1" ht="16.5" customHeight="1">
      <c r="A107" s="40"/>
      <c r="B107" s="41"/>
      <c r="C107" s="206" t="s">
        <v>320</v>
      </c>
      <c r="D107" s="206" t="s">
        <v>155</v>
      </c>
      <c r="E107" s="207" t="s">
        <v>1527</v>
      </c>
      <c r="F107" s="208" t="s">
        <v>1528</v>
      </c>
      <c r="G107" s="209" t="s">
        <v>339</v>
      </c>
      <c r="H107" s="210">
        <v>3</v>
      </c>
      <c r="I107" s="211"/>
      <c r="J107" s="212">
        <f>ROUND(I107*H107,2)</f>
        <v>0</v>
      </c>
      <c r="K107" s="208" t="s">
        <v>19</v>
      </c>
      <c r="L107" s="46"/>
      <c r="M107" s="281" t="s">
        <v>19</v>
      </c>
      <c r="N107" s="282" t="s">
        <v>47</v>
      </c>
      <c r="O107" s="283"/>
      <c r="P107" s="284">
        <f>O107*H107</f>
        <v>0</v>
      </c>
      <c r="Q107" s="284">
        <v>0</v>
      </c>
      <c r="R107" s="284">
        <f>Q107*H107</f>
        <v>0</v>
      </c>
      <c r="S107" s="284">
        <v>0</v>
      </c>
      <c r="T107" s="28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160</v>
      </c>
      <c r="AT107" s="217" t="s">
        <v>155</v>
      </c>
      <c r="AU107" s="217" t="s">
        <v>84</v>
      </c>
      <c r="AY107" s="19" t="s">
        <v>153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160</v>
      </c>
      <c r="BM107" s="217" t="s">
        <v>467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VaGAX2nJ2hfSyKt9bk/MTcVwn3r2zDOYzdR5WVWKY3zqepq9LwKIj8hS49YryaLz8mAw9BC/xgtM4M70fN/ZgQ==" hashValue="yWCJdmrOtbk2MEWrfqCkO3HyQ6MRi0QkatEIOWtEJsYu0D3O8w2aAwP31fqmJxK20tr6iO5lMJ35i9QdY2POrQ==" algorithmName="SHA-512" password="CC35"/>
  <autoFilter ref="C81:K10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Sklad prádla v Nemocnici Děčín, o.z.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ROUND((SUM(BE83:BE120)),  2)</f>
        <v>0</v>
      </c>
      <c r="G33" s="40"/>
      <c r="H33" s="40"/>
      <c r="I33" s="150">
        <v>0.20999999999999999</v>
      </c>
      <c r="J33" s="149">
        <f>ROUND(((SUM(BE83:BE120))*I33),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ROUND((SUM(BF83:BF120)),  2)</f>
        <v>0</v>
      </c>
      <c r="G34" s="40"/>
      <c r="H34" s="40"/>
      <c r="I34" s="150">
        <v>0.14999999999999999</v>
      </c>
      <c r="J34" s="149">
        <f>ROUND(((SUM(BF83:BF120))*I34),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ROUND((SUM(BG83:BG120)),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ROUND((SUM(BH83:BH120)),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ROUND((SUM(BI83:BI120)),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Sklad prádla v Nemocnici Děčín, o.z.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Vnitřní vodovod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č.parc. 1021, obec Děčín, k.ú. Děčín (624926)</v>
      </c>
      <c r="G52" s="42"/>
      <c r="H52" s="42"/>
      <c r="I52" s="34" t="s">
        <v>23</v>
      </c>
      <c r="J52" s="74" t="str">
        <f>IF(J12="","",J12)</f>
        <v>12. 9. 2023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zdravotní, a.s.</v>
      </c>
      <c r="G54" s="42"/>
      <c r="H54" s="42"/>
      <c r="I54" s="34" t="s">
        <v>33</v>
      </c>
      <c r="J54" s="38" t="str">
        <f>E21</f>
        <v>Ing.arch. Tomáš Adámek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112</v>
      </c>
      <c r="D57" s="164"/>
      <c r="E57" s="164"/>
      <c r="F57" s="164"/>
      <c r="G57" s="164"/>
      <c r="H57" s="164"/>
      <c r="I57" s="164"/>
      <c r="J57" s="165" t="s">
        <v>113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7"/>
      <c r="C60" s="168"/>
      <c r="D60" s="169" t="s">
        <v>1530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1478</v>
      </c>
      <c r="E61" s="170"/>
      <c r="F61" s="170"/>
      <c r="G61" s="170"/>
      <c r="H61" s="170"/>
      <c r="I61" s="170"/>
      <c r="J61" s="171">
        <f>J99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1531</v>
      </c>
      <c r="E62" s="170"/>
      <c r="F62" s="170"/>
      <c r="G62" s="170"/>
      <c r="H62" s="170"/>
      <c r="I62" s="170"/>
      <c r="J62" s="171">
        <f>J106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1479</v>
      </c>
      <c r="E63" s="170"/>
      <c r="F63" s="170"/>
      <c r="G63" s="170"/>
      <c r="H63" s="170"/>
      <c r="I63" s="170"/>
      <c r="J63" s="171">
        <f>J117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138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Sklad prádla v Nemocnici Děčín, o.z.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04 - Vnitřní vodovod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č.parc. 1021, obec Děčín, k.ú. Děčín (624926)</v>
      </c>
      <c r="G77" s="42"/>
      <c r="H77" s="42"/>
      <c r="I77" s="34" t="s">
        <v>23</v>
      </c>
      <c r="J77" s="74" t="str">
        <f>IF(J12="","",J12)</f>
        <v>12. 9. 2023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Krajská zdravotní, a.s.</v>
      </c>
      <c r="G79" s="42"/>
      <c r="H79" s="42"/>
      <c r="I79" s="34" t="s">
        <v>33</v>
      </c>
      <c r="J79" s="38" t="str">
        <f>E21</f>
        <v>Ing.arch. Tomáš Adámek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37</v>
      </c>
      <c r="J80" s="38" t="str">
        <f>E24</f>
        <v>Ing. Jaroslav Stolička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139</v>
      </c>
      <c r="D82" s="182" t="s">
        <v>61</v>
      </c>
      <c r="E82" s="182" t="s">
        <v>57</v>
      </c>
      <c r="F82" s="182" t="s">
        <v>58</v>
      </c>
      <c r="G82" s="182" t="s">
        <v>140</v>
      </c>
      <c r="H82" s="182" t="s">
        <v>141</v>
      </c>
      <c r="I82" s="182" t="s">
        <v>142</v>
      </c>
      <c r="J82" s="182" t="s">
        <v>113</v>
      </c>
      <c r="K82" s="183" t="s">
        <v>143</v>
      </c>
      <c r="L82" s="184"/>
      <c r="M82" s="94" t="s">
        <v>19</v>
      </c>
      <c r="N82" s="95" t="s">
        <v>46</v>
      </c>
      <c r="O82" s="95" t="s">
        <v>144</v>
      </c>
      <c r="P82" s="95" t="s">
        <v>145</v>
      </c>
      <c r="Q82" s="95" t="s">
        <v>146</v>
      </c>
      <c r="R82" s="95" t="s">
        <v>147</v>
      </c>
      <c r="S82" s="95" t="s">
        <v>148</v>
      </c>
      <c r="T82" s="96" t="s">
        <v>149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150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P84+P99+P106+P117</f>
        <v>0</v>
      </c>
      <c r="Q83" s="98"/>
      <c r="R83" s="187">
        <f>R84+R99+R106+R117</f>
        <v>0</v>
      </c>
      <c r="S83" s="98"/>
      <c r="T83" s="188">
        <f>T84+T99+T106+T117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114</v>
      </c>
      <c r="BK83" s="189">
        <f>BK84+BK99+BK106+BK117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414</v>
      </c>
      <c r="F84" s="193" t="s">
        <v>94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SUM(P85:P98)</f>
        <v>0</v>
      </c>
      <c r="Q84" s="198"/>
      <c r="R84" s="199">
        <f>SUM(R85:R98)</f>
        <v>0</v>
      </c>
      <c r="S84" s="198"/>
      <c r="T84" s="200">
        <f>SUM(T85:T98)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86</v>
      </c>
      <c r="AT84" s="202" t="s">
        <v>75</v>
      </c>
      <c r="AU84" s="202" t="s">
        <v>76</v>
      </c>
      <c r="AY84" s="201" t="s">
        <v>153</v>
      </c>
      <c r="BK84" s="203">
        <f>SUM(BK85:BK98)</f>
        <v>0</v>
      </c>
    </row>
    <row r="85" s="2" customFormat="1" ht="24.15" customHeight="1">
      <c r="A85" s="40"/>
      <c r="B85" s="41"/>
      <c r="C85" s="206" t="s">
        <v>84</v>
      </c>
      <c r="D85" s="206" t="s">
        <v>155</v>
      </c>
      <c r="E85" s="207" t="s">
        <v>1532</v>
      </c>
      <c r="F85" s="208" t="s">
        <v>1533</v>
      </c>
      <c r="G85" s="209" t="s">
        <v>339</v>
      </c>
      <c r="H85" s="210">
        <v>14</v>
      </c>
      <c r="I85" s="211"/>
      <c r="J85" s="212">
        <f>ROUND(I85*H85,2)</f>
        <v>0</v>
      </c>
      <c r="K85" s="208" t="s">
        <v>1483</v>
      </c>
      <c r="L85" s="46"/>
      <c r="M85" s="213" t="s">
        <v>19</v>
      </c>
      <c r="N85" s="214" t="s">
        <v>47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279</v>
      </c>
      <c r="AT85" s="217" t="s">
        <v>155</v>
      </c>
      <c r="AU85" s="217" t="s">
        <v>84</v>
      </c>
      <c r="AY85" s="19" t="s">
        <v>153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84</v>
      </c>
      <c r="BK85" s="218">
        <f>ROUND(I85*H85,2)</f>
        <v>0</v>
      </c>
      <c r="BL85" s="19" t="s">
        <v>279</v>
      </c>
      <c r="BM85" s="217" t="s">
        <v>86</v>
      </c>
    </row>
    <row r="86" s="2" customFormat="1" ht="21.75" customHeight="1">
      <c r="A86" s="40"/>
      <c r="B86" s="41"/>
      <c r="C86" s="206" t="s">
        <v>86</v>
      </c>
      <c r="D86" s="206" t="s">
        <v>155</v>
      </c>
      <c r="E86" s="207" t="s">
        <v>1534</v>
      </c>
      <c r="F86" s="208" t="s">
        <v>1535</v>
      </c>
      <c r="G86" s="209" t="s">
        <v>339</v>
      </c>
      <c r="H86" s="210">
        <v>14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279</v>
      </c>
      <c r="AT86" s="217" t="s">
        <v>155</v>
      </c>
      <c r="AU86" s="217" t="s">
        <v>84</v>
      </c>
      <c r="AY86" s="19" t="s">
        <v>153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279</v>
      </c>
      <c r="BM86" s="217" t="s">
        <v>160</v>
      </c>
    </row>
    <row r="87" s="2" customFormat="1" ht="21.75" customHeight="1">
      <c r="A87" s="40"/>
      <c r="B87" s="41"/>
      <c r="C87" s="206" t="s">
        <v>173</v>
      </c>
      <c r="D87" s="206" t="s">
        <v>155</v>
      </c>
      <c r="E87" s="207" t="s">
        <v>1536</v>
      </c>
      <c r="F87" s="208" t="s">
        <v>1537</v>
      </c>
      <c r="G87" s="209" t="s">
        <v>339</v>
      </c>
      <c r="H87" s="210">
        <v>14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279</v>
      </c>
      <c r="AT87" s="217" t="s">
        <v>155</v>
      </c>
      <c r="AU87" s="217" t="s">
        <v>84</v>
      </c>
      <c r="AY87" s="19" t="s">
        <v>153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279</v>
      </c>
      <c r="BM87" s="217" t="s">
        <v>188</v>
      </c>
    </row>
    <row r="88" s="2" customFormat="1" ht="21.75" customHeight="1">
      <c r="A88" s="40"/>
      <c r="B88" s="41"/>
      <c r="C88" s="206" t="s">
        <v>160</v>
      </c>
      <c r="D88" s="206" t="s">
        <v>155</v>
      </c>
      <c r="E88" s="207" t="s">
        <v>1538</v>
      </c>
      <c r="F88" s="208" t="s">
        <v>1539</v>
      </c>
      <c r="G88" s="209" t="s">
        <v>339</v>
      </c>
      <c r="H88" s="210">
        <v>51</v>
      </c>
      <c r="I88" s="211"/>
      <c r="J88" s="212">
        <f>ROUND(I88*H88,2)</f>
        <v>0</v>
      </c>
      <c r="K88" s="208" t="s">
        <v>1483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279</v>
      </c>
      <c r="AT88" s="217" t="s">
        <v>155</v>
      </c>
      <c r="AU88" s="217" t="s">
        <v>84</v>
      </c>
      <c r="AY88" s="19" t="s">
        <v>153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279</v>
      </c>
      <c r="BM88" s="217" t="s">
        <v>201</v>
      </c>
    </row>
    <row r="89" s="2" customFormat="1" ht="21.75" customHeight="1">
      <c r="A89" s="40"/>
      <c r="B89" s="41"/>
      <c r="C89" s="206" t="s">
        <v>183</v>
      </c>
      <c r="D89" s="206" t="s">
        <v>155</v>
      </c>
      <c r="E89" s="207" t="s">
        <v>1540</v>
      </c>
      <c r="F89" s="208" t="s">
        <v>1541</v>
      </c>
      <c r="G89" s="209" t="s">
        <v>339</v>
      </c>
      <c r="H89" s="210">
        <v>35.5</v>
      </c>
      <c r="I89" s="211"/>
      <c r="J89" s="212">
        <f>ROUND(I89*H89,2)</f>
        <v>0</v>
      </c>
      <c r="K89" s="208" t="s">
        <v>1483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279</v>
      </c>
      <c r="AT89" s="217" t="s">
        <v>155</v>
      </c>
      <c r="AU89" s="217" t="s">
        <v>84</v>
      </c>
      <c r="AY89" s="19" t="s">
        <v>153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279</v>
      </c>
      <c r="BM89" s="217" t="s">
        <v>215</v>
      </c>
    </row>
    <row r="90" s="2" customFormat="1" ht="21.75" customHeight="1">
      <c r="A90" s="40"/>
      <c r="B90" s="41"/>
      <c r="C90" s="206" t="s">
        <v>188</v>
      </c>
      <c r="D90" s="206" t="s">
        <v>155</v>
      </c>
      <c r="E90" s="207" t="s">
        <v>1542</v>
      </c>
      <c r="F90" s="208" t="s">
        <v>1543</v>
      </c>
      <c r="G90" s="209" t="s">
        <v>339</v>
      </c>
      <c r="H90" s="210">
        <v>69</v>
      </c>
      <c r="I90" s="211"/>
      <c r="J90" s="212">
        <f>ROUND(I90*H90,2)</f>
        <v>0</v>
      </c>
      <c r="K90" s="208" t="s">
        <v>1483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279</v>
      </c>
      <c r="AT90" s="217" t="s">
        <v>155</v>
      </c>
      <c r="AU90" s="217" t="s">
        <v>84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279</v>
      </c>
      <c r="BM90" s="217" t="s">
        <v>231</v>
      </c>
    </row>
    <row r="91" s="2" customFormat="1" ht="24.15" customHeight="1">
      <c r="A91" s="40"/>
      <c r="B91" s="41"/>
      <c r="C91" s="206" t="s">
        <v>194</v>
      </c>
      <c r="D91" s="206" t="s">
        <v>155</v>
      </c>
      <c r="E91" s="207" t="s">
        <v>1544</v>
      </c>
      <c r="F91" s="208" t="s">
        <v>1545</v>
      </c>
      <c r="G91" s="209" t="s">
        <v>339</v>
      </c>
      <c r="H91" s="210">
        <v>28</v>
      </c>
      <c r="I91" s="211"/>
      <c r="J91" s="212">
        <f>ROUND(I91*H91,2)</f>
        <v>0</v>
      </c>
      <c r="K91" s="208" t="s">
        <v>1483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279</v>
      </c>
      <c r="AT91" s="217" t="s">
        <v>155</v>
      </c>
      <c r="AU91" s="217" t="s">
        <v>84</v>
      </c>
      <c r="AY91" s="19" t="s">
        <v>153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279</v>
      </c>
      <c r="BM91" s="217" t="s">
        <v>263</v>
      </c>
    </row>
    <row r="92" s="2" customFormat="1" ht="24.15" customHeight="1">
      <c r="A92" s="40"/>
      <c r="B92" s="41"/>
      <c r="C92" s="206" t="s">
        <v>201</v>
      </c>
      <c r="D92" s="206" t="s">
        <v>155</v>
      </c>
      <c r="E92" s="207" t="s">
        <v>1546</v>
      </c>
      <c r="F92" s="208" t="s">
        <v>1547</v>
      </c>
      <c r="G92" s="209" t="s">
        <v>339</v>
      </c>
      <c r="H92" s="210">
        <v>24</v>
      </c>
      <c r="I92" s="211"/>
      <c r="J92" s="212">
        <f>ROUND(I92*H92,2)</f>
        <v>0</v>
      </c>
      <c r="K92" s="208" t="s">
        <v>1483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279</v>
      </c>
      <c r="AT92" s="217" t="s">
        <v>155</v>
      </c>
      <c r="AU92" s="217" t="s">
        <v>84</v>
      </c>
      <c r="AY92" s="19" t="s">
        <v>153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279</v>
      </c>
      <c r="BM92" s="217" t="s">
        <v>279</v>
      </c>
    </row>
    <row r="93" s="2" customFormat="1" ht="24.15" customHeight="1">
      <c r="A93" s="40"/>
      <c r="B93" s="41"/>
      <c r="C93" s="206" t="s">
        <v>209</v>
      </c>
      <c r="D93" s="206" t="s">
        <v>155</v>
      </c>
      <c r="E93" s="207" t="s">
        <v>1548</v>
      </c>
      <c r="F93" s="208" t="s">
        <v>1549</v>
      </c>
      <c r="G93" s="209" t="s">
        <v>339</v>
      </c>
      <c r="H93" s="210">
        <v>2</v>
      </c>
      <c r="I93" s="211"/>
      <c r="J93" s="212">
        <f>ROUND(I93*H93,2)</f>
        <v>0</v>
      </c>
      <c r="K93" s="208" t="s">
        <v>1483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279</v>
      </c>
      <c r="AT93" s="217" t="s">
        <v>155</v>
      </c>
      <c r="AU93" s="217" t="s">
        <v>84</v>
      </c>
      <c r="AY93" s="19" t="s">
        <v>153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279</v>
      </c>
      <c r="BM93" s="217" t="s">
        <v>292</v>
      </c>
    </row>
    <row r="94" s="2" customFormat="1" ht="24.15" customHeight="1">
      <c r="A94" s="40"/>
      <c r="B94" s="41"/>
      <c r="C94" s="206" t="s">
        <v>215</v>
      </c>
      <c r="D94" s="206" t="s">
        <v>155</v>
      </c>
      <c r="E94" s="207" t="s">
        <v>1550</v>
      </c>
      <c r="F94" s="208" t="s">
        <v>1551</v>
      </c>
      <c r="G94" s="209" t="s">
        <v>339</v>
      </c>
      <c r="H94" s="210">
        <v>35</v>
      </c>
      <c r="I94" s="211"/>
      <c r="J94" s="212">
        <f>ROUND(I94*H94,2)</f>
        <v>0</v>
      </c>
      <c r="K94" s="208" t="s">
        <v>1483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279</v>
      </c>
      <c r="AT94" s="217" t="s">
        <v>155</v>
      </c>
      <c r="AU94" s="217" t="s">
        <v>84</v>
      </c>
      <c r="AY94" s="19" t="s">
        <v>153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279</v>
      </c>
      <c r="BM94" s="217" t="s">
        <v>306</v>
      </c>
    </row>
    <row r="95" s="2" customFormat="1" ht="24.15" customHeight="1">
      <c r="A95" s="40"/>
      <c r="B95" s="41"/>
      <c r="C95" s="206" t="s">
        <v>221</v>
      </c>
      <c r="D95" s="206" t="s">
        <v>155</v>
      </c>
      <c r="E95" s="207" t="s">
        <v>1552</v>
      </c>
      <c r="F95" s="208" t="s">
        <v>1553</v>
      </c>
      <c r="G95" s="209" t="s">
        <v>339</v>
      </c>
      <c r="H95" s="210">
        <v>35</v>
      </c>
      <c r="I95" s="211"/>
      <c r="J95" s="212">
        <f>ROUND(I95*H95,2)</f>
        <v>0</v>
      </c>
      <c r="K95" s="208" t="s">
        <v>1483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279</v>
      </c>
      <c r="AT95" s="217" t="s">
        <v>155</v>
      </c>
      <c r="AU95" s="217" t="s">
        <v>84</v>
      </c>
      <c r="AY95" s="19" t="s">
        <v>153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279</v>
      </c>
      <c r="BM95" s="217" t="s">
        <v>320</v>
      </c>
    </row>
    <row r="96" s="2" customFormat="1" ht="24.15" customHeight="1">
      <c r="A96" s="40"/>
      <c r="B96" s="41"/>
      <c r="C96" s="206" t="s">
        <v>231</v>
      </c>
      <c r="D96" s="206" t="s">
        <v>155</v>
      </c>
      <c r="E96" s="207" t="s">
        <v>1554</v>
      </c>
      <c r="F96" s="208" t="s">
        <v>1555</v>
      </c>
      <c r="G96" s="209" t="s">
        <v>339</v>
      </c>
      <c r="H96" s="210">
        <v>35</v>
      </c>
      <c r="I96" s="211"/>
      <c r="J96" s="212">
        <f>ROUND(I96*H96,2)</f>
        <v>0</v>
      </c>
      <c r="K96" s="208" t="s">
        <v>1483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279</v>
      </c>
      <c r="AT96" s="217" t="s">
        <v>155</v>
      </c>
      <c r="AU96" s="217" t="s">
        <v>84</v>
      </c>
      <c r="AY96" s="19" t="s">
        <v>153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279</v>
      </c>
      <c r="BM96" s="217" t="s">
        <v>336</v>
      </c>
    </row>
    <row r="97" s="2" customFormat="1" ht="24.15" customHeight="1">
      <c r="A97" s="40"/>
      <c r="B97" s="41"/>
      <c r="C97" s="206" t="s">
        <v>256</v>
      </c>
      <c r="D97" s="206" t="s">
        <v>155</v>
      </c>
      <c r="E97" s="207" t="s">
        <v>1556</v>
      </c>
      <c r="F97" s="208" t="s">
        <v>1557</v>
      </c>
      <c r="G97" s="209" t="s">
        <v>339</v>
      </c>
      <c r="H97" s="210">
        <v>34</v>
      </c>
      <c r="I97" s="211"/>
      <c r="J97" s="212">
        <f>ROUND(I97*H97,2)</f>
        <v>0</v>
      </c>
      <c r="K97" s="208" t="s">
        <v>1483</v>
      </c>
      <c r="L97" s="46"/>
      <c r="M97" s="213" t="s">
        <v>19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279</v>
      </c>
      <c r="AT97" s="217" t="s">
        <v>155</v>
      </c>
      <c r="AU97" s="217" t="s">
        <v>84</v>
      </c>
      <c r="AY97" s="19" t="s">
        <v>153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279</v>
      </c>
      <c r="BM97" s="217" t="s">
        <v>349</v>
      </c>
    </row>
    <row r="98" s="2" customFormat="1" ht="16.5" customHeight="1">
      <c r="A98" s="40"/>
      <c r="B98" s="41"/>
      <c r="C98" s="206" t="s">
        <v>263</v>
      </c>
      <c r="D98" s="206" t="s">
        <v>155</v>
      </c>
      <c r="E98" s="207" t="s">
        <v>1558</v>
      </c>
      <c r="F98" s="208" t="s">
        <v>1559</v>
      </c>
      <c r="G98" s="209" t="s">
        <v>204</v>
      </c>
      <c r="H98" s="210">
        <v>0.79600000000000004</v>
      </c>
      <c r="I98" s="211"/>
      <c r="J98" s="212">
        <f>ROUND(I98*H98,2)</f>
        <v>0</v>
      </c>
      <c r="K98" s="208" t="s">
        <v>1483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279</v>
      </c>
      <c r="AT98" s="217" t="s">
        <v>155</v>
      </c>
      <c r="AU98" s="217" t="s">
        <v>84</v>
      </c>
      <c r="AY98" s="19" t="s">
        <v>153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279</v>
      </c>
      <c r="BM98" s="217" t="s">
        <v>362</v>
      </c>
    </row>
    <row r="99" s="12" customFormat="1" ht="25.92" customHeight="1">
      <c r="A99" s="12"/>
      <c r="B99" s="190"/>
      <c r="C99" s="191"/>
      <c r="D99" s="192" t="s">
        <v>75</v>
      </c>
      <c r="E99" s="193" t="s">
        <v>427</v>
      </c>
      <c r="F99" s="193" t="s">
        <v>1486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SUM(P100:P105)</f>
        <v>0</v>
      </c>
      <c r="Q99" s="198"/>
      <c r="R99" s="199">
        <f>SUM(R100:R105)</f>
        <v>0</v>
      </c>
      <c r="S99" s="198"/>
      <c r="T99" s="200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86</v>
      </c>
      <c r="AT99" s="202" t="s">
        <v>75</v>
      </c>
      <c r="AU99" s="202" t="s">
        <v>76</v>
      </c>
      <c r="AY99" s="201" t="s">
        <v>153</v>
      </c>
      <c r="BK99" s="203">
        <f>SUM(BK100:BK105)</f>
        <v>0</v>
      </c>
    </row>
    <row r="100" s="2" customFormat="1" ht="24.15" customHeight="1">
      <c r="A100" s="40"/>
      <c r="B100" s="41"/>
      <c r="C100" s="206" t="s">
        <v>8</v>
      </c>
      <c r="D100" s="206" t="s">
        <v>155</v>
      </c>
      <c r="E100" s="207" t="s">
        <v>1560</v>
      </c>
      <c r="F100" s="208" t="s">
        <v>1561</v>
      </c>
      <c r="G100" s="209" t="s">
        <v>455</v>
      </c>
      <c r="H100" s="210">
        <v>2</v>
      </c>
      <c r="I100" s="211"/>
      <c r="J100" s="212">
        <f>ROUND(I100*H100,2)</f>
        <v>0</v>
      </c>
      <c r="K100" s="208" t="s">
        <v>1483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279</v>
      </c>
      <c r="AT100" s="217" t="s">
        <v>155</v>
      </c>
      <c r="AU100" s="217" t="s">
        <v>84</v>
      </c>
      <c r="AY100" s="19" t="s">
        <v>153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279</v>
      </c>
      <c r="BM100" s="217" t="s">
        <v>372</v>
      </c>
    </row>
    <row r="101" s="2" customFormat="1" ht="24.15" customHeight="1">
      <c r="A101" s="40"/>
      <c r="B101" s="41"/>
      <c r="C101" s="206" t="s">
        <v>279</v>
      </c>
      <c r="D101" s="206" t="s">
        <v>155</v>
      </c>
      <c r="E101" s="207" t="s">
        <v>1562</v>
      </c>
      <c r="F101" s="208" t="s">
        <v>1563</v>
      </c>
      <c r="G101" s="209" t="s">
        <v>455</v>
      </c>
      <c r="H101" s="210">
        <v>2</v>
      </c>
      <c r="I101" s="211"/>
      <c r="J101" s="212">
        <f>ROUND(I101*H101,2)</f>
        <v>0</v>
      </c>
      <c r="K101" s="208" t="s">
        <v>1483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279</v>
      </c>
      <c r="AT101" s="217" t="s">
        <v>155</v>
      </c>
      <c r="AU101" s="217" t="s">
        <v>84</v>
      </c>
      <c r="AY101" s="19" t="s">
        <v>153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279</v>
      </c>
      <c r="BM101" s="217" t="s">
        <v>383</v>
      </c>
    </row>
    <row r="102" s="2" customFormat="1" ht="21.75" customHeight="1">
      <c r="A102" s="40"/>
      <c r="B102" s="41"/>
      <c r="C102" s="206" t="s">
        <v>285</v>
      </c>
      <c r="D102" s="206" t="s">
        <v>155</v>
      </c>
      <c r="E102" s="207" t="s">
        <v>1564</v>
      </c>
      <c r="F102" s="208" t="s">
        <v>1565</v>
      </c>
      <c r="G102" s="209" t="s">
        <v>455</v>
      </c>
      <c r="H102" s="210">
        <v>1</v>
      </c>
      <c r="I102" s="211"/>
      <c r="J102" s="212">
        <f>ROUND(I102*H102,2)</f>
        <v>0</v>
      </c>
      <c r="K102" s="208" t="s">
        <v>1483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279</v>
      </c>
      <c r="AT102" s="217" t="s">
        <v>155</v>
      </c>
      <c r="AU102" s="217" t="s">
        <v>84</v>
      </c>
      <c r="AY102" s="19" t="s">
        <v>153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279</v>
      </c>
      <c r="BM102" s="217" t="s">
        <v>399</v>
      </c>
    </row>
    <row r="103" s="2" customFormat="1" ht="16.5" customHeight="1">
      <c r="A103" s="40"/>
      <c r="B103" s="41"/>
      <c r="C103" s="206" t="s">
        <v>292</v>
      </c>
      <c r="D103" s="206" t="s">
        <v>155</v>
      </c>
      <c r="E103" s="207" t="s">
        <v>1566</v>
      </c>
      <c r="F103" s="208" t="s">
        <v>1567</v>
      </c>
      <c r="G103" s="209" t="s">
        <v>455</v>
      </c>
      <c r="H103" s="210">
        <v>2</v>
      </c>
      <c r="I103" s="211"/>
      <c r="J103" s="212">
        <f>ROUND(I103*H103,2)</f>
        <v>0</v>
      </c>
      <c r="K103" s="208" t="s">
        <v>1483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279</v>
      </c>
      <c r="AT103" s="217" t="s">
        <v>155</v>
      </c>
      <c r="AU103" s="217" t="s">
        <v>84</v>
      </c>
      <c r="AY103" s="19" t="s">
        <v>153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279</v>
      </c>
      <c r="BM103" s="217" t="s">
        <v>416</v>
      </c>
    </row>
    <row r="104" s="2" customFormat="1" ht="24.15" customHeight="1">
      <c r="A104" s="40"/>
      <c r="B104" s="41"/>
      <c r="C104" s="206" t="s">
        <v>299</v>
      </c>
      <c r="D104" s="206" t="s">
        <v>155</v>
      </c>
      <c r="E104" s="207" t="s">
        <v>1568</v>
      </c>
      <c r="F104" s="208" t="s">
        <v>1569</v>
      </c>
      <c r="G104" s="209" t="s">
        <v>455</v>
      </c>
      <c r="H104" s="210">
        <v>2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279</v>
      </c>
      <c r="AT104" s="217" t="s">
        <v>155</v>
      </c>
      <c r="AU104" s="217" t="s">
        <v>84</v>
      </c>
      <c r="AY104" s="19" t="s">
        <v>153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279</v>
      </c>
      <c r="BM104" s="217" t="s">
        <v>429</v>
      </c>
    </row>
    <row r="105" s="2" customFormat="1" ht="16.5" customHeight="1">
      <c r="A105" s="40"/>
      <c r="B105" s="41"/>
      <c r="C105" s="206" t="s">
        <v>306</v>
      </c>
      <c r="D105" s="206" t="s">
        <v>155</v>
      </c>
      <c r="E105" s="207" t="s">
        <v>1523</v>
      </c>
      <c r="F105" s="208" t="s">
        <v>1524</v>
      </c>
      <c r="G105" s="209" t="s">
        <v>204</v>
      </c>
      <c r="H105" s="210">
        <v>0.012999999999999999</v>
      </c>
      <c r="I105" s="211"/>
      <c r="J105" s="212">
        <f>ROUND(I105*H105,2)</f>
        <v>0</v>
      </c>
      <c r="K105" s="208" t="s">
        <v>1483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279</v>
      </c>
      <c r="AT105" s="217" t="s">
        <v>155</v>
      </c>
      <c r="AU105" s="217" t="s">
        <v>84</v>
      </c>
      <c r="AY105" s="19" t="s">
        <v>153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279</v>
      </c>
      <c r="BM105" s="217" t="s">
        <v>439</v>
      </c>
    </row>
    <row r="106" s="12" customFormat="1" ht="25.92" customHeight="1">
      <c r="A106" s="12"/>
      <c r="B106" s="190"/>
      <c r="C106" s="191"/>
      <c r="D106" s="192" t="s">
        <v>75</v>
      </c>
      <c r="E106" s="193" t="s">
        <v>1570</v>
      </c>
      <c r="F106" s="193" t="s">
        <v>94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SUM(P107:P116)</f>
        <v>0</v>
      </c>
      <c r="Q106" s="198"/>
      <c r="R106" s="199">
        <f>SUM(R107:R116)</f>
        <v>0</v>
      </c>
      <c r="S106" s="198"/>
      <c r="T106" s="200">
        <f>SUM(T107:T116)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86</v>
      </c>
      <c r="AT106" s="202" t="s">
        <v>75</v>
      </c>
      <c r="AU106" s="202" t="s">
        <v>76</v>
      </c>
      <c r="AY106" s="201" t="s">
        <v>153</v>
      </c>
      <c r="BK106" s="203">
        <f>SUM(BK107:BK116)</f>
        <v>0</v>
      </c>
    </row>
    <row r="107" s="2" customFormat="1" ht="16.5" customHeight="1">
      <c r="A107" s="40"/>
      <c r="B107" s="41"/>
      <c r="C107" s="206" t="s">
        <v>7</v>
      </c>
      <c r="D107" s="206" t="s">
        <v>155</v>
      </c>
      <c r="E107" s="207" t="s">
        <v>1571</v>
      </c>
      <c r="F107" s="208" t="s">
        <v>1572</v>
      </c>
      <c r="G107" s="209" t="s">
        <v>419</v>
      </c>
      <c r="H107" s="210">
        <v>2</v>
      </c>
      <c r="I107" s="211"/>
      <c r="J107" s="212">
        <f>ROUND(I107*H107,2)</f>
        <v>0</v>
      </c>
      <c r="K107" s="208" t="s">
        <v>1483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279</v>
      </c>
      <c r="AT107" s="217" t="s">
        <v>155</v>
      </c>
      <c r="AU107" s="217" t="s">
        <v>84</v>
      </c>
      <c r="AY107" s="19" t="s">
        <v>153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279</v>
      </c>
      <c r="BM107" s="217" t="s">
        <v>452</v>
      </c>
    </row>
    <row r="108" s="2" customFormat="1" ht="24.15" customHeight="1">
      <c r="A108" s="40"/>
      <c r="B108" s="41"/>
      <c r="C108" s="206" t="s">
        <v>320</v>
      </c>
      <c r="D108" s="206" t="s">
        <v>155</v>
      </c>
      <c r="E108" s="207" t="s">
        <v>1573</v>
      </c>
      <c r="F108" s="208" t="s">
        <v>1574</v>
      </c>
      <c r="G108" s="209" t="s">
        <v>455</v>
      </c>
      <c r="H108" s="210">
        <v>8</v>
      </c>
      <c r="I108" s="211"/>
      <c r="J108" s="212">
        <f>ROUND(I108*H108,2)</f>
        <v>0</v>
      </c>
      <c r="K108" s="208" t="s">
        <v>1483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279</v>
      </c>
      <c r="AT108" s="217" t="s">
        <v>155</v>
      </c>
      <c r="AU108" s="217" t="s">
        <v>84</v>
      </c>
      <c r="AY108" s="19" t="s">
        <v>153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279</v>
      </c>
      <c r="BM108" s="217" t="s">
        <v>467</v>
      </c>
    </row>
    <row r="109" s="2" customFormat="1" ht="16.5" customHeight="1">
      <c r="A109" s="40"/>
      <c r="B109" s="41"/>
      <c r="C109" s="206" t="s">
        <v>327</v>
      </c>
      <c r="D109" s="206" t="s">
        <v>155</v>
      </c>
      <c r="E109" s="207" t="s">
        <v>1575</v>
      </c>
      <c r="F109" s="208" t="s">
        <v>1576</v>
      </c>
      <c r="G109" s="209" t="s">
        <v>455</v>
      </c>
      <c r="H109" s="210">
        <v>6</v>
      </c>
      <c r="I109" s="211"/>
      <c r="J109" s="212">
        <f>ROUND(I109*H109,2)</f>
        <v>0</v>
      </c>
      <c r="K109" s="208" t="s">
        <v>1483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279</v>
      </c>
      <c r="AT109" s="217" t="s">
        <v>155</v>
      </c>
      <c r="AU109" s="217" t="s">
        <v>84</v>
      </c>
      <c r="AY109" s="19" t="s">
        <v>153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279</v>
      </c>
      <c r="BM109" s="217" t="s">
        <v>481</v>
      </c>
    </row>
    <row r="110" s="2" customFormat="1" ht="16.5" customHeight="1">
      <c r="A110" s="40"/>
      <c r="B110" s="41"/>
      <c r="C110" s="206" t="s">
        <v>336</v>
      </c>
      <c r="D110" s="206" t="s">
        <v>155</v>
      </c>
      <c r="E110" s="207" t="s">
        <v>1577</v>
      </c>
      <c r="F110" s="208" t="s">
        <v>1578</v>
      </c>
      <c r="G110" s="209" t="s">
        <v>455</v>
      </c>
      <c r="H110" s="210">
        <v>4</v>
      </c>
      <c r="I110" s="211"/>
      <c r="J110" s="212">
        <f>ROUND(I110*H110,2)</f>
        <v>0</v>
      </c>
      <c r="K110" s="208" t="s">
        <v>1483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279</v>
      </c>
      <c r="AT110" s="217" t="s">
        <v>155</v>
      </c>
      <c r="AU110" s="217" t="s">
        <v>84</v>
      </c>
      <c r="AY110" s="19" t="s">
        <v>153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279</v>
      </c>
      <c r="BM110" s="217" t="s">
        <v>496</v>
      </c>
    </row>
    <row r="111" s="2" customFormat="1" ht="16.5" customHeight="1">
      <c r="A111" s="40"/>
      <c r="B111" s="41"/>
      <c r="C111" s="206" t="s">
        <v>343</v>
      </c>
      <c r="D111" s="206" t="s">
        <v>155</v>
      </c>
      <c r="E111" s="207" t="s">
        <v>1579</v>
      </c>
      <c r="F111" s="208" t="s">
        <v>1580</v>
      </c>
      <c r="G111" s="209" t="s">
        <v>455</v>
      </c>
      <c r="H111" s="210">
        <v>4</v>
      </c>
      <c r="I111" s="211"/>
      <c r="J111" s="212">
        <f>ROUND(I111*H111,2)</f>
        <v>0</v>
      </c>
      <c r="K111" s="208" t="s">
        <v>1483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279</v>
      </c>
      <c r="AT111" s="217" t="s">
        <v>155</v>
      </c>
      <c r="AU111" s="217" t="s">
        <v>84</v>
      </c>
      <c r="AY111" s="19" t="s">
        <v>153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279</v>
      </c>
      <c r="BM111" s="217" t="s">
        <v>510</v>
      </c>
    </row>
    <row r="112" s="2" customFormat="1" ht="16.5" customHeight="1">
      <c r="A112" s="40"/>
      <c r="B112" s="41"/>
      <c r="C112" s="206" t="s">
        <v>349</v>
      </c>
      <c r="D112" s="206" t="s">
        <v>155</v>
      </c>
      <c r="E112" s="207" t="s">
        <v>1581</v>
      </c>
      <c r="F112" s="208" t="s">
        <v>1582</v>
      </c>
      <c r="G112" s="209" t="s">
        <v>455</v>
      </c>
      <c r="H112" s="210">
        <v>1</v>
      </c>
      <c r="I112" s="211"/>
      <c r="J112" s="212">
        <f>ROUND(I112*H112,2)</f>
        <v>0</v>
      </c>
      <c r="K112" s="208" t="s">
        <v>1483</v>
      </c>
      <c r="L112" s="46"/>
      <c r="M112" s="213" t="s">
        <v>19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279</v>
      </c>
      <c r="AT112" s="217" t="s">
        <v>155</v>
      </c>
      <c r="AU112" s="217" t="s">
        <v>84</v>
      </c>
      <c r="AY112" s="19" t="s">
        <v>153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279</v>
      </c>
      <c r="BM112" s="217" t="s">
        <v>535</v>
      </c>
    </row>
    <row r="113" s="2" customFormat="1" ht="16.5" customHeight="1">
      <c r="A113" s="40"/>
      <c r="B113" s="41"/>
      <c r="C113" s="206" t="s">
        <v>354</v>
      </c>
      <c r="D113" s="206" t="s">
        <v>155</v>
      </c>
      <c r="E113" s="207" t="s">
        <v>1583</v>
      </c>
      <c r="F113" s="208" t="s">
        <v>1584</v>
      </c>
      <c r="G113" s="209" t="s">
        <v>455</v>
      </c>
      <c r="H113" s="210">
        <v>2</v>
      </c>
      <c r="I113" s="211"/>
      <c r="J113" s="212">
        <f>ROUND(I113*H113,2)</f>
        <v>0</v>
      </c>
      <c r="K113" s="208" t="s">
        <v>1483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279</v>
      </c>
      <c r="AT113" s="217" t="s">
        <v>155</v>
      </c>
      <c r="AU113" s="217" t="s">
        <v>84</v>
      </c>
      <c r="AY113" s="19" t="s">
        <v>153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279</v>
      </c>
      <c r="BM113" s="217" t="s">
        <v>545</v>
      </c>
    </row>
    <row r="114" s="2" customFormat="1" ht="16.5" customHeight="1">
      <c r="A114" s="40"/>
      <c r="B114" s="41"/>
      <c r="C114" s="206" t="s">
        <v>362</v>
      </c>
      <c r="D114" s="206" t="s">
        <v>155</v>
      </c>
      <c r="E114" s="207" t="s">
        <v>1585</v>
      </c>
      <c r="F114" s="208" t="s">
        <v>1586</v>
      </c>
      <c r="G114" s="209" t="s">
        <v>455</v>
      </c>
      <c r="H114" s="210">
        <v>4</v>
      </c>
      <c r="I114" s="211"/>
      <c r="J114" s="212">
        <f>ROUND(I114*H114,2)</f>
        <v>0</v>
      </c>
      <c r="K114" s="208" t="s">
        <v>1483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279</v>
      </c>
      <c r="AT114" s="217" t="s">
        <v>155</v>
      </c>
      <c r="AU114" s="217" t="s">
        <v>84</v>
      </c>
      <c r="AY114" s="19" t="s">
        <v>153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279</v>
      </c>
      <c r="BM114" s="217" t="s">
        <v>557</v>
      </c>
    </row>
    <row r="115" s="2" customFormat="1" ht="16.5" customHeight="1">
      <c r="A115" s="40"/>
      <c r="B115" s="41"/>
      <c r="C115" s="206" t="s">
        <v>367</v>
      </c>
      <c r="D115" s="206" t="s">
        <v>155</v>
      </c>
      <c r="E115" s="207" t="s">
        <v>1587</v>
      </c>
      <c r="F115" s="208" t="s">
        <v>1588</v>
      </c>
      <c r="G115" s="209" t="s">
        <v>1589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279</v>
      </c>
      <c r="AT115" s="217" t="s">
        <v>155</v>
      </c>
      <c r="AU115" s="217" t="s">
        <v>84</v>
      </c>
      <c r="AY115" s="19" t="s">
        <v>153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279</v>
      </c>
      <c r="BM115" s="217" t="s">
        <v>923</v>
      </c>
    </row>
    <row r="116" s="2" customFormat="1" ht="16.5" customHeight="1">
      <c r="A116" s="40"/>
      <c r="B116" s="41"/>
      <c r="C116" s="206" t="s">
        <v>372</v>
      </c>
      <c r="D116" s="206" t="s">
        <v>155</v>
      </c>
      <c r="E116" s="207" t="s">
        <v>1590</v>
      </c>
      <c r="F116" s="208" t="s">
        <v>1591</v>
      </c>
      <c r="G116" s="209" t="s">
        <v>204</v>
      </c>
      <c r="H116" s="210">
        <v>0.0089999999999999993</v>
      </c>
      <c r="I116" s="211"/>
      <c r="J116" s="212">
        <f>ROUND(I116*H116,2)</f>
        <v>0</v>
      </c>
      <c r="K116" s="208" t="s">
        <v>1483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279</v>
      </c>
      <c r="AT116" s="217" t="s">
        <v>155</v>
      </c>
      <c r="AU116" s="217" t="s">
        <v>84</v>
      </c>
      <c r="AY116" s="19" t="s">
        <v>153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279</v>
      </c>
      <c r="BM116" s="217" t="s">
        <v>936</v>
      </c>
    </row>
    <row r="117" s="12" customFormat="1" ht="25.92" customHeight="1">
      <c r="A117" s="12"/>
      <c r="B117" s="190"/>
      <c r="C117" s="191"/>
      <c r="D117" s="192" t="s">
        <v>75</v>
      </c>
      <c r="E117" s="193" t="s">
        <v>1525</v>
      </c>
      <c r="F117" s="193" t="s">
        <v>1526</v>
      </c>
      <c r="G117" s="191"/>
      <c r="H117" s="191"/>
      <c r="I117" s="194"/>
      <c r="J117" s="195">
        <f>BK117</f>
        <v>0</v>
      </c>
      <c r="K117" s="191"/>
      <c r="L117" s="196"/>
      <c r="M117" s="197"/>
      <c r="N117" s="198"/>
      <c r="O117" s="198"/>
      <c r="P117" s="199">
        <f>SUM(P118:P120)</f>
        <v>0</v>
      </c>
      <c r="Q117" s="198"/>
      <c r="R117" s="199">
        <f>SUM(R118:R120)</f>
        <v>0</v>
      </c>
      <c r="S117" s="198"/>
      <c r="T117" s="200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84</v>
      </c>
      <c r="AT117" s="202" t="s">
        <v>75</v>
      </c>
      <c r="AU117" s="202" t="s">
        <v>76</v>
      </c>
      <c r="AY117" s="201" t="s">
        <v>153</v>
      </c>
      <c r="BK117" s="203">
        <f>SUM(BK118:BK120)</f>
        <v>0</v>
      </c>
    </row>
    <row r="118" s="2" customFormat="1" ht="16.5" customHeight="1">
      <c r="A118" s="40"/>
      <c r="B118" s="41"/>
      <c r="C118" s="206" t="s">
        <v>377</v>
      </c>
      <c r="D118" s="206" t="s">
        <v>155</v>
      </c>
      <c r="E118" s="207" t="s">
        <v>1592</v>
      </c>
      <c r="F118" s="208" t="s">
        <v>1593</v>
      </c>
      <c r="G118" s="209" t="s">
        <v>339</v>
      </c>
      <c r="H118" s="210">
        <v>193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160</v>
      </c>
      <c r="AT118" s="217" t="s">
        <v>155</v>
      </c>
      <c r="AU118" s="217" t="s">
        <v>84</v>
      </c>
      <c r="AY118" s="19" t="s">
        <v>153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160</v>
      </c>
      <c r="BM118" s="217" t="s">
        <v>770</v>
      </c>
    </row>
    <row r="119" s="2" customFormat="1" ht="16.5" customHeight="1">
      <c r="A119" s="40"/>
      <c r="B119" s="41"/>
      <c r="C119" s="206" t="s">
        <v>383</v>
      </c>
      <c r="D119" s="206" t="s">
        <v>155</v>
      </c>
      <c r="E119" s="207" t="s">
        <v>1594</v>
      </c>
      <c r="F119" s="208" t="s">
        <v>1595</v>
      </c>
      <c r="G119" s="209" t="s">
        <v>339</v>
      </c>
      <c r="H119" s="210">
        <v>197.5</v>
      </c>
      <c r="I119" s="211"/>
      <c r="J119" s="212">
        <f>ROUND(I119*H119,2)</f>
        <v>0</v>
      </c>
      <c r="K119" s="208" t="s">
        <v>1483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160</v>
      </c>
      <c r="AT119" s="217" t="s">
        <v>155</v>
      </c>
      <c r="AU119" s="217" t="s">
        <v>84</v>
      </c>
      <c r="AY119" s="19" t="s">
        <v>153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160</v>
      </c>
      <c r="BM119" s="217" t="s">
        <v>962</v>
      </c>
    </row>
    <row r="120" s="2" customFormat="1" ht="16.5" customHeight="1">
      <c r="A120" s="40"/>
      <c r="B120" s="41"/>
      <c r="C120" s="206" t="s">
        <v>390</v>
      </c>
      <c r="D120" s="206" t="s">
        <v>155</v>
      </c>
      <c r="E120" s="207" t="s">
        <v>1596</v>
      </c>
      <c r="F120" s="208" t="s">
        <v>1597</v>
      </c>
      <c r="G120" s="209" t="s">
        <v>339</v>
      </c>
      <c r="H120" s="210">
        <v>197.5</v>
      </c>
      <c r="I120" s="211"/>
      <c r="J120" s="212">
        <f>ROUND(I120*H120,2)</f>
        <v>0</v>
      </c>
      <c r="K120" s="208" t="s">
        <v>1483</v>
      </c>
      <c r="L120" s="46"/>
      <c r="M120" s="281" t="s">
        <v>19</v>
      </c>
      <c r="N120" s="282" t="s">
        <v>47</v>
      </c>
      <c r="O120" s="283"/>
      <c r="P120" s="284">
        <f>O120*H120</f>
        <v>0</v>
      </c>
      <c r="Q120" s="284">
        <v>0</v>
      </c>
      <c r="R120" s="284">
        <f>Q120*H120</f>
        <v>0</v>
      </c>
      <c r="S120" s="284">
        <v>0</v>
      </c>
      <c r="T120" s="28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160</v>
      </c>
      <c r="AT120" s="217" t="s">
        <v>155</v>
      </c>
      <c r="AU120" s="217" t="s">
        <v>84</v>
      </c>
      <c r="AY120" s="19" t="s">
        <v>153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84</v>
      </c>
      <c r="BK120" s="218">
        <f>ROUND(I120*H120,2)</f>
        <v>0</v>
      </c>
      <c r="BL120" s="19" t="s">
        <v>160</v>
      </c>
      <c r="BM120" s="217" t="s">
        <v>972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5Q72okoXuj5yosWeFHoDjeHq+2S8IPIOFdYtwS767dJ35GaEEbpgQqGigapC22RI0DcuXBVjvVXUitOLnSFDWA==" hashValue="0wm66Lv/ym6hxzQwJZItJt1Er2waqC23NVMX092ELa/IOjDJinAr7KjmX0Yq/zop1D5lsss/iYR3vRph88E26g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Sklad prádla v Nemocnici Děčín, o.z.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ROUND((SUM(BE82:BE90)),  2)</f>
        <v>0</v>
      </c>
      <c r="G33" s="40"/>
      <c r="H33" s="40"/>
      <c r="I33" s="150">
        <v>0.20999999999999999</v>
      </c>
      <c r="J33" s="149">
        <f>ROUND(((SUM(BE82:BE90))*I33),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ROUND((SUM(BF82:BF90)),  2)</f>
        <v>0</v>
      </c>
      <c r="G34" s="40"/>
      <c r="H34" s="40"/>
      <c r="I34" s="150">
        <v>0.14999999999999999</v>
      </c>
      <c r="J34" s="149">
        <f>ROUND(((SUM(BF82:BF90))*I34),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ROUND((SUM(BG82:BG90)),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ROUND((SUM(BH82:BH90)),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ROUND((SUM(BI82:BI90)),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Sklad prádla v Nemocnici Děčín, o.z.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č.parc. 1021, obec Děčín, k.ú. Děčín (624926)</v>
      </c>
      <c r="G52" s="42"/>
      <c r="H52" s="42"/>
      <c r="I52" s="34" t="s">
        <v>23</v>
      </c>
      <c r="J52" s="74" t="str">
        <f>IF(J12="","",J12)</f>
        <v>12. 9. 2023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zdravotní, a.s.</v>
      </c>
      <c r="G54" s="42"/>
      <c r="H54" s="42"/>
      <c r="I54" s="34" t="s">
        <v>33</v>
      </c>
      <c r="J54" s="38" t="str">
        <f>E21</f>
        <v>Ing.arch. Tomáš Adámek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112</v>
      </c>
      <c r="D57" s="164"/>
      <c r="E57" s="164"/>
      <c r="F57" s="164"/>
      <c r="G57" s="164"/>
      <c r="H57" s="164"/>
      <c r="I57" s="164"/>
      <c r="J57" s="165" t="s">
        <v>113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7"/>
      <c r="C60" s="168"/>
      <c r="D60" s="169" t="s">
        <v>1599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1600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1479</v>
      </c>
      <c r="E62" s="170"/>
      <c r="F62" s="170"/>
      <c r="G62" s="170"/>
      <c r="H62" s="170"/>
      <c r="I62" s="170"/>
      <c r="J62" s="171">
        <f>J88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Sklad prádla v Nemocnici Děčín, o.z.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05 - Vytápění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č.parc. 1021, obec Děčín, k.ú. Děčín (624926)</v>
      </c>
      <c r="G76" s="42"/>
      <c r="H76" s="42"/>
      <c r="I76" s="34" t="s">
        <v>23</v>
      </c>
      <c r="J76" s="74" t="str">
        <f>IF(J12="","",J12)</f>
        <v>12. 9. 2023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Krajská zdravotní, a.s.</v>
      </c>
      <c r="G78" s="42"/>
      <c r="H78" s="42"/>
      <c r="I78" s="34" t="s">
        <v>33</v>
      </c>
      <c r="J78" s="38" t="str">
        <f>E21</f>
        <v>Ing.arch. Tomáš Adámek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>Ing. Jaroslav Stolička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139</v>
      </c>
      <c r="D81" s="182" t="s">
        <v>61</v>
      </c>
      <c r="E81" s="182" t="s">
        <v>57</v>
      </c>
      <c r="F81" s="182" t="s">
        <v>58</v>
      </c>
      <c r="G81" s="182" t="s">
        <v>140</v>
      </c>
      <c r="H81" s="182" t="s">
        <v>141</v>
      </c>
      <c r="I81" s="182" t="s">
        <v>142</v>
      </c>
      <c r="J81" s="182" t="s">
        <v>113</v>
      </c>
      <c r="K81" s="183" t="s">
        <v>143</v>
      </c>
      <c r="L81" s="184"/>
      <c r="M81" s="94" t="s">
        <v>19</v>
      </c>
      <c r="N81" s="95" t="s">
        <v>46</v>
      </c>
      <c r="O81" s="95" t="s">
        <v>144</v>
      </c>
      <c r="P81" s="95" t="s">
        <v>145</v>
      </c>
      <c r="Q81" s="95" t="s">
        <v>146</v>
      </c>
      <c r="R81" s="95" t="s">
        <v>147</v>
      </c>
      <c r="S81" s="95" t="s">
        <v>148</v>
      </c>
      <c r="T81" s="96" t="s">
        <v>149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150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P83+P85+P88</f>
        <v>0</v>
      </c>
      <c r="Q82" s="98"/>
      <c r="R82" s="187">
        <f>R83+R85+R88</f>
        <v>0</v>
      </c>
      <c r="S82" s="98"/>
      <c r="T82" s="188">
        <f>T83+T85+T88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75</v>
      </c>
      <c r="AU82" s="19" t="s">
        <v>114</v>
      </c>
      <c r="BK82" s="189">
        <f>BK83+BK85+BK88</f>
        <v>0</v>
      </c>
    </row>
    <row r="83" s="12" customFormat="1" ht="25.92" customHeight="1">
      <c r="A83" s="12"/>
      <c r="B83" s="190"/>
      <c r="C83" s="191"/>
      <c r="D83" s="192" t="s">
        <v>75</v>
      </c>
      <c r="E83" s="193" t="s">
        <v>1601</v>
      </c>
      <c r="F83" s="193" t="s">
        <v>1602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75</v>
      </c>
      <c r="AU83" s="202" t="s">
        <v>76</v>
      </c>
      <c r="AY83" s="201" t="s">
        <v>153</v>
      </c>
      <c r="BK83" s="203">
        <f>BK84</f>
        <v>0</v>
      </c>
    </row>
    <row r="84" s="2" customFormat="1" ht="16.5" customHeight="1">
      <c r="A84" s="40"/>
      <c r="B84" s="41"/>
      <c r="C84" s="206" t="s">
        <v>84</v>
      </c>
      <c r="D84" s="206" t="s">
        <v>155</v>
      </c>
      <c r="E84" s="207" t="s">
        <v>1603</v>
      </c>
      <c r="F84" s="208" t="s">
        <v>1604</v>
      </c>
      <c r="G84" s="209" t="s">
        <v>339</v>
      </c>
      <c r="H84" s="210">
        <v>7</v>
      </c>
      <c r="I84" s="211"/>
      <c r="J84" s="212">
        <f>ROUND(I84*H84,2)</f>
        <v>0</v>
      </c>
      <c r="K84" s="208" t="s">
        <v>1483</v>
      </c>
      <c r="L84" s="46"/>
      <c r="M84" s="213" t="s">
        <v>19</v>
      </c>
      <c r="N84" s="214" t="s">
        <v>47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160</v>
      </c>
      <c r="AT84" s="217" t="s">
        <v>155</v>
      </c>
      <c r="AU84" s="217" t="s">
        <v>84</v>
      </c>
      <c r="AY84" s="19" t="s">
        <v>153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160</v>
      </c>
      <c r="BM84" s="217" t="s">
        <v>86</v>
      </c>
    </row>
    <row r="85" s="12" customFormat="1" ht="25.92" customHeight="1">
      <c r="A85" s="12"/>
      <c r="B85" s="190"/>
      <c r="C85" s="191"/>
      <c r="D85" s="192" t="s">
        <v>75</v>
      </c>
      <c r="E85" s="193" t="s">
        <v>1605</v>
      </c>
      <c r="F85" s="193" t="s">
        <v>1606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SUM(P86:P87)</f>
        <v>0</v>
      </c>
      <c r="Q85" s="198"/>
      <c r="R85" s="199">
        <f>SUM(R86:R87)</f>
        <v>0</v>
      </c>
      <c r="S85" s="198"/>
      <c r="T85" s="20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86</v>
      </c>
      <c r="AT85" s="202" t="s">
        <v>75</v>
      </c>
      <c r="AU85" s="202" t="s">
        <v>76</v>
      </c>
      <c r="AY85" s="201" t="s">
        <v>153</v>
      </c>
      <c r="BK85" s="203">
        <f>SUM(BK86:BK87)</f>
        <v>0</v>
      </c>
    </row>
    <row r="86" s="2" customFormat="1" ht="16.5" customHeight="1">
      <c r="A86" s="40"/>
      <c r="B86" s="41"/>
      <c r="C86" s="206" t="s">
        <v>86</v>
      </c>
      <c r="D86" s="206" t="s">
        <v>155</v>
      </c>
      <c r="E86" s="207" t="s">
        <v>1607</v>
      </c>
      <c r="F86" s="208" t="s">
        <v>1608</v>
      </c>
      <c r="G86" s="209" t="s">
        <v>455</v>
      </c>
      <c r="H86" s="210">
        <v>1</v>
      </c>
      <c r="I86" s="211"/>
      <c r="J86" s="212">
        <f>ROUND(I86*H86,2)</f>
        <v>0</v>
      </c>
      <c r="K86" s="208" t="s">
        <v>1483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279</v>
      </c>
      <c r="AT86" s="217" t="s">
        <v>155</v>
      </c>
      <c r="AU86" s="217" t="s">
        <v>84</v>
      </c>
      <c r="AY86" s="19" t="s">
        <v>153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279</v>
      </c>
      <c r="BM86" s="217" t="s">
        <v>160</v>
      </c>
    </row>
    <row r="87" s="2" customFormat="1" ht="16.5" customHeight="1">
      <c r="A87" s="40"/>
      <c r="B87" s="41"/>
      <c r="C87" s="206" t="s">
        <v>173</v>
      </c>
      <c r="D87" s="206" t="s">
        <v>155</v>
      </c>
      <c r="E87" s="207" t="s">
        <v>1609</v>
      </c>
      <c r="F87" s="208" t="s">
        <v>1610</v>
      </c>
      <c r="G87" s="209" t="s">
        <v>455</v>
      </c>
      <c r="H87" s="210">
        <v>1</v>
      </c>
      <c r="I87" s="211"/>
      <c r="J87" s="212">
        <f>ROUND(I87*H87,2)</f>
        <v>0</v>
      </c>
      <c r="K87" s="208" t="s">
        <v>1483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279</v>
      </c>
      <c r="AT87" s="217" t="s">
        <v>155</v>
      </c>
      <c r="AU87" s="217" t="s">
        <v>84</v>
      </c>
      <c r="AY87" s="19" t="s">
        <v>153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279</v>
      </c>
      <c r="BM87" s="217" t="s">
        <v>188</v>
      </c>
    </row>
    <row r="88" s="12" customFormat="1" ht="25.92" customHeight="1">
      <c r="A88" s="12"/>
      <c r="B88" s="190"/>
      <c r="C88" s="191"/>
      <c r="D88" s="192" t="s">
        <v>75</v>
      </c>
      <c r="E88" s="193" t="s">
        <v>1525</v>
      </c>
      <c r="F88" s="193" t="s">
        <v>1526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SUM(P89:P90)</f>
        <v>0</v>
      </c>
      <c r="Q88" s="198"/>
      <c r="R88" s="199">
        <f>SUM(R89:R90)</f>
        <v>0</v>
      </c>
      <c r="S88" s="198"/>
      <c r="T88" s="200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84</v>
      </c>
      <c r="AT88" s="202" t="s">
        <v>75</v>
      </c>
      <c r="AU88" s="202" t="s">
        <v>76</v>
      </c>
      <c r="AY88" s="201" t="s">
        <v>153</v>
      </c>
      <c r="BK88" s="203">
        <f>SUM(BK89:BK90)</f>
        <v>0</v>
      </c>
    </row>
    <row r="89" s="2" customFormat="1" ht="16.5" customHeight="1">
      <c r="A89" s="40"/>
      <c r="B89" s="41"/>
      <c r="C89" s="206" t="s">
        <v>160</v>
      </c>
      <c r="D89" s="206" t="s">
        <v>155</v>
      </c>
      <c r="E89" s="207" t="s">
        <v>1611</v>
      </c>
      <c r="F89" s="208" t="s">
        <v>1612</v>
      </c>
      <c r="G89" s="209" t="s">
        <v>339</v>
      </c>
      <c r="H89" s="210">
        <v>7</v>
      </c>
      <c r="I89" s="211"/>
      <c r="J89" s="212">
        <f>ROUND(I89*H89,2)</f>
        <v>0</v>
      </c>
      <c r="K89" s="208" t="s">
        <v>1483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160</v>
      </c>
      <c r="AT89" s="217" t="s">
        <v>155</v>
      </c>
      <c r="AU89" s="217" t="s">
        <v>84</v>
      </c>
      <c r="AY89" s="19" t="s">
        <v>153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160</v>
      </c>
      <c r="BM89" s="217" t="s">
        <v>201</v>
      </c>
    </row>
    <row r="90" s="2" customFormat="1" ht="16.5" customHeight="1">
      <c r="A90" s="40"/>
      <c r="B90" s="41"/>
      <c r="C90" s="206" t="s">
        <v>183</v>
      </c>
      <c r="D90" s="206" t="s">
        <v>155</v>
      </c>
      <c r="E90" s="207" t="s">
        <v>1613</v>
      </c>
      <c r="F90" s="208" t="s">
        <v>1614</v>
      </c>
      <c r="G90" s="209" t="s">
        <v>1615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81" t="s">
        <v>19</v>
      </c>
      <c r="N90" s="282" t="s">
        <v>47</v>
      </c>
      <c r="O90" s="283"/>
      <c r="P90" s="284">
        <f>O90*H90</f>
        <v>0</v>
      </c>
      <c r="Q90" s="284">
        <v>0</v>
      </c>
      <c r="R90" s="284">
        <f>Q90*H90</f>
        <v>0</v>
      </c>
      <c r="S90" s="284">
        <v>0</v>
      </c>
      <c r="T90" s="28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160</v>
      </c>
      <c r="AT90" s="217" t="s">
        <v>155</v>
      </c>
      <c r="AU90" s="217" t="s">
        <v>84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160</v>
      </c>
      <c r="BM90" s="217" t="s">
        <v>215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xGA91L3kfykpUS2lcgxcyj5BVfFuUU8VYGpGW46DgxXDBtUZY2ZSoqaYLK4N+Zm3bc9KMfHWRW2znNDWcojKDg==" hashValue="gtXgGs2Ja9ivixbrotQCUbQpKKM/DzWYAej0BWJoozSy2m9fWPq7q4HcWA/YfGA/HAveiQ6agixtjmyYaHgMXQ==" algorithmName="SHA-512" password="CC35"/>
  <autoFilter ref="C81:K9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Sklad prádla v Nemocnici Děčín, o.z.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ROUND((SUM(BE87:BE138)),  2)</f>
        <v>0</v>
      </c>
      <c r="G33" s="40"/>
      <c r="H33" s="40"/>
      <c r="I33" s="150">
        <v>0.20999999999999999</v>
      </c>
      <c r="J33" s="149">
        <f>ROUND(((SUM(BE87:BE138))*I33),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ROUND((SUM(BF87:BF138)),  2)</f>
        <v>0</v>
      </c>
      <c r="G34" s="40"/>
      <c r="H34" s="40"/>
      <c r="I34" s="150">
        <v>0.14999999999999999</v>
      </c>
      <c r="J34" s="149">
        <f>ROUND(((SUM(BF87:BF138))*I34),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ROUND((SUM(BG87:BG138)),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ROUND((SUM(BH87:BH138)),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ROUND((SUM(BI87:BI138)),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Sklad prádla v Nemocnici Děčín, o.z.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č.parc. 1021, obec Děčín, k.ú. Děčín (624926)</v>
      </c>
      <c r="G52" s="42"/>
      <c r="H52" s="42"/>
      <c r="I52" s="34" t="s">
        <v>23</v>
      </c>
      <c r="J52" s="74" t="str">
        <f>IF(J12="","",J12)</f>
        <v>12. 9. 2023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zdravotní, a.s.</v>
      </c>
      <c r="G54" s="42"/>
      <c r="H54" s="42"/>
      <c r="I54" s="34" t="s">
        <v>33</v>
      </c>
      <c r="J54" s="38" t="str">
        <f>E21</f>
        <v>Ing.arch. Tomáš Adámek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112</v>
      </c>
      <c r="D57" s="164"/>
      <c r="E57" s="164"/>
      <c r="F57" s="164"/>
      <c r="G57" s="164"/>
      <c r="H57" s="164"/>
      <c r="I57" s="164"/>
      <c r="J57" s="165" t="s">
        <v>113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7"/>
      <c r="C60" s="168"/>
      <c r="D60" s="169" t="s">
        <v>1617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1619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1620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1621</v>
      </c>
      <c r="E64" s="176"/>
      <c r="F64" s="176"/>
      <c r="G64" s="176"/>
      <c r="H64" s="176"/>
      <c r="I64" s="176"/>
      <c r="J64" s="177">
        <f>J107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1622</v>
      </c>
      <c r="E65" s="176"/>
      <c r="F65" s="176"/>
      <c r="G65" s="176"/>
      <c r="H65" s="176"/>
      <c r="I65" s="176"/>
      <c r="J65" s="177">
        <f>J122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1623</v>
      </c>
      <c r="E66" s="176"/>
      <c r="F66" s="176"/>
      <c r="G66" s="176"/>
      <c r="H66" s="176"/>
      <c r="I66" s="176"/>
      <c r="J66" s="177">
        <f>J129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1624</v>
      </c>
      <c r="E67" s="176"/>
      <c r="F67" s="176"/>
      <c r="G67" s="176"/>
      <c r="H67" s="176"/>
      <c r="I67" s="176"/>
      <c r="J67" s="177">
        <f>J131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Sklad prádla v Nemocnici Děčín, o.z.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109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06 - Silnoproud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č.parc. 1021, obec Děčín, k.ú. Děčín (624926)</v>
      </c>
      <c r="G81" s="42"/>
      <c r="H81" s="42"/>
      <c r="I81" s="34" t="s">
        <v>23</v>
      </c>
      <c r="J81" s="74" t="str">
        <f>IF(J12="","",J12)</f>
        <v>12. 9. 2023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E15</f>
        <v>Krajská zdravotní, a.s.</v>
      </c>
      <c r="G83" s="42"/>
      <c r="H83" s="42"/>
      <c r="I83" s="34" t="s">
        <v>33</v>
      </c>
      <c r="J83" s="38" t="str">
        <f>E21</f>
        <v>Ing.arch. Tomáš Adámek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>Ing. Jaroslav Stolička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139</v>
      </c>
      <c r="D86" s="182" t="s">
        <v>61</v>
      </c>
      <c r="E86" s="182" t="s">
        <v>57</v>
      </c>
      <c r="F86" s="182" t="s">
        <v>58</v>
      </c>
      <c r="G86" s="182" t="s">
        <v>140</v>
      </c>
      <c r="H86" s="182" t="s">
        <v>141</v>
      </c>
      <c r="I86" s="182" t="s">
        <v>142</v>
      </c>
      <c r="J86" s="182" t="s">
        <v>113</v>
      </c>
      <c r="K86" s="183" t="s">
        <v>143</v>
      </c>
      <c r="L86" s="184"/>
      <c r="M86" s="94" t="s">
        <v>19</v>
      </c>
      <c r="N86" s="95" t="s">
        <v>46</v>
      </c>
      <c r="O86" s="95" t="s">
        <v>144</v>
      </c>
      <c r="P86" s="95" t="s">
        <v>145</v>
      </c>
      <c r="Q86" s="95" t="s">
        <v>146</v>
      </c>
      <c r="R86" s="95" t="s">
        <v>147</v>
      </c>
      <c r="S86" s="95" t="s">
        <v>148</v>
      </c>
      <c r="T86" s="96" t="s">
        <v>149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150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0</v>
      </c>
      <c r="S87" s="98"/>
      <c r="T87" s="18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114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75</v>
      </c>
      <c r="E88" s="193" t="s">
        <v>1625</v>
      </c>
      <c r="F88" s="193" t="s">
        <v>1626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P89+P95+P98+P107+P122+P129+P131</f>
        <v>0</v>
      </c>
      <c r="Q88" s="198"/>
      <c r="R88" s="199">
        <f>R89+R95+R98+R107+R122+R129+R131</f>
        <v>0</v>
      </c>
      <c r="S88" s="198"/>
      <c r="T88" s="200">
        <f>T89+T95+T98+T107+T122+T129+T131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84</v>
      </c>
      <c r="AT88" s="202" t="s">
        <v>75</v>
      </c>
      <c r="AU88" s="202" t="s">
        <v>76</v>
      </c>
      <c r="AY88" s="201" t="s">
        <v>153</v>
      </c>
      <c r="BK88" s="203">
        <f>BK89+BK95+BK98+BK107+BK122+BK129+BK131</f>
        <v>0</v>
      </c>
    </row>
    <row r="89" s="12" customFormat="1" ht="22.8" customHeight="1">
      <c r="A89" s="12"/>
      <c r="B89" s="190"/>
      <c r="C89" s="191"/>
      <c r="D89" s="192" t="s">
        <v>75</v>
      </c>
      <c r="E89" s="204" t="s">
        <v>1627</v>
      </c>
      <c r="F89" s="204" t="s">
        <v>1628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SUM(P90:P94)</f>
        <v>0</v>
      </c>
      <c r="Q89" s="198"/>
      <c r="R89" s="199">
        <f>SUM(R90:R94)</f>
        <v>0</v>
      </c>
      <c r="S89" s="198"/>
      <c r="T89" s="200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84</v>
      </c>
      <c r="AT89" s="202" t="s">
        <v>75</v>
      </c>
      <c r="AU89" s="202" t="s">
        <v>84</v>
      </c>
      <c r="AY89" s="201" t="s">
        <v>153</v>
      </c>
      <c r="BK89" s="203">
        <f>SUM(BK90:BK94)</f>
        <v>0</v>
      </c>
    </row>
    <row r="90" s="2" customFormat="1" ht="16.5" customHeight="1">
      <c r="A90" s="40"/>
      <c r="B90" s="41"/>
      <c r="C90" s="206" t="s">
        <v>84</v>
      </c>
      <c r="D90" s="206" t="s">
        <v>155</v>
      </c>
      <c r="E90" s="207" t="s">
        <v>1629</v>
      </c>
      <c r="F90" s="208" t="s">
        <v>1630</v>
      </c>
      <c r="G90" s="209" t="s">
        <v>1589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160</v>
      </c>
      <c r="AT90" s="217" t="s">
        <v>155</v>
      </c>
      <c r="AU90" s="217" t="s">
        <v>86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160</v>
      </c>
      <c r="BM90" s="217" t="s">
        <v>86</v>
      </c>
    </row>
    <row r="91" s="2" customFormat="1" ht="16.5" customHeight="1">
      <c r="A91" s="40"/>
      <c r="B91" s="41"/>
      <c r="C91" s="206" t="s">
        <v>86</v>
      </c>
      <c r="D91" s="206" t="s">
        <v>155</v>
      </c>
      <c r="E91" s="207" t="s">
        <v>1631</v>
      </c>
      <c r="F91" s="208" t="s">
        <v>1632</v>
      </c>
      <c r="G91" s="209" t="s">
        <v>1589</v>
      </c>
      <c r="H91" s="210">
        <v>7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160</v>
      </c>
      <c r="AT91" s="217" t="s">
        <v>155</v>
      </c>
      <c r="AU91" s="217" t="s">
        <v>86</v>
      </c>
      <c r="AY91" s="19" t="s">
        <v>153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160</v>
      </c>
      <c r="BM91" s="217" t="s">
        <v>160</v>
      </c>
    </row>
    <row r="92" s="2" customFormat="1" ht="16.5" customHeight="1">
      <c r="A92" s="40"/>
      <c r="B92" s="41"/>
      <c r="C92" s="206" t="s">
        <v>173</v>
      </c>
      <c r="D92" s="206" t="s">
        <v>155</v>
      </c>
      <c r="E92" s="207" t="s">
        <v>1633</v>
      </c>
      <c r="F92" s="208" t="s">
        <v>1634</v>
      </c>
      <c r="G92" s="209" t="s">
        <v>1589</v>
      </c>
      <c r="H92" s="210">
        <v>4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160</v>
      </c>
      <c r="AT92" s="217" t="s">
        <v>155</v>
      </c>
      <c r="AU92" s="217" t="s">
        <v>86</v>
      </c>
      <c r="AY92" s="19" t="s">
        <v>153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160</v>
      </c>
      <c r="BM92" s="217" t="s">
        <v>188</v>
      </c>
    </row>
    <row r="93" s="2" customFormat="1" ht="16.5" customHeight="1">
      <c r="A93" s="40"/>
      <c r="B93" s="41"/>
      <c r="C93" s="206" t="s">
        <v>160</v>
      </c>
      <c r="D93" s="206" t="s">
        <v>155</v>
      </c>
      <c r="E93" s="207" t="s">
        <v>1635</v>
      </c>
      <c r="F93" s="208" t="s">
        <v>1636</v>
      </c>
      <c r="G93" s="209" t="s">
        <v>1589</v>
      </c>
      <c r="H93" s="210">
        <v>3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160</v>
      </c>
      <c r="AT93" s="217" t="s">
        <v>155</v>
      </c>
      <c r="AU93" s="217" t="s">
        <v>86</v>
      </c>
      <c r="AY93" s="19" t="s">
        <v>153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160</v>
      </c>
      <c r="BM93" s="217" t="s">
        <v>201</v>
      </c>
    </row>
    <row r="94" s="2" customFormat="1" ht="16.5" customHeight="1">
      <c r="A94" s="40"/>
      <c r="B94" s="41"/>
      <c r="C94" s="206" t="s">
        <v>183</v>
      </c>
      <c r="D94" s="206" t="s">
        <v>155</v>
      </c>
      <c r="E94" s="207" t="s">
        <v>1637</v>
      </c>
      <c r="F94" s="208" t="s">
        <v>1638</v>
      </c>
      <c r="G94" s="209" t="s">
        <v>1589</v>
      </c>
      <c r="H94" s="210">
        <v>50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160</v>
      </c>
      <c r="AT94" s="217" t="s">
        <v>155</v>
      </c>
      <c r="AU94" s="217" t="s">
        <v>86</v>
      </c>
      <c r="AY94" s="19" t="s">
        <v>153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160</v>
      </c>
      <c r="BM94" s="217" t="s">
        <v>215</v>
      </c>
    </row>
    <row r="95" s="12" customFormat="1" ht="22.8" customHeight="1">
      <c r="A95" s="12"/>
      <c r="B95" s="190"/>
      <c r="C95" s="191"/>
      <c r="D95" s="192" t="s">
        <v>75</v>
      </c>
      <c r="E95" s="204" t="s">
        <v>1639</v>
      </c>
      <c r="F95" s="204" t="s">
        <v>1640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SUM(P96:P97)</f>
        <v>0</v>
      </c>
      <c r="Q95" s="198"/>
      <c r="R95" s="199">
        <f>SUM(R96:R97)</f>
        <v>0</v>
      </c>
      <c r="S95" s="198"/>
      <c r="T95" s="20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84</v>
      </c>
      <c r="AT95" s="202" t="s">
        <v>75</v>
      </c>
      <c r="AU95" s="202" t="s">
        <v>84</v>
      </c>
      <c r="AY95" s="201" t="s">
        <v>153</v>
      </c>
      <c r="BK95" s="203">
        <f>SUM(BK96:BK97)</f>
        <v>0</v>
      </c>
    </row>
    <row r="96" s="2" customFormat="1" ht="16.5" customHeight="1">
      <c r="A96" s="40"/>
      <c r="B96" s="41"/>
      <c r="C96" s="206" t="s">
        <v>188</v>
      </c>
      <c r="D96" s="206" t="s">
        <v>155</v>
      </c>
      <c r="E96" s="207" t="s">
        <v>1641</v>
      </c>
      <c r="F96" s="208" t="s">
        <v>1642</v>
      </c>
      <c r="G96" s="209" t="s">
        <v>339</v>
      </c>
      <c r="H96" s="210">
        <v>260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160</v>
      </c>
      <c r="AT96" s="217" t="s">
        <v>155</v>
      </c>
      <c r="AU96" s="217" t="s">
        <v>86</v>
      </c>
      <c r="AY96" s="19" t="s">
        <v>153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160</v>
      </c>
      <c r="BM96" s="217" t="s">
        <v>231</v>
      </c>
    </row>
    <row r="97" s="2" customFormat="1" ht="16.5" customHeight="1">
      <c r="A97" s="40"/>
      <c r="B97" s="41"/>
      <c r="C97" s="206" t="s">
        <v>194</v>
      </c>
      <c r="D97" s="206" t="s">
        <v>155</v>
      </c>
      <c r="E97" s="207" t="s">
        <v>1643</v>
      </c>
      <c r="F97" s="208" t="s">
        <v>1644</v>
      </c>
      <c r="G97" s="209" t="s">
        <v>339</v>
      </c>
      <c r="H97" s="210">
        <v>50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160</v>
      </c>
      <c r="AT97" s="217" t="s">
        <v>155</v>
      </c>
      <c r="AU97" s="217" t="s">
        <v>86</v>
      </c>
      <c r="AY97" s="19" t="s">
        <v>153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160</v>
      </c>
      <c r="BM97" s="217" t="s">
        <v>263</v>
      </c>
    </row>
    <row r="98" s="12" customFormat="1" ht="22.8" customHeight="1">
      <c r="A98" s="12"/>
      <c r="B98" s="190"/>
      <c r="C98" s="191"/>
      <c r="D98" s="192" t="s">
        <v>75</v>
      </c>
      <c r="E98" s="204" t="s">
        <v>1645</v>
      </c>
      <c r="F98" s="204" t="s">
        <v>1646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SUM(P99:P106)</f>
        <v>0</v>
      </c>
      <c r="Q98" s="198"/>
      <c r="R98" s="199">
        <f>SUM(R99:R106)</f>
        <v>0</v>
      </c>
      <c r="S98" s="198"/>
      <c r="T98" s="200">
        <f>SUM(T99:T106)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84</v>
      </c>
      <c r="AT98" s="202" t="s">
        <v>75</v>
      </c>
      <c r="AU98" s="202" t="s">
        <v>84</v>
      </c>
      <c r="AY98" s="201" t="s">
        <v>153</v>
      </c>
      <c r="BK98" s="203">
        <f>SUM(BK99:BK106)</f>
        <v>0</v>
      </c>
    </row>
    <row r="99" s="2" customFormat="1" ht="16.5" customHeight="1">
      <c r="A99" s="40"/>
      <c r="B99" s="41"/>
      <c r="C99" s="206" t="s">
        <v>201</v>
      </c>
      <c r="D99" s="206" t="s">
        <v>155</v>
      </c>
      <c r="E99" s="207" t="s">
        <v>1647</v>
      </c>
      <c r="F99" s="208" t="s">
        <v>1648</v>
      </c>
      <c r="G99" s="209" t="s">
        <v>1589</v>
      </c>
      <c r="H99" s="210">
        <v>20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160</v>
      </c>
      <c r="AT99" s="217" t="s">
        <v>155</v>
      </c>
      <c r="AU99" s="217" t="s">
        <v>86</v>
      </c>
      <c r="AY99" s="19" t="s">
        <v>153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160</v>
      </c>
      <c r="BM99" s="217" t="s">
        <v>279</v>
      </c>
    </row>
    <row r="100" s="2" customFormat="1" ht="16.5" customHeight="1">
      <c r="A100" s="40"/>
      <c r="B100" s="41"/>
      <c r="C100" s="206" t="s">
        <v>209</v>
      </c>
      <c r="D100" s="206" t="s">
        <v>155</v>
      </c>
      <c r="E100" s="207" t="s">
        <v>1649</v>
      </c>
      <c r="F100" s="208" t="s">
        <v>1650</v>
      </c>
      <c r="G100" s="209" t="s">
        <v>1589</v>
      </c>
      <c r="H100" s="210">
        <v>8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160</v>
      </c>
      <c r="AT100" s="217" t="s">
        <v>155</v>
      </c>
      <c r="AU100" s="217" t="s">
        <v>86</v>
      </c>
      <c r="AY100" s="19" t="s">
        <v>153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160</v>
      </c>
      <c r="BM100" s="217" t="s">
        <v>292</v>
      </c>
    </row>
    <row r="101" s="2" customFormat="1" ht="16.5" customHeight="1">
      <c r="A101" s="40"/>
      <c r="B101" s="41"/>
      <c r="C101" s="206" t="s">
        <v>215</v>
      </c>
      <c r="D101" s="206" t="s">
        <v>155</v>
      </c>
      <c r="E101" s="207" t="s">
        <v>1651</v>
      </c>
      <c r="F101" s="208" t="s">
        <v>1652</v>
      </c>
      <c r="G101" s="209" t="s">
        <v>1589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160</v>
      </c>
      <c r="AT101" s="217" t="s">
        <v>155</v>
      </c>
      <c r="AU101" s="217" t="s">
        <v>86</v>
      </c>
      <c r="AY101" s="19" t="s">
        <v>153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160</v>
      </c>
      <c r="BM101" s="217" t="s">
        <v>306</v>
      </c>
    </row>
    <row r="102" s="2" customFormat="1" ht="16.5" customHeight="1">
      <c r="A102" s="40"/>
      <c r="B102" s="41"/>
      <c r="C102" s="206" t="s">
        <v>221</v>
      </c>
      <c r="D102" s="206" t="s">
        <v>155</v>
      </c>
      <c r="E102" s="207" t="s">
        <v>1653</v>
      </c>
      <c r="F102" s="208" t="s">
        <v>1654</v>
      </c>
      <c r="G102" s="209" t="s">
        <v>1589</v>
      </c>
      <c r="H102" s="210">
        <v>6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160</v>
      </c>
      <c r="AT102" s="217" t="s">
        <v>155</v>
      </c>
      <c r="AU102" s="217" t="s">
        <v>86</v>
      </c>
      <c r="AY102" s="19" t="s">
        <v>153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160</v>
      </c>
      <c r="BM102" s="217" t="s">
        <v>320</v>
      </c>
    </row>
    <row r="103" s="2" customFormat="1" ht="16.5" customHeight="1">
      <c r="A103" s="40"/>
      <c r="B103" s="41"/>
      <c r="C103" s="206" t="s">
        <v>231</v>
      </c>
      <c r="D103" s="206" t="s">
        <v>155</v>
      </c>
      <c r="E103" s="207" t="s">
        <v>1655</v>
      </c>
      <c r="F103" s="208" t="s">
        <v>1656</v>
      </c>
      <c r="G103" s="209" t="s">
        <v>1589</v>
      </c>
      <c r="H103" s="210">
        <v>7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160</v>
      </c>
      <c r="AT103" s="217" t="s">
        <v>155</v>
      </c>
      <c r="AU103" s="217" t="s">
        <v>86</v>
      </c>
      <c r="AY103" s="19" t="s">
        <v>153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160</v>
      </c>
      <c r="BM103" s="217" t="s">
        <v>336</v>
      </c>
    </row>
    <row r="104" s="2" customFormat="1" ht="16.5" customHeight="1">
      <c r="A104" s="40"/>
      <c r="B104" s="41"/>
      <c r="C104" s="206" t="s">
        <v>256</v>
      </c>
      <c r="D104" s="206" t="s">
        <v>155</v>
      </c>
      <c r="E104" s="207" t="s">
        <v>1657</v>
      </c>
      <c r="F104" s="208" t="s">
        <v>1658</v>
      </c>
      <c r="G104" s="209" t="s">
        <v>1589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160</v>
      </c>
      <c r="AT104" s="217" t="s">
        <v>155</v>
      </c>
      <c r="AU104" s="217" t="s">
        <v>86</v>
      </c>
      <c r="AY104" s="19" t="s">
        <v>153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160</v>
      </c>
      <c r="BM104" s="217" t="s">
        <v>349</v>
      </c>
    </row>
    <row r="105" s="2" customFormat="1" ht="16.5" customHeight="1">
      <c r="A105" s="40"/>
      <c r="B105" s="41"/>
      <c r="C105" s="206" t="s">
        <v>263</v>
      </c>
      <c r="D105" s="206" t="s">
        <v>155</v>
      </c>
      <c r="E105" s="207" t="s">
        <v>1659</v>
      </c>
      <c r="F105" s="208" t="s">
        <v>1660</v>
      </c>
      <c r="G105" s="209" t="s">
        <v>1589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160</v>
      </c>
      <c r="AT105" s="217" t="s">
        <v>155</v>
      </c>
      <c r="AU105" s="217" t="s">
        <v>86</v>
      </c>
      <c r="AY105" s="19" t="s">
        <v>153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160</v>
      </c>
      <c r="BM105" s="217" t="s">
        <v>362</v>
      </c>
    </row>
    <row r="106" s="2" customFormat="1" ht="16.5" customHeight="1">
      <c r="A106" s="40"/>
      <c r="B106" s="41"/>
      <c r="C106" s="206" t="s">
        <v>8</v>
      </c>
      <c r="D106" s="206" t="s">
        <v>155</v>
      </c>
      <c r="E106" s="207" t="s">
        <v>1661</v>
      </c>
      <c r="F106" s="208" t="s">
        <v>1662</v>
      </c>
      <c r="G106" s="209" t="s">
        <v>1589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160</v>
      </c>
      <c r="AT106" s="217" t="s">
        <v>155</v>
      </c>
      <c r="AU106" s="217" t="s">
        <v>86</v>
      </c>
      <c r="AY106" s="19" t="s">
        <v>153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160</v>
      </c>
      <c r="BM106" s="217" t="s">
        <v>372</v>
      </c>
    </row>
    <row r="107" s="12" customFormat="1" ht="22.8" customHeight="1">
      <c r="A107" s="12"/>
      <c r="B107" s="190"/>
      <c r="C107" s="191"/>
      <c r="D107" s="192" t="s">
        <v>75</v>
      </c>
      <c r="E107" s="204" t="s">
        <v>1663</v>
      </c>
      <c r="F107" s="204" t="s">
        <v>1664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SUM(P108:P121)</f>
        <v>0</v>
      </c>
      <c r="Q107" s="198"/>
      <c r="R107" s="199">
        <f>SUM(R108:R121)</f>
        <v>0</v>
      </c>
      <c r="S107" s="198"/>
      <c r="T107" s="200">
        <f>SUM(T108:T121)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84</v>
      </c>
      <c r="AT107" s="202" t="s">
        <v>75</v>
      </c>
      <c r="AU107" s="202" t="s">
        <v>84</v>
      </c>
      <c r="AY107" s="201" t="s">
        <v>153</v>
      </c>
      <c r="BK107" s="203">
        <f>SUM(BK108:BK121)</f>
        <v>0</v>
      </c>
    </row>
    <row r="108" s="2" customFormat="1" ht="33" customHeight="1">
      <c r="A108" s="40"/>
      <c r="B108" s="41"/>
      <c r="C108" s="206" t="s">
        <v>279</v>
      </c>
      <c r="D108" s="206" t="s">
        <v>155</v>
      </c>
      <c r="E108" s="207" t="s">
        <v>1665</v>
      </c>
      <c r="F108" s="208" t="s">
        <v>1666</v>
      </c>
      <c r="G108" s="209" t="s">
        <v>1589</v>
      </c>
      <c r="H108" s="210">
        <v>7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160</v>
      </c>
      <c r="AT108" s="217" t="s">
        <v>155</v>
      </c>
      <c r="AU108" s="217" t="s">
        <v>86</v>
      </c>
      <c r="AY108" s="19" t="s">
        <v>153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160</v>
      </c>
      <c r="BM108" s="217" t="s">
        <v>383</v>
      </c>
    </row>
    <row r="109" s="2" customFormat="1" ht="37.8" customHeight="1">
      <c r="A109" s="40"/>
      <c r="B109" s="41"/>
      <c r="C109" s="206" t="s">
        <v>285</v>
      </c>
      <c r="D109" s="206" t="s">
        <v>155</v>
      </c>
      <c r="E109" s="207" t="s">
        <v>1667</v>
      </c>
      <c r="F109" s="208" t="s">
        <v>1668</v>
      </c>
      <c r="G109" s="209" t="s">
        <v>1589</v>
      </c>
      <c r="H109" s="210">
        <v>3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160</v>
      </c>
      <c r="AT109" s="217" t="s">
        <v>155</v>
      </c>
      <c r="AU109" s="217" t="s">
        <v>86</v>
      </c>
      <c r="AY109" s="19" t="s">
        <v>153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160</v>
      </c>
      <c r="BM109" s="217" t="s">
        <v>399</v>
      </c>
    </row>
    <row r="110" s="2" customFormat="1" ht="37.8" customHeight="1">
      <c r="A110" s="40"/>
      <c r="B110" s="41"/>
      <c r="C110" s="206" t="s">
        <v>292</v>
      </c>
      <c r="D110" s="206" t="s">
        <v>155</v>
      </c>
      <c r="E110" s="207" t="s">
        <v>1669</v>
      </c>
      <c r="F110" s="208" t="s">
        <v>1670</v>
      </c>
      <c r="G110" s="209" t="s">
        <v>1589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160</v>
      </c>
      <c r="AT110" s="217" t="s">
        <v>155</v>
      </c>
      <c r="AU110" s="217" t="s">
        <v>86</v>
      </c>
      <c r="AY110" s="19" t="s">
        <v>153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160</v>
      </c>
      <c r="BM110" s="217" t="s">
        <v>416</v>
      </c>
    </row>
    <row r="111" s="2" customFormat="1" ht="33" customHeight="1">
      <c r="A111" s="40"/>
      <c r="B111" s="41"/>
      <c r="C111" s="206" t="s">
        <v>299</v>
      </c>
      <c r="D111" s="206" t="s">
        <v>155</v>
      </c>
      <c r="E111" s="207" t="s">
        <v>1671</v>
      </c>
      <c r="F111" s="208" t="s">
        <v>1672</v>
      </c>
      <c r="G111" s="209" t="s">
        <v>1589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160</v>
      </c>
      <c r="AT111" s="217" t="s">
        <v>155</v>
      </c>
      <c r="AU111" s="217" t="s">
        <v>86</v>
      </c>
      <c r="AY111" s="19" t="s">
        <v>153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160</v>
      </c>
      <c r="BM111" s="217" t="s">
        <v>429</v>
      </c>
    </row>
    <row r="112" s="2" customFormat="1" ht="37.8" customHeight="1">
      <c r="A112" s="40"/>
      <c r="B112" s="41"/>
      <c r="C112" s="206" t="s">
        <v>306</v>
      </c>
      <c r="D112" s="206" t="s">
        <v>155</v>
      </c>
      <c r="E112" s="207" t="s">
        <v>1673</v>
      </c>
      <c r="F112" s="208" t="s">
        <v>1674</v>
      </c>
      <c r="G112" s="209" t="s">
        <v>1589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160</v>
      </c>
      <c r="AT112" s="217" t="s">
        <v>155</v>
      </c>
      <c r="AU112" s="217" t="s">
        <v>86</v>
      </c>
      <c r="AY112" s="19" t="s">
        <v>153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160</v>
      </c>
      <c r="BM112" s="217" t="s">
        <v>439</v>
      </c>
    </row>
    <row r="113" s="2" customFormat="1" ht="55.5" customHeight="1">
      <c r="A113" s="40"/>
      <c r="B113" s="41"/>
      <c r="C113" s="206" t="s">
        <v>7</v>
      </c>
      <c r="D113" s="206" t="s">
        <v>155</v>
      </c>
      <c r="E113" s="207" t="s">
        <v>1675</v>
      </c>
      <c r="F113" s="208" t="s">
        <v>1676</v>
      </c>
      <c r="G113" s="209" t="s">
        <v>1589</v>
      </c>
      <c r="H113" s="210">
        <v>2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160</v>
      </c>
      <c r="AT113" s="217" t="s">
        <v>155</v>
      </c>
      <c r="AU113" s="217" t="s">
        <v>86</v>
      </c>
      <c r="AY113" s="19" t="s">
        <v>153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160</v>
      </c>
      <c r="BM113" s="217" t="s">
        <v>452</v>
      </c>
    </row>
    <row r="114" s="2" customFormat="1" ht="37.8" customHeight="1">
      <c r="A114" s="40"/>
      <c r="B114" s="41"/>
      <c r="C114" s="206" t="s">
        <v>320</v>
      </c>
      <c r="D114" s="206" t="s">
        <v>155</v>
      </c>
      <c r="E114" s="207" t="s">
        <v>1677</v>
      </c>
      <c r="F114" s="208" t="s">
        <v>1678</v>
      </c>
      <c r="G114" s="209" t="s">
        <v>1589</v>
      </c>
      <c r="H114" s="210">
        <v>20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160</v>
      </c>
      <c r="AT114" s="217" t="s">
        <v>155</v>
      </c>
      <c r="AU114" s="217" t="s">
        <v>86</v>
      </c>
      <c r="AY114" s="19" t="s">
        <v>153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160</v>
      </c>
      <c r="BM114" s="217" t="s">
        <v>467</v>
      </c>
    </row>
    <row r="115" s="2" customFormat="1" ht="44.25" customHeight="1">
      <c r="A115" s="40"/>
      <c r="B115" s="41"/>
      <c r="C115" s="206" t="s">
        <v>327</v>
      </c>
      <c r="D115" s="206" t="s">
        <v>155</v>
      </c>
      <c r="E115" s="207" t="s">
        <v>1679</v>
      </c>
      <c r="F115" s="208" t="s">
        <v>1680</v>
      </c>
      <c r="G115" s="209" t="s">
        <v>1589</v>
      </c>
      <c r="H115" s="210">
        <v>5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160</v>
      </c>
      <c r="AT115" s="217" t="s">
        <v>155</v>
      </c>
      <c r="AU115" s="217" t="s">
        <v>86</v>
      </c>
      <c r="AY115" s="19" t="s">
        <v>153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160</v>
      </c>
      <c r="BM115" s="217" t="s">
        <v>481</v>
      </c>
    </row>
    <row r="116" s="2" customFormat="1" ht="37.8" customHeight="1">
      <c r="A116" s="40"/>
      <c r="B116" s="41"/>
      <c r="C116" s="206" t="s">
        <v>336</v>
      </c>
      <c r="D116" s="206" t="s">
        <v>155</v>
      </c>
      <c r="E116" s="207" t="s">
        <v>1681</v>
      </c>
      <c r="F116" s="208" t="s">
        <v>1682</v>
      </c>
      <c r="G116" s="209" t="s">
        <v>1589</v>
      </c>
      <c r="H116" s="210">
        <v>3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160</v>
      </c>
      <c r="AT116" s="217" t="s">
        <v>155</v>
      </c>
      <c r="AU116" s="217" t="s">
        <v>86</v>
      </c>
      <c r="AY116" s="19" t="s">
        <v>153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160</v>
      </c>
      <c r="BM116" s="217" t="s">
        <v>496</v>
      </c>
    </row>
    <row r="117" s="2" customFormat="1" ht="55.5" customHeight="1">
      <c r="A117" s="40"/>
      <c r="B117" s="41"/>
      <c r="C117" s="206" t="s">
        <v>343</v>
      </c>
      <c r="D117" s="206" t="s">
        <v>155</v>
      </c>
      <c r="E117" s="207" t="s">
        <v>1683</v>
      </c>
      <c r="F117" s="208" t="s">
        <v>1684</v>
      </c>
      <c r="G117" s="209" t="s">
        <v>1589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160</v>
      </c>
      <c r="AT117" s="217" t="s">
        <v>155</v>
      </c>
      <c r="AU117" s="217" t="s">
        <v>86</v>
      </c>
      <c r="AY117" s="19" t="s">
        <v>153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160</v>
      </c>
      <c r="BM117" s="217" t="s">
        <v>510</v>
      </c>
    </row>
    <row r="118" s="2" customFormat="1" ht="24.15" customHeight="1">
      <c r="A118" s="40"/>
      <c r="B118" s="41"/>
      <c r="C118" s="206" t="s">
        <v>349</v>
      </c>
      <c r="D118" s="206" t="s">
        <v>155</v>
      </c>
      <c r="E118" s="207" t="s">
        <v>1685</v>
      </c>
      <c r="F118" s="208" t="s">
        <v>1686</v>
      </c>
      <c r="G118" s="209" t="s">
        <v>1589</v>
      </c>
      <c r="H118" s="210">
        <v>3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160</v>
      </c>
      <c r="AT118" s="217" t="s">
        <v>155</v>
      </c>
      <c r="AU118" s="217" t="s">
        <v>86</v>
      </c>
      <c r="AY118" s="19" t="s">
        <v>153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160</v>
      </c>
      <c r="BM118" s="217" t="s">
        <v>535</v>
      </c>
    </row>
    <row r="119" s="2" customFormat="1" ht="24.15" customHeight="1">
      <c r="A119" s="40"/>
      <c r="B119" s="41"/>
      <c r="C119" s="206" t="s">
        <v>354</v>
      </c>
      <c r="D119" s="206" t="s">
        <v>155</v>
      </c>
      <c r="E119" s="207" t="s">
        <v>1687</v>
      </c>
      <c r="F119" s="208" t="s">
        <v>1688</v>
      </c>
      <c r="G119" s="209" t="s">
        <v>1589</v>
      </c>
      <c r="H119" s="210">
        <v>5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160</v>
      </c>
      <c r="AT119" s="217" t="s">
        <v>155</v>
      </c>
      <c r="AU119" s="217" t="s">
        <v>86</v>
      </c>
      <c r="AY119" s="19" t="s">
        <v>153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160</v>
      </c>
      <c r="BM119" s="217" t="s">
        <v>545</v>
      </c>
    </row>
    <row r="120" s="2" customFormat="1" ht="37.8" customHeight="1">
      <c r="A120" s="40"/>
      <c r="B120" s="41"/>
      <c r="C120" s="206" t="s">
        <v>362</v>
      </c>
      <c r="D120" s="206" t="s">
        <v>155</v>
      </c>
      <c r="E120" s="207" t="s">
        <v>1689</v>
      </c>
      <c r="F120" s="208" t="s">
        <v>1690</v>
      </c>
      <c r="G120" s="209" t="s">
        <v>1589</v>
      </c>
      <c r="H120" s="210">
        <v>2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47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160</v>
      </c>
      <c r="AT120" s="217" t="s">
        <v>155</v>
      </c>
      <c r="AU120" s="217" t="s">
        <v>86</v>
      </c>
      <c r="AY120" s="19" t="s">
        <v>153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84</v>
      </c>
      <c r="BK120" s="218">
        <f>ROUND(I120*H120,2)</f>
        <v>0</v>
      </c>
      <c r="BL120" s="19" t="s">
        <v>160</v>
      </c>
      <c r="BM120" s="217" t="s">
        <v>557</v>
      </c>
    </row>
    <row r="121" s="2" customFormat="1" ht="24.15" customHeight="1">
      <c r="A121" s="40"/>
      <c r="B121" s="41"/>
      <c r="C121" s="206" t="s">
        <v>367</v>
      </c>
      <c r="D121" s="206" t="s">
        <v>155</v>
      </c>
      <c r="E121" s="207" t="s">
        <v>1691</v>
      </c>
      <c r="F121" s="208" t="s">
        <v>1692</v>
      </c>
      <c r="G121" s="209" t="s">
        <v>1589</v>
      </c>
      <c r="H121" s="210">
        <v>3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160</v>
      </c>
      <c r="AT121" s="217" t="s">
        <v>155</v>
      </c>
      <c r="AU121" s="217" t="s">
        <v>86</v>
      </c>
      <c r="AY121" s="19" t="s">
        <v>153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84</v>
      </c>
      <c r="BK121" s="218">
        <f>ROUND(I121*H121,2)</f>
        <v>0</v>
      </c>
      <c r="BL121" s="19" t="s">
        <v>160</v>
      </c>
      <c r="BM121" s="217" t="s">
        <v>923</v>
      </c>
    </row>
    <row r="122" s="12" customFormat="1" ht="22.8" customHeight="1">
      <c r="A122" s="12"/>
      <c r="B122" s="190"/>
      <c r="C122" s="191"/>
      <c r="D122" s="192" t="s">
        <v>75</v>
      </c>
      <c r="E122" s="204" t="s">
        <v>1693</v>
      </c>
      <c r="F122" s="204" t="s">
        <v>1694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SUM(P123:P128)</f>
        <v>0</v>
      </c>
      <c r="Q122" s="198"/>
      <c r="R122" s="199">
        <f>SUM(R123:R128)</f>
        <v>0</v>
      </c>
      <c r="S122" s="198"/>
      <c r="T122" s="20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84</v>
      </c>
      <c r="AT122" s="202" t="s">
        <v>75</v>
      </c>
      <c r="AU122" s="202" t="s">
        <v>84</v>
      </c>
      <c r="AY122" s="201" t="s">
        <v>153</v>
      </c>
      <c r="BK122" s="203">
        <f>SUM(BK123:BK128)</f>
        <v>0</v>
      </c>
    </row>
    <row r="123" s="2" customFormat="1" ht="16.5" customHeight="1">
      <c r="A123" s="40"/>
      <c r="B123" s="41"/>
      <c r="C123" s="206" t="s">
        <v>372</v>
      </c>
      <c r="D123" s="206" t="s">
        <v>155</v>
      </c>
      <c r="E123" s="207" t="s">
        <v>1695</v>
      </c>
      <c r="F123" s="208" t="s">
        <v>1696</v>
      </c>
      <c r="G123" s="209" t="s">
        <v>1589</v>
      </c>
      <c r="H123" s="210">
        <v>10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160</v>
      </c>
      <c r="AT123" s="217" t="s">
        <v>155</v>
      </c>
      <c r="AU123" s="217" t="s">
        <v>86</v>
      </c>
      <c r="AY123" s="19" t="s">
        <v>153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160</v>
      </c>
      <c r="BM123" s="217" t="s">
        <v>936</v>
      </c>
    </row>
    <row r="124" s="2" customFormat="1" ht="16.5" customHeight="1">
      <c r="A124" s="40"/>
      <c r="B124" s="41"/>
      <c r="C124" s="206" t="s">
        <v>377</v>
      </c>
      <c r="D124" s="206" t="s">
        <v>155</v>
      </c>
      <c r="E124" s="207" t="s">
        <v>1697</v>
      </c>
      <c r="F124" s="208" t="s">
        <v>1698</v>
      </c>
      <c r="G124" s="209" t="s">
        <v>1589</v>
      </c>
      <c r="H124" s="210">
        <v>20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160</v>
      </c>
      <c r="AT124" s="217" t="s">
        <v>155</v>
      </c>
      <c r="AU124" s="217" t="s">
        <v>86</v>
      </c>
      <c r="AY124" s="19" t="s">
        <v>153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84</v>
      </c>
      <c r="BK124" s="218">
        <f>ROUND(I124*H124,2)</f>
        <v>0</v>
      </c>
      <c r="BL124" s="19" t="s">
        <v>160</v>
      </c>
      <c r="BM124" s="217" t="s">
        <v>770</v>
      </c>
    </row>
    <row r="125" s="2" customFormat="1" ht="16.5" customHeight="1">
      <c r="A125" s="40"/>
      <c r="B125" s="41"/>
      <c r="C125" s="206" t="s">
        <v>383</v>
      </c>
      <c r="D125" s="206" t="s">
        <v>155</v>
      </c>
      <c r="E125" s="207" t="s">
        <v>1699</v>
      </c>
      <c r="F125" s="208" t="s">
        <v>1700</v>
      </c>
      <c r="G125" s="209" t="s">
        <v>1589</v>
      </c>
      <c r="H125" s="210">
        <v>20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160</v>
      </c>
      <c r="AT125" s="217" t="s">
        <v>155</v>
      </c>
      <c r="AU125" s="217" t="s">
        <v>86</v>
      </c>
      <c r="AY125" s="19" t="s">
        <v>153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160</v>
      </c>
      <c r="BM125" s="217" t="s">
        <v>962</v>
      </c>
    </row>
    <row r="126" s="2" customFormat="1" ht="16.5" customHeight="1">
      <c r="A126" s="40"/>
      <c r="B126" s="41"/>
      <c r="C126" s="206" t="s">
        <v>390</v>
      </c>
      <c r="D126" s="206" t="s">
        <v>155</v>
      </c>
      <c r="E126" s="207" t="s">
        <v>1701</v>
      </c>
      <c r="F126" s="208" t="s">
        <v>1702</v>
      </c>
      <c r="G126" s="209" t="s">
        <v>1589</v>
      </c>
      <c r="H126" s="210">
        <v>25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47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160</v>
      </c>
      <c r="AT126" s="217" t="s">
        <v>155</v>
      </c>
      <c r="AU126" s="217" t="s">
        <v>86</v>
      </c>
      <c r="AY126" s="19" t="s">
        <v>153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84</v>
      </c>
      <c r="BK126" s="218">
        <f>ROUND(I126*H126,2)</f>
        <v>0</v>
      </c>
      <c r="BL126" s="19" t="s">
        <v>160</v>
      </c>
      <c r="BM126" s="217" t="s">
        <v>972</v>
      </c>
    </row>
    <row r="127" s="2" customFormat="1" ht="16.5" customHeight="1">
      <c r="A127" s="40"/>
      <c r="B127" s="41"/>
      <c r="C127" s="206" t="s">
        <v>399</v>
      </c>
      <c r="D127" s="206" t="s">
        <v>155</v>
      </c>
      <c r="E127" s="207" t="s">
        <v>1703</v>
      </c>
      <c r="F127" s="208" t="s">
        <v>1704</v>
      </c>
      <c r="G127" s="209" t="s">
        <v>339</v>
      </c>
      <c r="H127" s="210">
        <v>10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160</v>
      </c>
      <c r="AT127" s="217" t="s">
        <v>155</v>
      </c>
      <c r="AU127" s="217" t="s">
        <v>86</v>
      </c>
      <c r="AY127" s="19" t="s">
        <v>153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160</v>
      </c>
      <c r="BM127" s="217" t="s">
        <v>984</v>
      </c>
    </row>
    <row r="128" s="2" customFormat="1" ht="16.5" customHeight="1">
      <c r="A128" s="40"/>
      <c r="B128" s="41"/>
      <c r="C128" s="206" t="s">
        <v>408</v>
      </c>
      <c r="D128" s="206" t="s">
        <v>155</v>
      </c>
      <c r="E128" s="207" t="s">
        <v>1705</v>
      </c>
      <c r="F128" s="208" t="s">
        <v>1706</v>
      </c>
      <c r="G128" s="209" t="s">
        <v>339</v>
      </c>
      <c r="H128" s="210">
        <v>260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47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160</v>
      </c>
      <c r="AT128" s="217" t="s">
        <v>155</v>
      </c>
      <c r="AU128" s="217" t="s">
        <v>86</v>
      </c>
      <c r="AY128" s="19" t="s">
        <v>153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84</v>
      </c>
      <c r="BK128" s="218">
        <f>ROUND(I128*H128,2)</f>
        <v>0</v>
      </c>
      <c r="BL128" s="19" t="s">
        <v>160</v>
      </c>
      <c r="BM128" s="217" t="s">
        <v>995</v>
      </c>
    </row>
    <row r="129" s="12" customFormat="1" ht="22.8" customHeight="1">
      <c r="A129" s="12"/>
      <c r="B129" s="190"/>
      <c r="C129" s="191"/>
      <c r="D129" s="192" t="s">
        <v>75</v>
      </c>
      <c r="E129" s="204" t="s">
        <v>1707</v>
      </c>
      <c r="F129" s="204" t="s">
        <v>1708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P130</f>
        <v>0</v>
      </c>
      <c r="Q129" s="198"/>
      <c r="R129" s="199">
        <f>R130</f>
        <v>0</v>
      </c>
      <c r="S129" s="198"/>
      <c r="T129" s="20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84</v>
      </c>
      <c r="AT129" s="202" t="s">
        <v>75</v>
      </c>
      <c r="AU129" s="202" t="s">
        <v>84</v>
      </c>
      <c r="AY129" s="201" t="s">
        <v>153</v>
      </c>
      <c r="BK129" s="203">
        <f>BK130</f>
        <v>0</v>
      </c>
    </row>
    <row r="130" s="2" customFormat="1" ht="16.5" customHeight="1">
      <c r="A130" s="40"/>
      <c r="B130" s="41"/>
      <c r="C130" s="206" t="s">
        <v>416</v>
      </c>
      <c r="D130" s="206" t="s">
        <v>155</v>
      </c>
      <c r="E130" s="207" t="s">
        <v>1709</v>
      </c>
      <c r="F130" s="208" t="s">
        <v>1710</v>
      </c>
      <c r="G130" s="209" t="s">
        <v>339</v>
      </c>
      <c r="H130" s="210">
        <v>20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160</v>
      </c>
      <c r="AT130" s="217" t="s">
        <v>155</v>
      </c>
      <c r="AU130" s="217" t="s">
        <v>86</v>
      </c>
      <c r="AY130" s="19" t="s">
        <v>153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160</v>
      </c>
      <c r="BM130" s="217" t="s">
        <v>1004</v>
      </c>
    </row>
    <row r="131" s="12" customFormat="1" ht="22.8" customHeight="1">
      <c r="A131" s="12"/>
      <c r="B131" s="190"/>
      <c r="C131" s="191"/>
      <c r="D131" s="192" t="s">
        <v>75</v>
      </c>
      <c r="E131" s="204" t="s">
        <v>1711</v>
      </c>
      <c r="F131" s="204" t="s">
        <v>1712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SUM(P132:P138)</f>
        <v>0</v>
      </c>
      <c r="Q131" s="198"/>
      <c r="R131" s="199">
        <f>SUM(R132:R138)</f>
        <v>0</v>
      </c>
      <c r="S131" s="198"/>
      <c r="T131" s="200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84</v>
      </c>
      <c r="AT131" s="202" t="s">
        <v>75</v>
      </c>
      <c r="AU131" s="202" t="s">
        <v>84</v>
      </c>
      <c r="AY131" s="201" t="s">
        <v>153</v>
      </c>
      <c r="BK131" s="203">
        <f>SUM(BK132:BK138)</f>
        <v>0</v>
      </c>
    </row>
    <row r="132" s="2" customFormat="1" ht="16.5" customHeight="1">
      <c r="A132" s="40"/>
      <c r="B132" s="41"/>
      <c r="C132" s="206" t="s">
        <v>423</v>
      </c>
      <c r="D132" s="206" t="s">
        <v>155</v>
      </c>
      <c r="E132" s="207" t="s">
        <v>1713</v>
      </c>
      <c r="F132" s="208" t="s">
        <v>1714</v>
      </c>
      <c r="G132" s="209" t="s">
        <v>1715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160</v>
      </c>
      <c r="AT132" s="217" t="s">
        <v>155</v>
      </c>
      <c r="AU132" s="217" t="s">
        <v>86</v>
      </c>
      <c r="AY132" s="19" t="s">
        <v>153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160</v>
      </c>
      <c r="BM132" s="217" t="s">
        <v>1014</v>
      </c>
    </row>
    <row r="133" s="2" customFormat="1" ht="16.5" customHeight="1">
      <c r="A133" s="40"/>
      <c r="B133" s="41"/>
      <c r="C133" s="206" t="s">
        <v>429</v>
      </c>
      <c r="D133" s="206" t="s">
        <v>155</v>
      </c>
      <c r="E133" s="207" t="s">
        <v>1716</v>
      </c>
      <c r="F133" s="208" t="s">
        <v>1717</v>
      </c>
      <c r="G133" s="209" t="s">
        <v>1718</v>
      </c>
      <c r="H133" s="210">
        <v>25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47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160</v>
      </c>
      <c r="AT133" s="217" t="s">
        <v>155</v>
      </c>
      <c r="AU133" s="217" t="s">
        <v>86</v>
      </c>
      <c r="AY133" s="19" t="s">
        <v>153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84</v>
      </c>
      <c r="BK133" s="218">
        <f>ROUND(I133*H133,2)</f>
        <v>0</v>
      </c>
      <c r="BL133" s="19" t="s">
        <v>160</v>
      </c>
      <c r="BM133" s="217" t="s">
        <v>1024</v>
      </c>
    </row>
    <row r="134" s="2" customFormat="1" ht="16.5" customHeight="1">
      <c r="A134" s="40"/>
      <c r="B134" s="41"/>
      <c r="C134" s="206" t="s">
        <v>434</v>
      </c>
      <c r="D134" s="206" t="s">
        <v>155</v>
      </c>
      <c r="E134" s="207" t="s">
        <v>1719</v>
      </c>
      <c r="F134" s="208" t="s">
        <v>1720</v>
      </c>
      <c r="G134" s="209" t="s">
        <v>1718</v>
      </c>
      <c r="H134" s="210">
        <v>40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47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160</v>
      </c>
      <c r="AT134" s="217" t="s">
        <v>155</v>
      </c>
      <c r="AU134" s="217" t="s">
        <v>86</v>
      </c>
      <c r="AY134" s="19" t="s">
        <v>153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84</v>
      </c>
      <c r="BK134" s="218">
        <f>ROUND(I134*H134,2)</f>
        <v>0</v>
      </c>
      <c r="BL134" s="19" t="s">
        <v>160</v>
      </c>
      <c r="BM134" s="217" t="s">
        <v>1033</v>
      </c>
    </row>
    <row r="135" s="2" customFormat="1" ht="16.5" customHeight="1">
      <c r="A135" s="40"/>
      <c r="B135" s="41"/>
      <c r="C135" s="206" t="s">
        <v>439</v>
      </c>
      <c r="D135" s="206" t="s">
        <v>155</v>
      </c>
      <c r="E135" s="207" t="s">
        <v>1721</v>
      </c>
      <c r="F135" s="208" t="s">
        <v>1722</v>
      </c>
      <c r="G135" s="209" t="s">
        <v>1715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160</v>
      </c>
      <c r="AT135" s="217" t="s">
        <v>155</v>
      </c>
      <c r="AU135" s="217" t="s">
        <v>86</v>
      </c>
      <c r="AY135" s="19" t="s">
        <v>153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160</v>
      </c>
      <c r="BM135" s="217" t="s">
        <v>1041</v>
      </c>
    </row>
    <row r="136" s="2" customFormat="1" ht="16.5" customHeight="1">
      <c r="A136" s="40"/>
      <c r="B136" s="41"/>
      <c r="C136" s="206" t="s">
        <v>446</v>
      </c>
      <c r="D136" s="206" t="s">
        <v>155</v>
      </c>
      <c r="E136" s="207" t="s">
        <v>1723</v>
      </c>
      <c r="F136" s="208" t="s">
        <v>1724</v>
      </c>
      <c r="G136" s="209" t="s">
        <v>1589</v>
      </c>
      <c r="H136" s="210">
        <v>50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160</v>
      </c>
      <c r="AT136" s="217" t="s">
        <v>155</v>
      </c>
      <c r="AU136" s="217" t="s">
        <v>86</v>
      </c>
      <c r="AY136" s="19" t="s">
        <v>153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160</v>
      </c>
      <c r="BM136" s="217" t="s">
        <v>1050</v>
      </c>
    </row>
    <row r="137" s="2" customFormat="1" ht="16.5" customHeight="1">
      <c r="A137" s="40"/>
      <c r="B137" s="41"/>
      <c r="C137" s="206" t="s">
        <v>452</v>
      </c>
      <c r="D137" s="206" t="s">
        <v>155</v>
      </c>
      <c r="E137" s="207" t="s">
        <v>1725</v>
      </c>
      <c r="F137" s="208" t="s">
        <v>1726</v>
      </c>
      <c r="G137" s="209" t="s">
        <v>1589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47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160</v>
      </c>
      <c r="AT137" s="217" t="s">
        <v>155</v>
      </c>
      <c r="AU137" s="217" t="s">
        <v>86</v>
      </c>
      <c r="AY137" s="19" t="s">
        <v>153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84</v>
      </c>
      <c r="BK137" s="218">
        <f>ROUND(I137*H137,2)</f>
        <v>0</v>
      </c>
      <c r="BL137" s="19" t="s">
        <v>160</v>
      </c>
      <c r="BM137" s="217" t="s">
        <v>1062</v>
      </c>
    </row>
    <row r="138" s="2" customFormat="1" ht="16.5" customHeight="1">
      <c r="A138" s="40"/>
      <c r="B138" s="41"/>
      <c r="C138" s="206" t="s">
        <v>461</v>
      </c>
      <c r="D138" s="206" t="s">
        <v>155</v>
      </c>
      <c r="E138" s="207" t="s">
        <v>1727</v>
      </c>
      <c r="F138" s="208" t="s">
        <v>1728</v>
      </c>
      <c r="G138" s="209" t="s">
        <v>1589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81" t="s">
        <v>19</v>
      </c>
      <c r="N138" s="282" t="s">
        <v>47</v>
      </c>
      <c r="O138" s="283"/>
      <c r="P138" s="284">
        <f>O138*H138</f>
        <v>0</v>
      </c>
      <c r="Q138" s="284">
        <v>0</v>
      </c>
      <c r="R138" s="284">
        <f>Q138*H138</f>
        <v>0</v>
      </c>
      <c r="S138" s="284">
        <v>0</v>
      </c>
      <c r="T138" s="28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160</v>
      </c>
      <c r="AT138" s="217" t="s">
        <v>155</v>
      </c>
      <c r="AU138" s="217" t="s">
        <v>86</v>
      </c>
      <c r="AY138" s="19" t="s">
        <v>153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160</v>
      </c>
      <c r="BM138" s="217" t="s">
        <v>1073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O15bw07HKYaB45dPUKnpLdDDN0WkLkRjOJdUjo0PEG+6WFJG2C05l+dMcrHvdTQiYBJ0T5JrI1eO0Vg/CLV8rw==" hashValue="PRDISwaZgNzE1mngK6i13hCQ0L4YujV4i4ePJfFLEfMXX4RUwnan+IkhUt9RvDH6C+NMZt9+9UEypZNKbkZSeg==" algorithmName="SHA-512" password="CC35"/>
  <autoFilter ref="C86:K13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Sklad prádla v Nemocnici Děčín, o.z.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ROUND((SUM(BE82:BE100)),  2)</f>
        <v>0</v>
      </c>
      <c r="G33" s="40"/>
      <c r="H33" s="40"/>
      <c r="I33" s="150">
        <v>0.20999999999999999</v>
      </c>
      <c r="J33" s="149">
        <f>ROUND(((SUM(BE82:BE100))*I33),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ROUND((SUM(BF82:BF100)),  2)</f>
        <v>0</v>
      </c>
      <c r="G34" s="40"/>
      <c r="H34" s="40"/>
      <c r="I34" s="150">
        <v>0.14999999999999999</v>
      </c>
      <c r="J34" s="149">
        <f>ROUND(((SUM(BF82:BF100))*I34),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ROUND((SUM(BG82:BG100)),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ROUND((SUM(BH82:BH100)),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ROUND((SUM(BI82:BI100)),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Sklad prádla v Nemocnici Děčín, o.z.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Slaboproud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č.parc. 1021, obec Děčín, k.ú. Děčín (624926)</v>
      </c>
      <c r="G52" s="42"/>
      <c r="H52" s="42"/>
      <c r="I52" s="34" t="s">
        <v>23</v>
      </c>
      <c r="J52" s="74" t="str">
        <f>IF(J12="","",J12)</f>
        <v>12. 9. 2023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zdravotní, a.s.</v>
      </c>
      <c r="G54" s="42"/>
      <c r="H54" s="42"/>
      <c r="I54" s="34" t="s">
        <v>33</v>
      </c>
      <c r="J54" s="38" t="str">
        <f>E21</f>
        <v>Ing.arch. Tomáš Adámek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112</v>
      </c>
      <c r="D57" s="164"/>
      <c r="E57" s="164"/>
      <c r="F57" s="164"/>
      <c r="G57" s="164"/>
      <c r="H57" s="164"/>
      <c r="I57" s="164"/>
      <c r="J57" s="165" t="s">
        <v>113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7"/>
      <c r="C60" s="168"/>
      <c r="D60" s="169" t="s">
        <v>1730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1731</v>
      </c>
      <c r="E61" s="170"/>
      <c r="F61" s="170"/>
      <c r="G61" s="170"/>
      <c r="H61" s="170"/>
      <c r="I61" s="170"/>
      <c r="J61" s="171">
        <f>J88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1732</v>
      </c>
      <c r="E62" s="170"/>
      <c r="F62" s="170"/>
      <c r="G62" s="170"/>
      <c r="H62" s="170"/>
      <c r="I62" s="170"/>
      <c r="J62" s="171">
        <f>J94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Sklad prádla v Nemocnici Děčín, o.z.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07 - Slaboproud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č.parc. 1021, obec Děčín, k.ú. Děčín (624926)</v>
      </c>
      <c r="G76" s="42"/>
      <c r="H76" s="42"/>
      <c r="I76" s="34" t="s">
        <v>23</v>
      </c>
      <c r="J76" s="74" t="str">
        <f>IF(J12="","",J12)</f>
        <v>12. 9. 2023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Krajská zdravotní, a.s.</v>
      </c>
      <c r="G78" s="42"/>
      <c r="H78" s="42"/>
      <c r="I78" s="34" t="s">
        <v>33</v>
      </c>
      <c r="J78" s="38" t="str">
        <f>E21</f>
        <v>Ing.arch. Tomáš Adámek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>Ing. Jaroslav Stolička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139</v>
      </c>
      <c r="D81" s="182" t="s">
        <v>61</v>
      </c>
      <c r="E81" s="182" t="s">
        <v>57</v>
      </c>
      <c r="F81" s="182" t="s">
        <v>58</v>
      </c>
      <c r="G81" s="182" t="s">
        <v>140</v>
      </c>
      <c r="H81" s="182" t="s">
        <v>141</v>
      </c>
      <c r="I81" s="182" t="s">
        <v>142</v>
      </c>
      <c r="J81" s="182" t="s">
        <v>113</v>
      </c>
      <c r="K81" s="183" t="s">
        <v>143</v>
      </c>
      <c r="L81" s="184"/>
      <c r="M81" s="94" t="s">
        <v>19</v>
      </c>
      <c r="N81" s="95" t="s">
        <v>46</v>
      </c>
      <c r="O81" s="95" t="s">
        <v>144</v>
      </c>
      <c r="P81" s="95" t="s">
        <v>145</v>
      </c>
      <c r="Q81" s="95" t="s">
        <v>146</v>
      </c>
      <c r="R81" s="95" t="s">
        <v>147</v>
      </c>
      <c r="S81" s="95" t="s">
        <v>148</v>
      </c>
      <c r="T81" s="96" t="s">
        <v>149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150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P83+P88+P94</f>
        <v>0</v>
      </c>
      <c r="Q82" s="98"/>
      <c r="R82" s="187">
        <f>R83+R88+R94</f>
        <v>0</v>
      </c>
      <c r="S82" s="98"/>
      <c r="T82" s="188">
        <f>T83+T88+T94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75</v>
      </c>
      <c r="AU82" s="19" t="s">
        <v>114</v>
      </c>
      <c r="BK82" s="189">
        <f>BK83+BK88+BK94</f>
        <v>0</v>
      </c>
    </row>
    <row r="83" s="12" customFormat="1" ht="25.92" customHeight="1">
      <c r="A83" s="12"/>
      <c r="B83" s="190"/>
      <c r="C83" s="191"/>
      <c r="D83" s="192" t="s">
        <v>75</v>
      </c>
      <c r="E83" s="193" t="s">
        <v>1625</v>
      </c>
      <c r="F83" s="193" t="s">
        <v>1733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SUM(P84:P87)</f>
        <v>0</v>
      </c>
      <c r="Q83" s="198"/>
      <c r="R83" s="199">
        <f>SUM(R84:R87)</f>
        <v>0</v>
      </c>
      <c r="S83" s="198"/>
      <c r="T83" s="200">
        <f>SUM(T84:T87)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75</v>
      </c>
      <c r="AU83" s="202" t="s">
        <v>76</v>
      </c>
      <c r="AY83" s="201" t="s">
        <v>153</v>
      </c>
      <c r="BK83" s="203">
        <f>SUM(BK84:BK87)</f>
        <v>0</v>
      </c>
    </row>
    <row r="84" s="2" customFormat="1" ht="16.5" customHeight="1">
      <c r="A84" s="40"/>
      <c r="B84" s="41"/>
      <c r="C84" s="206" t="s">
        <v>84</v>
      </c>
      <c r="D84" s="206" t="s">
        <v>155</v>
      </c>
      <c r="E84" s="207" t="s">
        <v>1734</v>
      </c>
      <c r="F84" s="208" t="s">
        <v>1735</v>
      </c>
      <c r="G84" s="209" t="s">
        <v>1589</v>
      </c>
      <c r="H84" s="210">
        <v>6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47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160</v>
      </c>
      <c r="AT84" s="217" t="s">
        <v>155</v>
      </c>
      <c r="AU84" s="217" t="s">
        <v>84</v>
      </c>
      <c r="AY84" s="19" t="s">
        <v>153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160</v>
      </c>
      <c r="BM84" s="217" t="s">
        <v>86</v>
      </c>
    </row>
    <row r="85" s="2" customFormat="1" ht="16.5" customHeight="1">
      <c r="A85" s="40"/>
      <c r="B85" s="41"/>
      <c r="C85" s="206" t="s">
        <v>86</v>
      </c>
      <c r="D85" s="206" t="s">
        <v>155</v>
      </c>
      <c r="E85" s="207" t="s">
        <v>1736</v>
      </c>
      <c r="F85" s="208" t="s">
        <v>1737</v>
      </c>
      <c r="G85" s="209" t="s">
        <v>1589</v>
      </c>
      <c r="H85" s="210">
        <v>2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47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160</v>
      </c>
      <c r="AT85" s="217" t="s">
        <v>155</v>
      </c>
      <c r="AU85" s="217" t="s">
        <v>84</v>
      </c>
      <c r="AY85" s="19" t="s">
        <v>153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84</v>
      </c>
      <c r="BK85" s="218">
        <f>ROUND(I85*H85,2)</f>
        <v>0</v>
      </c>
      <c r="BL85" s="19" t="s">
        <v>160</v>
      </c>
      <c r="BM85" s="217" t="s">
        <v>160</v>
      </c>
    </row>
    <row r="86" s="2" customFormat="1" ht="16.5" customHeight="1">
      <c r="A86" s="40"/>
      <c r="B86" s="41"/>
      <c r="C86" s="206" t="s">
        <v>173</v>
      </c>
      <c r="D86" s="206" t="s">
        <v>155</v>
      </c>
      <c r="E86" s="207" t="s">
        <v>1738</v>
      </c>
      <c r="F86" s="208" t="s">
        <v>1739</v>
      </c>
      <c r="G86" s="209" t="s">
        <v>1715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160</v>
      </c>
      <c r="AT86" s="217" t="s">
        <v>155</v>
      </c>
      <c r="AU86" s="217" t="s">
        <v>84</v>
      </c>
      <c r="AY86" s="19" t="s">
        <v>153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160</v>
      </c>
      <c r="BM86" s="217" t="s">
        <v>188</v>
      </c>
    </row>
    <row r="87" s="2" customFormat="1" ht="16.5" customHeight="1">
      <c r="A87" s="40"/>
      <c r="B87" s="41"/>
      <c r="C87" s="206" t="s">
        <v>160</v>
      </c>
      <c r="D87" s="206" t="s">
        <v>155</v>
      </c>
      <c r="E87" s="207" t="s">
        <v>1740</v>
      </c>
      <c r="F87" s="208" t="s">
        <v>1741</v>
      </c>
      <c r="G87" s="209" t="s">
        <v>1715</v>
      </c>
      <c r="H87" s="210">
        <v>2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160</v>
      </c>
      <c r="AT87" s="217" t="s">
        <v>155</v>
      </c>
      <c r="AU87" s="217" t="s">
        <v>84</v>
      </c>
      <c r="AY87" s="19" t="s">
        <v>153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160</v>
      </c>
      <c r="BM87" s="217" t="s">
        <v>201</v>
      </c>
    </row>
    <row r="88" s="12" customFormat="1" ht="25.92" customHeight="1">
      <c r="A88" s="12"/>
      <c r="B88" s="190"/>
      <c r="C88" s="191"/>
      <c r="D88" s="192" t="s">
        <v>75</v>
      </c>
      <c r="E88" s="193" t="s">
        <v>1627</v>
      </c>
      <c r="F88" s="193" t="s">
        <v>1742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SUM(P89:P93)</f>
        <v>0</v>
      </c>
      <c r="Q88" s="198"/>
      <c r="R88" s="199">
        <f>SUM(R89:R93)</f>
        <v>0</v>
      </c>
      <c r="S88" s="198"/>
      <c r="T88" s="200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84</v>
      </c>
      <c r="AT88" s="202" t="s">
        <v>75</v>
      </c>
      <c r="AU88" s="202" t="s">
        <v>76</v>
      </c>
      <c r="AY88" s="201" t="s">
        <v>153</v>
      </c>
      <c r="BK88" s="203">
        <f>SUM(BK89:BK93)</f>
        <v>0</v>
      </c>
    </row>
    <row r="89" s="2" customFormat="1" ht="16.5" customHeight="1">
      <c r="A89" s="40"/>
      <c r="B89" s="41"/>
      <c r="C89" s="206" t="s">
        <v>183</v>
      </c>
      <c r="D89" s="206" t="s">
        <v>155</v>
      </c>
      <c r="E89" s="207" t="s">
        <v>1743</v>
      </c>
      <c r="F89" s="208" t="s">
        <v>1744</v>
      </c>
      <c r="G89" s="209" t="s">
        <v>339</v>
      </c>
      <c r="H89" s="210">
        <v>350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160</v>
      </c>
      <c r="AT89" s="217" t="s">
        <v>155</v>
      </c>
      <c r="AU89" s="217" t="s">
        <v>84</v>
      </c>
      <c r="AY89" s="19" t="s">
        <v>153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160</v>
      </c>
      <c r="BM89" s="217" t="s">
        <v>215</v>
      </c>
    </row>
    <row r="90" s="2" customFormat="1" ht="16.5" customHeight="1">
      <c r="A90" s="40"/>
      <c r="B90" s="41"/>
      <c r="C90" s="206" t="s">
        <v>188</v>
      </c>
      <c r="D90" s="206" t="s">
        <v>155</v>
      </c>
      <c r="E90" s="207" t="s">
        <v>1705</v>
      </c>
      <c r="F90" s="208" t="s">
        <v>1706</v>
      </c>
      <c r="G90" s="209" t="s">
        <v>339</v>
      </c>
      <c r="H90" s="210">
        <v>80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160</v>
      </c>
      <c r="AT90" s="217" t="s">
        <v>155</v>
      </c>
      <c r="AU90" s="217" t="s">
        <v>84</v>
      </c>
      <c r="AY90" s="19" t="s">
        <v>153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160</v>
      </c>
      <c r="BM90" s="217" t="s">
        <v>231</v>
      </c>
    </row>
    <row r="91" s="2" customFormat="1" ht="16.5" customHeight="1">
      <c r="A91" s="40"/>
      <c r="B91" s="41"/>
      <c r="C91" s="206" t="s">
        <v>194</v>
      </c>
      <c r="D91" s="206" t="s">
        <v>155</v>
      </c>
      <c r="E91" s="207" t="s">
        <v>1745</v>
      </c>
      <c r="F91" s="208" t="s">
        <v>1746</v>
      </c>
      <c r="G91" s="209" t="s">
        <v>1589</v>
      </c>
      <c r="H91" s="210">
        <v>10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160</v>
      </c>
      <c r="AT91" s="217" t="s">
        <v>155</v>
      </c>
      <c r="AU91" s="217" t="s">
        <v>84</v>
      </c>
      <c r="AY91" s="19" t="s">
        <v>153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160</v>
      </c>
      <c r="BM91" s="217" t="s">
        <v>263</v>
      </c>
    </row>
    <row r="92" s="2" customFormat="1" ht="16.5" customHeight="1">
      <c r="A92" s="40"/>
      <c r="B92" s="41"/>
      <c r="C92" s="206" t="s">
        <v>201</v>
      </c>
      <c r="D92" s="206" t="s">
        <v>155</v>
      </c>
      <c r="E92" s="207" t="s">
        <v>1747</v>
      </c>
      <c r="F92" s="208" t="s">
        <v>1702</v>
      </c>
      <c r="G92" s="209" t="s">
        <v>1589</v>
      </c>
      <c r="H92" s="210">
        <v>8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160</v>
      </c>
      <c r="AT92" s="217" t="s">
        <v>155</v>
      </c>
      <c r="AU92" s="217" t="s">
        <v>84</v>
      </c>
      <c r="AY92" s="19" t="s">
        <v>153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160</v>
      </c>
      <c r="BM92" s="217" t="s">
        <v>279</v>
      </c>
    </row>
    <row r="93" s="2" customFormat="1" ht="16.5" customHeight="1">
      <c r="A93" s="40"/>
      <c r="B93" s="41"/>
      <c r="C93" s="206" t="s">
        <v>209</v>
      </c>
      <c r="D93" s="206" t="s">
        <v>155</v>
      </c>
      <c r="E93" s="207" t="s">
        <v>1748</v>
      </c>
      <c r="F93" s="208" t="s">
        <v>1749</v>
      </c>
      <c r="G93" s="209" t="s">
        <v>1715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160</v>
      </c>
      <c r="AT93" s="217" t="s">
        <v>155</v>
      </c>
      <c r="AU93" s="217" t="s">
        <v>84</v>
      </c>
      <c r="AY93" s="19" t="s">
        <v>153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160</v>
      </c>
      <c r="BM93" s="217" t="s">
        <v>292</v>
      </c>
    </row>
    <row r="94" s="12" customFormat="1" ht="25.92" customHeight="1">
      <c r="A94" s="12"/>
      <c r="B94" s="190"/>
      <c r="C94" s="191"/>
      <c r="D94" s="192" t="s">
        <v>75</v>
      </c>
      <c r="E94" s="193" t="s">
        <v>1639</v>
      </c>
      <c r="F94" s="193" t="s">
        <v>1750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SUM(P95:P100)</f>
        <v>0</v>
      </c>
      <c r="Q94" s="198"/>
      <c r="R94" s="199">
        <f>SUM(R95:R100)</f>
        <v>0</v>
      </c>
      <c r="S94" s="198"/>
      <c r="T94" s="20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84</v>
      </c>
      <c r="AT94" s="202" t="s">
        <v>75</v>
      </c>
      <c r="AU94" s="202" t="s">
        <v>76</v>
      </c>
      <c r="AY94" s="201" t="s">
        <v>153</v>
      </c>
      <c r="BK94" s="203">
        <f>SUM(BK95:BK100)</f>
        <v>0</v>
      </c>
    </row>
    <row r="95" s="2" customFormat="1" ht="16.5" customHeight="1">
      <c r="A95" s="40"/>
      <c r="B95" s="41"/>
      <c r="C95" s="206" t="s">
        <v>215</v>
      </c>
      <c r="D95" s="206" t="s">
        <v>155</v>
      </c>
      <c r="E95" s="207" t="s">
        <v>1751</v>
      </c>
      <c r="F95" s="208" t="s">
        <v>1752</v>
      </c>
      <c r="G95" s="209" t="s">
        <v>1718</v>
      </c>
      <c r="H95" s="210">
        <v>12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160</v>
      </c>
      <c r="AT95" s="217" t="s">
        <v>155</v>
      </c>
      <c r="AU95" s="217" t="s">
        <v>84</v>
      </c>
      <c r="AY95" s="19" t="s">
        <v>153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160</v>
      </c>
      <c r="BM95" s="217" t="s">
        <v>306</v>
      </c>
    </row>
    <row r="96" s="2" customFormat="1" ht="16.5" customHeight="1">
      <c r="A96" s="40"/>
      <c r="B96" s="41"/>
      <c r="C96" s="206" t="s">
        <v>221</v>
      </c>
      <c r="D96" s="206" t="s">
        <v>155</v>
      </c>
      <c r="E96" s="207" t="s">
        <v>1753</v>
      </c>
      <c r="F96" s="208" t="s">
        <v>1754</v>
      </c>
      <c r="G96" s="209" t="s">
        <v>1715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160</v>
      </c>
      <c r="AT96" s="217" t="s">
        <v>155</v>
      </c>
      <c r="AU96" s="217" t="s">
        <v>84</v>
      </c>
      <c r="AY96" s="19" t="s">
        <v>153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160</v>
      </c>
      <c r="BM96" s="217" t="s">
        <v>320</v>
      </c>
    </row>
    <row r="97" s="2" customFormat="1" ht="16.5" customHeight="1">
      <c r="A97" s="40"/>
      <c r="B97" s="41"/>
      <c r="C97" s="206" t="s">
        <v>231</v>
      </c>
      <c r="D97" s="206" t="s">
        <v>155</v>
      </c>
      <c r="E97" s="207" t="s">
        <v>1755</v>
      </c>
      <c r="F97" s="208" t="s">
        <v>1756</v>
      </c>
      <c r="G97" s="209" t="s">
        <v>1715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160</v>
      </c>
      <c r="AT97" s="217" t="s">
        <v>155</v>
      </c>
      <c r="AU97" s="217" t="s">
        <v>84</v>
      </c>
      <c r="AY97" s="19" t="s">
        <v>153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160</v>
      </c>
      <c r="BM97" s="217" t="s">
        <v>336</v>
      </c>
    </row>
    <row r="98" s="2" customFormat="1" ht="16.5" customHeight="1">
      <c r="A98" s="40"/>
      <c r="B98" s="41"/>
      <c r="C98" s="206" t="s">
        <v>256</v>
      </c>
      <c r="D98" s="206" t="s">
        <v>155</v>
      </c>
      <c r="E98" s="207" t="s">
        <v>1757</v>
      </c>
      <c r="F98" s="208" t="s">
        <v>1758</v>
      </c>
      <c r="G98" s="209" t="s">
        <v>1589</v>
      </c>
      <c r="H98" s="210">
        <v>75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160</v>
      </c>
      <c r="AT98" s="217" t="s">
        <v>155</v>
      </c>
      <c r="AU98" s="217" t="s">
        <v>84</v>
      </c>
      <c r="AY98" s="19" t="s">
        <v>153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160</v>
      </c>
      <c r="BM98" s="217" t="s">
        <v>349</v>
      </c>
    </row>
    <row r="99" s="2" customFormat="1" ht="16.5" customHeight="1">
      <c r="A99" s="40"/>
      <c r="B99" s="41"/>
      <c r="C99" s="206" t="s">
        <v>263</v>
      </c>
      <c r="D99" s="206" t="s">
        <v>155</v>
      </c>
      <c r="E99" s="207" t="s">
        <v>1759</v>
      </c>
      <c r="F99" s="208" t="s">
        <v>1728</v>
      </c>
      <c r="G99" s="209" t="s">
        <v>1589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160</v>
      </c>
      <c r="AT99" s="217" t="s">
        <v>155</v>
      </c>
      <c r="AU99" s="217" t="s">
        <v>84</v>
      </c>
      <c r="AY99" s="19" t="s">
        <v>153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160</v>
      </c>
      <c r="BM99" s="217" t="s">
        <v>362</v>
      </c>
    </row>
    <row r="100" s="2" customFormat="1" ht="16.5" customHeight="1">
      <c r="A100" s="40"/>
      <c r="B100" s="41"/>
      <c r="C100" s="206" t="s">
        <v>8</v>
      </c>
      <c r="D100" s="206" t="s">
        <v>155</v>
      </c>
      <c r="E100" s="207" t="s">
        <v>1760</v>
      </c>
      <c r="F100" s="208" t="s">
        <v>1761</v>
      </c>
      <c r="G100" s="209" t="s">
        <v>1715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81" t="s">
        <v>19</v>
      </c>
      <c r="N100" s="282" t="s">
        <v>47</v>
      </c>
      <c r="O100" s="283"/>
      <c r="P100" s="284">
        <f>O100*H100</f>
        <v>0</v>
      </c>
      <c r="Q100" s="284">
        <v>0</v>
      </c>
      <c r="R100" s="284">
        <f>Q100*H100</f>
        <v>0</v>
      </c>
      <c r="S100" s="284">
        <v>0</v>
      </c>
      <c r="T100" s="28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160</v>
      </c>
      <c r="AT100" s="217" t="s">
        <v>155</v>
      </c>
      <c r="AU100" s="217" t="s">
        <v>84</v>
      </c>
      <c r="AY100" s="19" t="s">
        <v>153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160</v>
      </c>
      <c r="BM100" s="217" t="s">
        <v>372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yjkKdoQUc3hz6/4gRFknFzfFz4gSQXzmIKB2LLlWaGX2dPfeHpX0cV/gCkeyIkjmQG6oGNq2bh+qEpYrx6zMoQ==" hashValue="0alKfA5DgsYmwrWfeC/O/kxeCGk2Z2HvgxD2eVOi2MYNvcSYy9X3gstcCjBAYRSoFCfap6TuO1ZFnE1ZgXwEaQ==" algorithmName="SHA-512" password="CC35"/>
  <autoFilter ref="C81:K10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Sklad prádla v Nemocnici Děčín, o.z.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ROUND((SUM(BE81:BE103)),  2)</f>
        <v>0</v>
      </c>
      <c r="G33" s="40"/>
      <c r="H33" s="40"/>
      <c r="I33" s="150">
        <v>0.20999999999999999</v>
      </c>
      <c r="J33" s="149">
        <f>ROUND(((SUM(BE81:BE103))*I33),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ROUND((SUM(BF81:BF103)),  2)</f>
        <v>0</v>
      </c>
      <c r="G34" s="40"/>
      <c r="H34" s="40"/>
      <c r="I34" s="150">
        <v>0.14999999999999999</v>
      </c>
      <c r="J34" s="149">
        <f>ROUND(((SUM(BF81:BF103))*I34),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ROUND((SUM(BG81:BG103)),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ROUND((SUM(BH81:BH103)),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ROUND((SUM(BI81:BI103)),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Sklad prádla v Nemocnici Děčín, o.z.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č.parc. 1021, obec Děčín, k.ú. Děčín (624926)</v>
      </c>
      <c r="G52" s="42"/>
      <c r="H52" s="42"/>
      <c r="I52" s="34" t="s">
        <v>23</v>
      </c>
      <c r="J52" s="74" t="str">
        <f>IF(J12="","",J12)</f>
        <v>12. 9. 2023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zdravotní, a.s.</v>
      </c>
      <c r="G54" s="42"/>
      <c r="H54" s="42"/>
      <c r="I54" s="34" t="s">
        <v>33</v>
      </c>
      <c r="J54" s="38" t="str">
        <f>E21</f>
        <v>Ing.arch. Tomáš Adámek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112</v>
      </c>
      <c r="D57" s="164"/>
      <c r="E57" s="164"/>
      <c r="F57" s="164"/>
      <c r="G57" s="164"/>
      <c r="H57" s="164"/>
      <c r="I57" s="164"/>
      <c r="J57" s="165" t="s">
        <v>113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7"/>
      <c r="C60" s="168"/>
      <c r="D60" s="169" t="s">
        <v>1762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1763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138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Sklad prádla v Nemocnici Děčín, o.z.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VRN - Vedlejší rozpočtové náklady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č.parc. 1021, obec Děčín, k.ú. Děčín (624926)</v>
      </c>
      <c r="G75" s="42"/>
      <c r="H75" s="42"/>
      <c r="I75" s="34" t="s">
        <v>23</v>
      </c>
      <c r="J75" s="74" t="str">
        <f>IF(J12="","",J12)</f>
        <v>12. 9. 2023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25</v>
      </c>
      <c r="D77" s="42"/>
      <c r="E77" s="42"/>
      <c r="F77" s="29" t="str">
        <f>E15</f>
        <v>Krajská zdravotní, a.s.</v>
      </c>
      <c r="G77" s="42"/>
      <c r="H77" s="42"/>
      <c r="I77" s="34" t="s">
        <v>33</v>
      </c>
      <c r="J77" s="38" t="str">
        <f>E21</f>
        <v>Ing.arch. Tomáš Adámek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34" t="s">
        <v>37</v>
      </c>
      <c r="J78" s="38" t="str">
        <f>E24</f>
        <v>Ing. Jaroslav Stolička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139</v>
      </c>
      <c r="D80" s="182" t="s">
        <v>61</v>
      </c>
      <c r="E80" s="182" t="s">
        <v>57</v>
      </c>
      <c r="F80" s="182" t="s">
        <v>58</v>
      </c>
      <c r="G80" s="182" t="s">
        <v>140</v>
      </c>
      <c r="H80" s="182" t="s">
        <v>141</v>
      </c>
      <c r="I80" s="182" t="s">
        <v>142</v>
      </c>
      <c r="J80" s="182" t="s">
        <v>113</v>
      </c>
      <c r="K80" s="183" t="s">
        <v>143</v>
      </c>
      <c r="L80" s="184"/>
      <c r="M80" s="94" t="s">
        <v>19</v>
      </c>
      <c r="N80" s="95" t="s">
        <v>46</v>
      </c>
      <c r="O80" s="95" t="s">
        <v>144</v>
      </c>
      <c r="P80" s="95" t="s">
        <v>145</v>
      </c>
      <c r="Q80" s="95" t="s">
        <v>146</v>
      </c>
      <c r="R80" s="95" t="s">
        <v>147</v>
      </c>
      <c r="S80" s="95" t="s">
        <v>148</v>
      </c>
      <c r="T80" s="96" t="s">
        <v>149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150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75</v>
      </c>
      <c r="AU81" s="19" t="s">
        <v>114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75</v>
      </c>
      <c r="E82" s="193" t="s">
        <v>105</v>
      </c>
      <c r="F82" s="193" t="s">
        <v>106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183</v>
      </c>
      <c r="AT82" s="202" t="s">
        <v>75</v>
      </c>
      <c r="AU82" s="202" t="s">
        <v>76</v>
      </c>
      <c r="AY82" s="201" t="s">
        <v>153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75</v>
      </c>
      <c r="E83" s="204" t="s">
        <v>1764</v>
      </c>
      <c r="F83" s="204" t="s">
        <v>1765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SUM(P84:P103)</f>
        <v>0</v>
      </c>
      <c r="Q83" s="198"/>
      <c r="R83" s="199">
        <f>SUM(R84:R103)</f>
        <v>0</v>
      </c>
      <c r="S83" s="198"/>
      <c r="T83" s="200">
        <f>SUM(T84:T103)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183</v>
      </c>
      <c r="AT83" s="202" t="s">
        <v>75</v>
      </c>
      <c r="AU83" s="202" t="s">
        <v>84</v>
      </c>
      <c r="AY83" s="201" t="s">
        <v>153</v>
      </c>
      <c r="BK83" s="203">
        <f>SUM(BK84:BK103)</f>
        <v>0</v>
      </c>
    </row>
    <row r="84" s="2" customFormat="1" ht="16.5" customHeight="1">
      <c r="A84" s="40"/>
      <c r="B84" s="41"/>
      <c r="C84" s="206" t="s">
        <v>84</v>
      </c>
      <c r="D84" s="206" t="s">
        <v>155</v>
      </c>
      <c r="E84" s="207" t="s">
        <v>1766</v>
      </c>
      <c r="F84" s="208" t="s">
        <v>1765</v>
      </c>
      <c r="G84" s="209" t="s">
        <v>1767</v>
      </c>
      <c r="H84" s="210">
        <v>1</v>
      </c>
      <c r="I84" s="211"/>
      <c r="J84" s="212">
        <f>ROUND(I84*H84,2)</f>
        <v>0</v>
      </c>
      <c r="K84" s="208" t="s">
        <v>159</v>
      </c>
      <c r="L84" s="46"/>
      <c r="M84" s="213" t="s">
        <v>19</v>
      </c>
      <c r="N84" s="214" t="s">
        <v>47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1768</v>
      </c>
      <c r="AT84" s="217" t="s">
        <v>155</v>
      </c>
      <c r="AU84" s="217" t="s">
        <v>86</v>
      </c>
      <c r="AY84" s="19" t="s">
        <v>153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1768</v>
      </c>
      <c r="BM84" s="217" t="s">
        <v>1769</v>
      </c>
    </row>
    <row r="85" s="2" customFormat="1">
      <c r="A85" s="40"/>
      <c r="B85" s="41"/>
      <c r="C85" s="42"/>
      <c r="D85" s="219" t="s">
        <v>162</v>
      </c>
      <c r="E85" s="42"/>
      <c r="F85" s="220" t="s">
        <v>1770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162</v>
      </c>
      <c r="AU85" s="19" t="s">
        <v>86</v>
      </c>
    </row>
    <row r="86" s="13" customFormat="1">
      <c r="A86" s="13"/>
      <c r="B86" s="224"/>
      <c r="C86" s="225"/>
      <c r="D86" s="226" t="s">
        <v>164</v>
      </c>
      <c r="E86" s="227" t="s">
        <v>19</v>
      </c>
      <c r="F86" s="228" t="s">
        <v>84</v>
      </c>
      <c r="G86" s="225"/>
      <c r="H86" s="229">
        <v>1</v>
      </c>
      <c r="I86" s="230"/>
      <c r="J86" s="225"/>
      <c r="K86" s="225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164</v>
      </c>
      <c r="AU86" s="235" t="s">
        <v>86</v>
      </c>
      <c r="AV86" s="13" t="s">
        <v>86</v>
      </c>
      <c r="AW86" s="13" t="s">
        <v>36</v>
      </c>
      <c r="AX86" s="13" t="s">
        <v>76</v>
      </c>
      <c r="AY86" s="235" t="s">
        <v>153</v>
      </c>
    </row>
    <row r="87" s="14" customFormat="1">
      <c r="A87" s="14"/>
      <c r="B87" s="236"/>
      <c r="C87" s="237"/>
      <c r="D87" s="226" t="s">
        <v>164</v>
      </c>
      <c r="E87" s="238" t="s">
        <v>19</v>
      </c>
      <c r="F87" s="239" t="s">
        <v>167</v>
      </c>
      <c r="G87" s="237"/>
      <c r="H87" s="240">
        <v>1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6" t="s">
        <v>164</v>
      </c>
      <c r="AU87" s="246" t="s">
        <v>86</v>
      </c>
      <c r="AV87" s="14" t="s">
        <v>160</v>
      </c>
      <c r="AW87" s="14" t="s">
        <v>36</v>
      </c>
      <c r="AX87" s="14" t="s">
        <v>84</v>
      </c>
      <c r="AY87" s="246" t="s">
        <v>153</v>
      </c>
    </row>
    <row r="88" s="2" customFormat="1" ht="16.5" customHeight="1">
      <c r="A88" s="40"/>
      <c r="B88" s="41"/>
      <c r="C88" s="206" t="s">
        <v>86</v>
      </c>
      <c r="D88" s="206" t="s">
        <v>155</v>
      </c>
      <c r="E88" s="207" t="s">
        <v>1771</v>
      </c>
      <c r="F88" s="208" t="s">
        <v>1772</v>
      </c>
      <c r="G88" s="209" t="s">
        <v>1767</v>
      </c>
      <c r="H88" s="210">
        <v>1</v>
      </c>
      <c r="I88" s="211"/>
      <c r="J88" s="212">
        <f>ROUND(I88*H88,2)</f>
        <v>0</v>
      </c>
      <c r="K88" s="208" t="s">
        <v>159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1768</v>
      </c>
      <c r="AT88" s="217" t="s">
        <v>155</v>
      </c>
      <c r="AU88" s="217" t="s">
        <v>86</v>
      </c>
      <c r="AY88" s="19" t="s">
        <v>153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1768</v>
      </c>
      <c r="BM88" s="217" t="s">
        <v>1773</v>
      </c>
    </row>
    <row r="89" s="2" customFormat="1">
      <c r="A89" s="40"/>
      <c r="B89" s="41"/>
      <c r="C89" s="42"/>
      <c r="D89" s="219" t="s">
        <v>162</v>
      </c>
      <c r="E89" s="42"/>
      <c r="F89" s="220" t="s">
        <v>1774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162</v>
      </c>
      <c r="AU89" s="19" t="s">
        <v>86</v>
      </c>
    </row>
    <row r="90" s="13" customFormat="1">
      <c r="A90" s="13"/>
      <c r="B90" s="224"/>
      <c r="C90" s="225"/>
      <c r="D90" s="226" t="s">
        <v>164</v>
      </c>
      <c r="E90" s="227" t="s">
        <v>19</v>
      </c>
      <c r="F90" s="228" t="s">
        <v>84</v>
      </c>
      <c r="G90" s="225"/>
      <c r="H90" s="229">
        <v>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164</v>
      </c>
      <c r="AU90" s="235" t="s">
        <v>86</v>
      </c>
      <c r="AV90" s="13" t="s">
        <v>86</v>
      </c>
      <c r="AW90" s="13" t="s">
        <v>36</v>
      </c>
      <c r="AX90" s="13" t="s">
        <v>76</v>
      </c>
      <c r="AY90" s="235" t="s">
        <v>153</v>
      </c>
    </row>
    <row r="91" s="14" customFormat="1">
      <c r="A91" s="14"/>
      <c r="B91" s="236"/>
      <c r="C91" s="237"/>
      <c r="D91" s="226" t="s">
        <v>164</v>
      </c>
      <c r="E91" s="238" t="s">
        <v>19</v>
      </c>
      <c r="F91" s="239" t="s">
        <v>167</v>
      </c>
      <c r="G91" s="237"/>
      <c r="H91" s="240">
        <v>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164</v>
      </c>
      <c r="AU91" s="246" t="s">
        <v>86</v>
      </c>
      <c r="AV91" s="14" t="s">
        <v>160</v>
      </c>
      <c r="AW91" s="14" t="s">
        <v>36</v>
      </c>
      <c r="AX91" s="14" t="s">
        <v>84</v>
      </c>
      <c r="AY91" s="246" t="s">
        <v>153</v>
      </c>
    </row>
    <row r="92" s="2" customFormat="1" ht="16.5" customHeight="1">
      <c r="A92" s="40"/>
      <c r="B92" s="41"/>
      <c r="C92" s="206" t="s">
        <v>173</v>
      </c>
      <c r="D92" s="206" t="s">
        <v>155</v>
      </c>
      <c r="E92" s="207" t="s">
        <v>1775</v>
      </c>
      <c r="F92" s="208" t="s">
        <v>1776</v>
      </c>
      <c r="G92" s="209" t="s">
        <v>1767</v>
      </c>
      <c r="H92" s="210">
        <v>1</v>
      </c>
      <c r="I92" s="211"/>
      <c r="J92" s="212">
        <f>ROUND(I92*H92,2)</f>
        <v>0</v>
      </c>
      <c r="K92" s="208" t="s">
        <v>159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1768</v>
      </c>
      <c r="AT92" s="217" t="s">
        <v>155</v>
      </c>
      <c r="AU92" s="217" t="s">
        <v>86</v>
      </c>
      <c r="AY92" s="19" t="s">
        <v>153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1768</v>
      </c>
      <c r="BM92" s="217" t="s">
        <v>1777</v>
      </c>
    </row>
    <row r="93" s="2" customFormat="1">
      <c r="A93" s="40"/>
      <c r="B93" s="41"/>
      <c r="C93" s="42"/>
      <c r="D93" s="219" t="s">
        <v>162</v>
      </c>
      <c r="E93" s="42"/>
      <c r="F93" s="220" t="s">
        <v>1778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162</v>
      </c>
      <c r="AU93" s="19" t="s">
        <v>86</v>
      </c>
    </row>
    <row r="94" s="13" customFormat="1">
      <c r="A94" s="13"/>
      <c r="B94" s="224"/>
      <c r="C94" s="225"/>
      <c r="D94" s="226" t="s">
        <v>164</v>
      </c>
      <c r="E94" s="227" t="s">
        <v>19</v>
      </c>
      <c r="F94" s="228" t="s">
        <v>84</v>
      </c>
      <c r="G94" s="225"/>
      <c r="H94" s="229">
        <v>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164</v>
      </c>
      <c r="AU94" s="235" t="s">
        <v>86</v>
      </c>
      <c r="AV94" s="13" t="s">
        <v>86</v>
      </c>
      <c r="AW94" s="13" t="s">
        <v>36</v>
      </c>
      <c r="AX94" s="13" t="s">
        <v>76</v>
      </c>
      <c r="AY94" s="235" t="s">
        <v>153</v>
      </c>
    </row>
    <row r="95" s="14" customFormat="1">
      <c r="A95" s="14"/>
      <c r="B95" s="236"/>
      <c r="C95" s="237"/>
      <c r="D95" s="226" t="s">
        <v>164</v>
      </c>
      <c r="E95" s="238" t="s">
        <v>19</v>
      </c>
      <c r="F95" s="239" t="s">
        <v>167</v>
      </c>
      <c r="G95" s="237"/>
      <c r="H95" s="240">
        <v>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164</v>
      </c>
      <c r="AU95" s="246" t="s">
        <v>86</v>
      </c>
      <c r="AV95" s="14" t="s">
        <v>160</v>
      </c>
      <c r="AW95" s="14" t="s">
        <v>36</v>
      </c>
      <c r="AX95" s="14" t="s">
        <v>84</v>
      </c>
      <c r="AY95" s="246" t="s">
        <v>153</v>
      </c>
    </row>
    <row r="96" s="2" customFormat="1" ht="16.5" customHeight="1">
      <c r="A96" s="40"/>
      <c r="B96" s="41"/>
      <c r="C96" s="206" t="s">
        <v>160</v>
      </c>
      <c r="D96" s="206" t="s">
        <v>155</v>
      </c>
      <c r="E96" s="207" t="s">
        <v>1779</v>
      </c>
      <c r="F96" s="208" t="s">
        <v>1780</v>
      </c>
      <c r="G96" s="209" t="s">
        <v>1767</v>
      </c>
      <c r="H96" s="210">
        <v>1</v>
      </c>
      <c r="I96" s="211"/>
      <c r="J96" s="212">
        <f>ROUND(I96*H96,2)</f>
        <v>0</v>
      </c>
      <c r="K96" s="208" t="s">
        <v>159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1768</v>
      </c>
      <c r="AT96" s="217" t="s">
        <v>155</v>
      </c>
      <c r="AU96" s="217" t="s">
        <v>86</v>
      </c>
      <c r="AY96" s="19" t="s">
        <v>153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1768</v>
      </c>
      <c r="BM96" s="217" t="s">
        <v>1781</v>
      </c>
    </row>
    <row r="97" s="2" customFormat="1">
      <c r="A97" s="40"/>
      <c r="B97" s="41"/>
      <c r="C97" s="42"/>
      <c r="D97" s="219" t="s">
        <v>162</v>
      </c>
      <c r="E97" s="42"/>
      <c r="F97" s="220" t="s">
        <v>1782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162</v>
      </c>
      <c r="AU97" s="19" t="s">
        <v>86</v>
      </c>
    </row>
    <row r="98" s="13" customFormat="1">
      <c r="A98" s="13"/>
      <c r="B98" s="224"/>
      <c r="C98" s="225"/>
      <c r="D98" s="226" t="s">
        <v>164</v>
      </c>
      <c r="E98" s="227" t="s">
        <v>19</v>
      </c>
      <c r="F98" s="228" t="s">
        <v>84</v>
      </c>
      <c r="G98" s="225"/>
      <c r="H98" s="229">
        <v>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164</v>
      </c>
      <c r="AU98" s="235" t="s">
        <v>86</v>
      </c>
      <c r="AV98" s="13" t="s">
        <v>86</v>
      </c>
      <c r="AW98" s="13" t="s">
        <v>36</v>
      </c>
      <c r="AX98" s="13" t="s">
        <v>76</v>
      </c>
      <c r="AY98" s="235" t="s">
        <v>153</v>
      </c>
    </row>
    <row r="99" s="14" customFormat="1">
      <c r="A99" s="14"/>
      <c r="B99" s="236"/>
      <c r="C99" s="237"/>
      <c r="D99" s="226" t="s">
        <v>164</v>
      </c>
      <c r="E99" s="238" t="s">
        <v>19</v>
      </c>
      <c r="F99" s="239" t="s">
        <v>167</v>
      </c>
      <c r="G99" s="237"/>
      <c r="H99" s="240">
        <v>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164</v>
      </c>
      <c r="AU99" s="246" t="s">
        <v>86</v>
      </c>
      <c r="AV99" s="14" t="s">
        <v>160</v>
      </c>
      <c r="AW99" s="14" t="s">
        <v>36</v>
      </c>
      <c r="AX99" s="14" t="s">
        <v>84</v>
      </c>
      <c r="AY99" s="246" t="s">
        <v>153</v>
      </c>
    </row>
    <row r="100" s="2" customFormat="1" ht="16.5" customHeight="1">
      <c r="A100" s="40"/>
      <c r="B100" s="41"/>
      <c r="C100" s="206" t="s">
        <v>183</v>
      </c>
      <c r="D100" s="206" t="s">
        <v>155</v>
      </c>
      <c r="E100" s="207" t="s">
        <v>1783</v>
      </c>
      <c r="F100" s="208" t="s">
        <v>1784</v>
      </c>
      <c r="G100" s="209" t="s">
        <v>1767</v>
      </c>
      <c r="H100" s="210">
        <v>1</v>
      </c>
      <c r="I100" s="211"/>
      <c r="J100" s="212">
        <f>ROUND(I100*H100,2)</f>
        <v>0</v>
      </c>
      <c r="K100" s="208" t="s">
        <v>159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1768</v>
      </c>
      <c r="AT100" s="217" t="s">
        <v>155</v>
      </c>
      <c r="AU100" s="217" t="s">
        <v>86</v>
      </c>
      <c r="AY100" s="19" t="s">
        <v>153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1768</v>
      </c>
      <c r="BM100" s="217" t="s">
        <v>1785</v>
      </c>
    </row>
    <row r="101" s="2" customFormat="1">
      <c r="A101" s="40"/>
      <c r="B101" s="41"/>
      <c r="C101" s="42"/>
      <c r="D101" s="219" t="s">
        <v>162</v>
      </c>
      <c r="E101" s="42"/>
      <c r="F101" s="220" t="s">
        <v>1786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162</v>
      </c>
      <c r="AU101" s="19" t="s">
        <v>86</v>
      </c>
    </row>
    <row r="102" s="13" customFormat="1">
      <c r="A102" s="13"/>
      <c r="B102" s="224"/>
      <c r="C102" s="225"/>
      <c r="D102" s="226" t="s">
        <v>164</v>
      </c>
      <c r="E102" s="227" t="s">
        <v>19</v>
      </c>
      <c r="F102" s="228" t="s">
        <v>84</v>
      </c>
      <c r="G102" s="225"/>
      <c r="H102" s="229">
        <v>1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164</v>
      </c>
      <c r="AU102" s="235" t="s">
        <v>86</v>
      </c>
      <c r="AV102" s="13" t="s">
        <v>86</v>
      </c>
      <c r="AW102" s="13" t="s">
        <v>36</v>
      </c>
      <c r="AX102" s="13" t="s">
        <v>76</v>
      </c>
      <c r="AY102" s="235" t="s">
        <v>153</v>
      </c>
    </row>
    <row r="103" s="14" customFormat="1">
      <c r="A103" s="14"/>
      <c r="B103" s="236"/>
      <c r="C103" s="237"/>
      <c r="D103" s="226" t="s">
        <v>164</v>
      </c>
      <c r="E103" s="238" t="s">
        <v>19</v>
      </c>
      <c r="F103" s="239" t="s">
        <v>167</v>
      </c>
      <c r="G103" s="237"/>
      <c r="H103" s="240">
        <v>1</v>
      </c>
      <c r="I103" s="241"/>
      <c r="J103" s="237"/>
      <c r="K103" s="237"/>
      <c r="L103" s="242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164</v>
      </c>
      <c r="AU103" s="246" t="s">
        <v>86</v>
      </c>
      <c r="AV103" s="14" t="s">
        <v>160</v>
      </c>
      <c r="AW103" s="14" t="s">
        <v>36</v>
      </c>
      <c r="AX103" s="14" t="s">
        <v>84</v>
      </c>
      <c r="AY103" s="246" t="s">
        <v>153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6us6zLp55K0QW0sY3j+s5sqY2cTtRkayBnS2YDGMnxp/Othc309P7R/sYXKC7Z30Qw8wn+p3DwvOfs6lifCdKw==" hashValue="xlo508J090e+7OSpmBGboKl3OcblUeMFdDMj+orEaoFGbg/byuoTKLIA02vb3JIvYyDwUZAdoNdgkSZnJCE83g==" algorithmName="SHA-512" password="CC35"/>
  <autoFilter ref="C80:K10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2/010001000"/>
    <hyperlink ref="F89" r:id="rId2" display="https://podminky.urs.cz/item/CS_URS_2023_02/020001000"/>
    <hyperlink ref="F93" r:id="rId3" display="https://podminky.urs.cz/item/CS_URS_2023_02/030001000"/>
    <hyperlink ref="F97" r:id="rId4" display="https://podminky.urs.cz/item/CS_URS_2023_02/040001000"/>
    <hyperlink ref="F101" r:id="rId5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1787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1788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1789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1790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1791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1792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1793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1794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1795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1796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1797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83</v>
      </c>
      <c r="F18" s="297" t="s">
        <v>1798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1799</v>
      </c>
      <c r="F19" s="297" t="s">
        <v>1800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1801</v>
      </c>
      <c r="F20" s="297" t="s">
        <v>1802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1803</v>
      </c>
      <c r="F21" s="297" t="s">
        <v>1804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1805</v>
      </c>
      <c r="F22" s="297" t="s">
        <v>1750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1806</v>
      </c>
      <c r="F23" s="297" t="s">
        <v>1807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1808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1809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1810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1811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1812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1813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1814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1815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1816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139</v>
      </c>
      <c r="F36" s="297"/>
      <c r="G36" s="297" t="s">
        <v>1817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1818</v>
      </c>
      <c r="F37" s="297"/>
      <c r="G37" s="297" t="s">
        <v>1819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57</v>
      </c>
      <c r="F38" s="297"/>
      <c r="G38" s="297" t="s">
        <v>1820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58</v>
      </c>
      <c r="F39" s="297"/>
      <c r="G39" s="297" t="s">
        <v>1821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140</v>
      </c>
      <c r="F40" s="297"/>
      <c r="G40" s="297" t="s">
        <v>1822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141</v>
      </c>
      <c r="F41" s="297"/>
      <c r="G41" s="297" t="s">
        <v>1823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1824</v>
      </c>
      <c r="F42" s="297"/>
      <c r="G42" s="297" t="s">
        <v>1825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1826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1827</v>
      </c>
      <c r="F44" s="297"/>
      <c r="G44" s="297" t="s">
        <v>1828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143</v>
      </c>
      <c r="F45" s="297"/>
      <c r="G45" s="297" t="s">
        <v>1829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1830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1831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1832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1833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1834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1835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1836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1837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1838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1839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1840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1841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1842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1843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1844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1845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1846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1847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1848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1849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1850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1851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1852</v>
      </c>
      <c r="D76" s="315"/>
      <c r="E76" s="315"/>
      <c r="F76" s="315" t="s">
        <v>1853</v>
      </c>
      <c r="G76" s="316"/>
      <c r="H76" s="315" t="s">
        <v>58</v>
      </c>
      <c r="I76" s="315" t="s">
        <v>61</v>
      </c>
      <c r="J76" s="315" t="s">
        <v>1854</v>
      </c>
      <c r="K76" s="314"/>
    </row>
    <row r="77" s="1" customFormat="1" ht="17.25" customHeight="1">
      <c r="B77" s="312"/>
      <c r="C77" s="317" t="s">
        <v>1855</v>
      </c>
      <c r="D77" s="317"/>
      <c r="E77" s="317"/>
      <c r="F77" s="318" t="s">
        <v>1856</v>
      </c>
      <c r="G77" s="319"/>
      <c r="H77" s="317"/>
      <c r="I77" s="317"/>
      <c r="J77" s="317" t="s">
        <v>1857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57</v>
      </c>
      <c r="D79" s="322"/>
      <c r="E79" s="322"/>
      <c r="F79" s="323" t="s">
        <v>1858</v>
      </c>
      <c r="G79" s="324"/>
      <c r="H79" s="300" t="s">
        <v>1859</v>
      </c>
      <c r="I79" s="300" t="s">
        <v>1860</v>
      </c>
      <c r="J79" s="300">
        <v>20</v>
      </c>
      <c r="K79" s="314"/>
    </row>
    <row r="80" s="1" customFormat="1" ht="15" customHeight="1">
      <c r="B80" s="312"/>
      <c r="C80" s="300" t="s">
        <v>1861</v>
      </c>
      <c r="D80" s="300"/>
      <c r="E80" s="300"/>
      <c r="F80" s="323" t="s">
        <v>1858</v>
      </c>
      <c r="G80" s="324"/>
      <c r="H80" s="300" t="s">
        <v>1862</v>
      </c>
      <c r="I80" s="300" t="s">
        <v>1860</v>
      </c>
      <c r="J80" s="300">
        <v>120</v>
      </c>
      <c r="K80" s="314"/>
    </row>
    <row r="81" s="1" customFormat="1" ht="15" customHeight="1">
      <c r="B81" s="325"/>
      <c r="C81" s="300" t="s">
        <v>1863</v>
      </c>
      <c r="D81" s="300"/>
      <c r="E81" s="300"/>
      <c r="F81" s="323" t="s">
        <v>1864</v>
      </c>
      <c r="G81" s="324"/>
      <c r="H81" s="300" t="s">
        <v>1865</v>
      </c>
      <c r="I81" s="300" t="s">
        <v>1860</v>
      </c>
      <c r="J81" s="300">
        <v>50</v>
      </c>
      <c r="K81" s="314"/>
    </row>
    <row r="82" s="1" customFormat="1" ht="15" customHeight="1">
      <c r="B82" s="325"/>
      <c r="C82" s="300" t="s">
        <v>1866</v>
      </c>
      <c r="D82" s="300"/>
      <c r="E82" s="300"/>
      <c r="F82" s="323" t="s">
        <v>1858</v>
      </c>
      <c r="G82" s="324"/>
      <c r="H82" s="300" t="s">
        <v>1867</v>
      </c>
      <c r="I82" s="300" t="s">
        <v>1868</v>
      </c>
      <c r="J82" s="300"/>
      <c r="K82" s="314"/>
    </row>
    <row r="83" s="1" customFormat="1" ht="15" customHeight="1">
      <c r="B83" s="325"/>
      <c r="C83" s="326" t="s">
        <v>1869</v>
      </c>
      <c r="D83" s="326"/>
      <c r="E83" s="326"/>
      <c r="F83" s="327" t="s">
        <v>1864</v>
      </c>
      <c r="G83" s="326"/>
      <c r="H83" s="326" t="s">
        <v>1870</v>
      </c>
      <c r="I83" s="326" t="s">
        <v>1860</v>
      </c>
      <c r="J83" s="326">
        <v>15</v>
      </c>
      <c r="K83" s="314"/>
    </row>
    <row r="84" s="1" customFormat="1" ht="15" customHeight="1">
      <c r="B84" s="325"/>
      <c r="C84" s="326" t="s">
        <v>1871</v>
      </c>
      <c r="D84" s="326"/>
      <c r="E84" s="326"/>
      <c r="F84" s="327" t="s">
        <v>1864</v>
      </c>
      <c r="G84" s="326"/>
      <c r="H84" s="326" t="s">
        <v>1872</v>
      </c>
      <c r="I84" s="326" t="s">
        <v>1860</v>
      </c>
      <c r="J84" s="326">
        <v>15</v>
      </c>
      <c r="K84" s="314"/>
    </row>
    <row r="85" s="1" customFormat="1" ht="15" customHeight="1">
      <c r="B85" s="325"/>
      <c r="C85" s="326" t="s">
        <v>1873</v>
      </c>
      <c r="D85" s="326"/>
      <c r="E85" s="326"/>
      <c r="F85" s="327" t="s">
        <v>1864</v>
      </c>
      <c r="G85" s="326"/>
      <c r="H85" s="326" t="s">
        <v>1874</v>
      </c>
      <c r="I85" s="326" t="s">
        <v>1860</v>
      </c>
      <c r="J85" s="326">
        <v>20</v>
      </c>
      <c r="K85" s="314"/>
    </row>
    <row r="86" s="1" customFormat="1" ht="15" customHeight="1">
      <c r="B86" s="325"/>
      <c r="C86" s="326" t="s">
        <v>1875</v>
      </c>
      <c r="D86" s="326"/>
      <c r="E86" s="326"/>
      <c r="F86" s="327" t="s">
        <v>1864</v>
      </c>
      <c r="G86" s="326"/>
      <c r="H86" s="326" t="s">
        <v>1876</v>
      </c>
      <c r="I86" s="326" t="s">
        <v>1860</v>
      </c>
      <c r="J86" s="326">
        <v>20</v>
      </c>
      <c r="K86" s="314"/>
    </row>
    <row r="87" s="1" customFormat="1" ht="15" customHeight="1">
      <c r="B87" s="325"/>
      <c r="C87" s="300" t="s">
        <v>1877</v>
      </c>
      <c r="D87" s="300"/>
      <c r="E87" s="300"/>
      <c r="F87" s="323" t="s">
        <v>1864</v>
      </c>
      <c r="G87" s="324"/>
      <c r="H87" s="300" t="s">
        <v>1878</v>
      </c>
      <c r="I87" s="300" t="s">
        <v>1860</v>
      </c>
      <c r="J87" s="300">
        <v>50</v>
      </c>
      <c r="K87" s="314"/>
    </row>
    <row r="88" s="1" customFormat="1" ht="15" customHeight="1">
      <c r="B88" s="325"/>
      <c r="C88" s="300" t="s">
        <v>1879</v>
      </c>
      <c r="D88" s="300"/>
      <c r="E88" s="300"/>
      <c r="F88" s="323" t="s">
        <v>1864</v>
      </c>
      <c r="G88" s="324"/>
      <c r="H88" s="300" t="s">
        <v>1880</v>
      </c>
      <c r="I88" s="300" t="s">
        <v>1860</v>
      </c>
      <c r="J88" s="300">
        <v>20</v>
      </c>
      <c r="K88" s="314"/>
    </row>
    <row r="89" s="1" customFormat="1" ht="15" customHeight="1">
      <c r="B89" s="325"/>
      <c r="C89" s="300" t="s">
        <v>1881</v>
      </c>
      <c r="D89" s="300"/>
      <c r="E89" s="300"/>
      <c r="F89" s="323" t="s">
        <v>1864</v>
      </c>
      <c r="G89" s="324"/>
      <c r="H89" s="300" t="s">
        <v>1882</v>
      </c>
      <c r="I89" s="300" t="s">
        <v>1860</v>
      </c>
      <c r="J89" s="300">
        <v>20</v>
      </c>
      <c r="K89" s="314"/>
    </row>
    <row r="90" s="1" customFormat="1" ht="15" customHeight="1">
      <c r="B90" s="325"/>
      <c r="C90" s="300" t="s">
        <v>1883</v>
      </c>
      <c r="D90" s="300"/>
      <c r="E90" s="300"/>
      <c r="F90" s="323" t="s">
        <v>1864</v>
      </c>
      <c r="G90" s="324"/>
      <c r="H90" s="300" t="s">
        <v>1884</v>
      </c>
      <c r="I90" s="300" t="s">
        <v>1860</v>
      </c>
      <c r="J90" s="300">
        <v>50</v>
      </c>
      <c r="K90" s="314"/>
    </row>
    <row r="91" s="1" customFormat="1" ht="15" customHeight="1">
      <c r="B91" s="325"/>
      <c r="C91" s="300" t="s">
        <v>1885</v>
      </c>
      <c r="D91" s="300"/>
      <c r="E91" s="300"/>
      <c r="F91" s="323" t="s">
        <v>1864</v>
      </c>
      <c r="G91" s="324"/>
      <c r="H91" s="300" t="s">
        <v>1885</v>
      </c>
      <c r="I91" s="300" t="s">
        <v>1860</v>
      </c>
      <c r="J91" s="300">
        <v>50</v>
      </c>
      <c r="K91" s="314"/>
    </row>
    <row r="92" s="1" customFormat="1" ht="15" customHeight="1">
      <c r="B92" s="325"/>
      <c r="C92" s="300" t="s">
        <v>1886</v>
      </c>
      <c r="D92" s="300"/>
      <c r="E92" s="300"/>
      <c r="F92" s="323" t="s">
        <v>1864</v>
      </c>
      <c r="G92" s="324"/>
      <c r="H92" s="300" t="s">
        <v>1887</v>
      </c>
      <c r="I92" s="300" t="s">
        <v>1860</v>
      </c>
      <c r="J92" s="300">
        <v>255</v>
      </c>
      <c r="K92" s="314"/>
    </row>
    <row r="93" s="1" customFormat="1" ht="15" customHeight="1">
      <c r="B93" s="325"/>
      <c r="C93" s="300" t="s">
        <v>1888</v>
      </c>
      <c r="D93" s="300"/>
      <c r="E93" s="300"/>
      <c r="F93" s="323" t="s">
        <v>1858</v>
      </c>
      <c r="G93" s="324"/>
      <c r="H93" s="300" t="s">
        <v>1889</v>
      </c>
      <c r="I93" s="300" t="s">
        <v>1890</v>
      </c>
      <c r="J93" s="300"/>
      <c r="K93" s="314"/>
    </row>
    <row r="94" s="1" customFormat="1" ht="15" customHeight="1">
      <c r="B94" s="325"/>
      <c r="C94" s="300" t="s">
        <v>1891</v>
      </c>
      <c r="D94" s="300"/>
      <c r="E94" s="300"/>
      <c r="F94" s="323" t="s">
        <v>1858</v>
      </c>
      <c r="G94" s="324"/>
      <c r="H94" s="300" t="s">
        <v>1892</v>
      </c>
      <c r="I94" s="300" t="s">
        <v>1893</v>
      </c>
      <c r="J94" s="300"/>
      <c r="K94" s="314"/>
    </row>
    <row r="95" s="1" customFormat="1" ht="15" customHeight="1">
      <c r="B95" s="325"/>
      <c r="C95" s="300" t="s">
        <v>1894</v>
      </c>
      <c r="D95" s="300"/>
      <c r="E95" s="300"/>
      <c r="F95" s="323" t="s">
        <v>1858</v>
      </c>
      <c r="G95" s="324"/>
      <c r="H95" s="300" t="s">
        <v>1894</v>
      </c>
      <c r="I95" s="300" t="s">
        <v>1893</v>
      </c>
      <c r="J95" s="300"/>
      <c r="K95" s="314"/>
    </row>
    <row r="96" s="1" customFormat="1" ht="15" customHeight="1">
      <c r="B96" s="325"/>
      <c r="C96" s="300" t="s">
        <v>42</v>
      </c>
      <c r="D96" s="300"/>
      <c r="E96" s="300"/>
      <c r="F96" s="323" t="s">
        <v>1858</v>
      </c>
      <c r="G96" s="324"/>
      <c r="H96" s="300" t="s">
        <v>1895</v>
      </c>
      <c r="I96" s="300" t="s">
        <v>1893</v>
      </c>
      <c r="J96" s="300"/>
      <c r="K96" s="314"/>
    </row>
    <row r="97" s="1" customFormat="1" ht="15" customHeight="1">
      <c r="B97" s="325"/>
      <c r="C97" s="300" t="s">
        <v>52</v>
      </c>
      <c r="D97" s="300"/>
      <c r="E97" s="300"/>
      <c r="F97" s="323" t="s">
        <v>1858</v>
      </c>
      <c r="G97" s="324"/>
      <c r="H97" s="300" t="s">
        <v>1896</v>
      </c>
      <c r="I97" s="300" t="s">
        <v>1893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1897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1852</v>
      </c>
      <c r="D103" s="315"/>
      <c r="E103" s="315"/>
      <c r="F103" s="315" t="s">
        <v>1853</v>
      </c>
      <c r="G103" s="316"/>
      <c r="H103" s="315" t="s">
        <v>58</v>
      </c>
      <c r="I103" s="315" t="s">
        <v>61</v>
      </c>
      <c r="J103" s="315" t="s">
        <v>1854</v>
      </c>
      <c r="K103" s="314"/>
    </row>
    <row r="104" s="1" customFormat="1" ht="17.25" customHeight="1">
      <c r="B104" s="312"/>
      <c r="C104" s="317" t="s">
        <v>1855</v>
      </c>
      <c r="D104" s="317"/>
      <c r="E104" s="317"/>
      <c r="F104" s="318" t="s">
        <v>1856</v>
      </c>
      <c r="G104" s="319"/>
      <c r="H104" s="317"/>
      <c r="I104" s="317"/>
      <c r="J104" s="317" t="s">
        <v>1857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57</v>
      </c>
      <c r="D106" s="322"/>
      <c r="E106" s="322"/>
      <c r="F106" s="323" t="s">
        <v>1858</v>
      </c>
      <c r="G106" s="300"/>
      <c r="H106" s="300" t="s">
        <v>1898</v>
      </c>
      <c r="I106" s="300" t="s">
        <v>1860</v>
      </c>
      <c r="J106" s="300">
        <v>20</v>
      </c>
      <c r="K106" s="314"/>
    </row>
    <row r="107" s="1" customFormat="1" ht="15" customHeight="1">
      <c r="B107" s="312"/>
      <c r="C107" s="300" t="s">
        <v>1861</v>
      </c>
      <c r="D107" s="300"/>
      <c r="E107" s="300"/>
      <c r="F107" s="323" t="s">
        <v>1858</v>
      </c>
      <c r="G107" s="300"/>
      <c r="H107" s="300" t="s">
        <v>1898</v>
      </c>
      <c r="I107" s="300" t="s">
        <v>1860</v>
      </c>
      <c r="J107" s="300">
        <v>120</v>
      </c>
      <c r="K107" s="314"/>
    </row>
    <row r="108" s="1" customFormat="1" ht="15" customHeight="1">
      <c r="B108" s="325"/>
      <c r="C108" s="300" t="s">
        <v>1863</v>
      </c>
      <c r="D108" s="300"/>
      <c r="E108" s="300"/>
      <c r="F108" s="323" t="s">
        <v>1864</v>
      </c>
      <c r="G108" s="300"/>
      <c r="H108" s="300" t="s">
        <v>1898</v>
      </c>
      <c r="I108" s="300" t="s">
        <v>1860</v>
      </c>
      <c r="J108" s="300">
        <v>50</v>
      </c>
      <c r="K108" s="314"/>
    </row>
    <row r="109" s="1" customFormat="1" ht="15" customHeight="1">
      <c r="B109" s="325"/>
      <c r="C109" s="300" t="s">
        <v>1866</v>
      </c>
      <c r="D109" s="300"/>
      <c r="E109" s="300"/>
      <c r="F109" s="323" t="s">
        <v>1858</v>
      </c>
      <c r="G109" s="300"/>
      <c r="H109" s="300" t="s">
        <v>1898</v>
      </c>
      <c r="I109" s="300" t="s">
        <v>1868</v>
      </c>
      <c r="J109" s="300"/>
      <c r="K109" s="314"/>
    </row>
    <row r="110" s="1" customFormat="1" ht="15" customHeight="1">
      <c r="B110" s="325"/>
      <c r="C110" s="300" t="s">
        <v>1877</v>
      </c>
      <c r="D110" s="300"/>
      <c r="E110" s="300"/>
      <c r="F110" s="323" t="s">
        <v>1864</v>
      </c>
      <c r="G110" s="300"/>
      <c r="H110" s="300" t="s">
        <v>1898</v>
      </c>
      <c r="I110" s="300" t="s">
        <v>1860</v>
      </c>
      <c r="J110" s="300">
        <v>50</v>
      </c>
      <c r="K110" s="314"/>
    </row>
    <row r="111" s="1" customFormat="1" ht="15" customHeight="1">
      <c r="B111" s="325"/>
      <c r="C111" s="300" t="s">
        <v>1885</v>
      </c>
      <c r="D111" s="300"/>
      <c r="E111" s="300"/>
      <c r="F111" s="323" t="s">
        <v>1864</v>
      </c>
      <c r="G111" s="300"/>
      <c r="H111" s="300" t="s">
        <v>1898</v>
      </c>
      <c r="I111" s="300" t="s">
        <v>1860</v>
      </c>
      <c r="J111" s="300">
        <v>50</v>
      </c>
      <c r="K111" s="314"/>
    </row>
    <row r="112" s="1" customFormat="1" ht="15" customHeight="1">
      <c r="B112" s="325"/>
      <c r="C112" s="300" t="s">
        <v>1883</v>
      </c>
      <c r="D112" s="300"/>
      <c r="E112" s="300"/>
      <c r="F112" s="323" t="s">
        <v>1864</v>
      </c>
      <c r="G112" s="300"/>
      <c r="H112" s="300" t="s">
        <v>1898</v>
      </c>
      <c r="I112" s="300" t="s">
        <v>1860</v>
      </c>
      <c r="J112" s="300">
        <v>50</v>
      </c>
      <c r="K112" s="314"/>
    </row>
    <row r="113" s="1" customFormat="1" ht="15" customHeight="1">
      <c r="B113" s="325"/>
      <c r="C113" s="300" t="s">
        <v>57</v>
      </c>
      <c r="D113" s="300"/>
      <c r="E113" s="300"/>
      <c r="F113" s="323" t="s">
        <v>1858</v>
      </c>
      <c r="G113" s="300"/>
      <c r="H113" s="300" t="s">
        <v>1899</v>
      </c>
      <c r="I113" s="300" t="s">
        <v>1860</v>
      </c>
      <c r="J113" s="300">
        <v>20</v>
      </c>
      <c r="K113" s="314"/>
    </row>
    <row r="114" s="1" customFormat="1" ht="15" customHeight="1">
      <c r="B114" s="325"/>
      <c r="C114" s="300" t="s">
        <v>1900</v>
      </c>
      <c r="D114" s="300"/>
      <c r="E114" s="300"/>
      <c r="F114" s="323" t="s">
        <v>1858</v>
      </c>
      <c r="G114" s="300"/>
      <c r="H114" s="300" t="s">
        <v>1901</v>
      </c>
      <c r="I114" s="300" t="s">
        <v>1860</v>
      </c>
      <c r="J114" s="300">
        <v>120</v>
      </c>
      <c r="K114" s="314"/>
    </row>
    <row r="115" s="1" customFormat="1" ht="15" customHeight="1">
      <c r="B115" s="325"/>
      <c r="C115" s="300" t="s">
        <v>42</v>
      </c>
      <c r="D115" s="300"/>
      <c r="E115" s="300"/>
      <c r="F115" s="323" t="s">
        <v>1858</v>
      </c>
      <c r="G115" s="300"/>
      <c r="H115" s="300" t="s">
        <v>1902</v>
      </c>
      <c r="I115" s="300" t="s">
        <v>1893</v>
      </c>
      <c r="J115" s="300"/>
      <c r="K115" s="314"/>
    </row>
    <row r="116" s="1" customFormat="1" ht="15" customHeight="1">
      <c r="B116" s="325"/>
      <c r="C116" s="300" t="s">
        <v>52</v>
      </c>
      <c r="D116" s="300"/>
      <c r="E116" s="300"/>
      <c r="F116" s="323" t="s">
        <v>1858</v>
      </c>
      <c r="G116" s="300"/>
      <c r="H116" s="300" t="s">
        <v>1903</v>
      </c>
      <c r="I116" s="300" t="s">
        <v>1893</v>
      </c>
      <c r="J116" s="300"/>
      <c r="K116" s="314"/>
    </row>
    <row r="117" s="1" customFormat="1" ht="15" customHeight="1">
      <c r="B117" s="325"/>
      <c r="C117" s="300" t="s">
        <v>61</v>
      </c>
      <c r="D117" s="300"/>
      <c r="E117" s="300"/>
      <c r="F117" s="323" t="s">
        <v>1858</v>
      </c>
      <c r="G117" s="300"/>
      <c r="H117" s="300" t="s">
        <v>1904</v>
      </c>
      <c r="I117" s="300" t="s">
        <v>1905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1906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1852</v>
      </c>
      <c r="D123" s="315"/>
      <c r="E123" s="315"/>
      <c r="F123" s="315" t="s">
        <v>1853</v>
      </c>
      <c r="G123" s="316"/>
      <c r="H123" s="315" t="s">
        <v>58</v>
      </c>
      <c r="I123" s="315" t="s">
        <v>61</v>
      </c>
      <c r="J123" s="315" t="s">
        <v>1854</v>
      </c>
      <c r="K123" s="344"/>
    </row>
    <row r="124" s="1" customFormat="1" ht="17.25" customHeight="1">
      <c r="B124" s="343"/>
      <c r="C124" s="317" t="s">
        <v>1855</v>
      </c>
      <c r="D124" s="317"/>
      <c r="E124" s="317"/>
      <c r="F124" s="318" t="s">
        <v>1856</v>
      </c>
      <c r="G124" s="319"/>
      <c r="H124" s="317"/>
      <c r="I124" s="317"/>
      <c r="J124" s="317" t="s">
        <v>1857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1861</v>
      </c>
      <c r="D126" s="322"/>
      <c r="E126" s="322"/>
      <c r="F126" s="323" t="s">
        <v>1858</v>
      </c>
      <c r="G126" s="300"/>
      <c r="H126" s="300" t="s">
        <v>1898</v>
      </c>
      <c r="I126" s="300" t="s">
        <v>1860</v>
      </c>
      <c r="J126" s="300">
        <v>120</v>
      </c>
      <c r="K126" s="348"/>
    </row>
    <row r="127" s="1" customFormat="1" ht="15" customHeight="1">
      <c r="B127" s="345"/>
      <c r="C127" s="300" t="s">
        <v>1907</v>
      </c>
      <c r="D127" s="300"/>
      <c r="E127" s="300"/>
      <c r="F127" s="323" t="s">
        <v>1858</v>
      </c>
      <c r="G127" s="300"/>
      <c r="H127" s="300" t="s">
        <v>1908</v>
      </c>
      <c r="I127" s="300" t="s">
        <v>1860</v>
      </c>
      <c r="J127" s="300" t="s">
        <v>1909</v>
      </c>
      <c r="K127" s="348"/>
    </row>
    <row r="128" s="1" customFormat="1" ht="15" customHeight="1">
      <c r="B128" s="345"/>
      <c r="C128" s="300" t="s">
        <v>1806</v>
      </c>
      <c r="D128" s="300"/>
      <c r="E128" s="300"/>
      <c r="F128" s="323" t="s">
        <v>1858</v>
      </c>
      <c r="G128" s="300"/>
      <c r="H128" s="300" t="s">
        <v>1910</v>
      </c>
      <c r="I128" s="300" t="s">
        <v>1860</v>
      </c>
      <c r="J128" s="300" t="s">
        <v>1909</v>
      </c>
      <c r="K128" s="348"/>
    </row>
    <row r="129" s="1" customFormat="1" ht="15" customHeight="1">
      <c r="B129" s="345"/>
      <c r="C129" s="300" t="s">
        <v>1869</v>
      </c>
      <c r="D129" s="300"/>
      <c r="E129" s="300"/>
      <c r="F129" s="323" t="s">
        <v>1864</v>
      </c>
      <c r="G129" s="300"/>
      <c r="H129" s="300" t="s">
        <v>1870</v>
      </c>
      <c r="I129" s="300" t="s">
        <v>1860</v>
      </c>
      <c r="J129" s="300">
        <v>15</v>
      </c>
      <c r="K129" s="348"/>
    </row>
    <row r="130" s="1" customFormat="1" ht="15" customHeight="1">
      <c r="B130" s="345"/>
      <c r="C130" s="326" t="s">
        <v>1871</v>
      </c>
      <c r="D130" s="326"/>
      <c r="E130" s="326"/>
      <c r="F130" s="327" t="s">
        <v>1864</v>
      </c>
      <c r="G130" s="326"/>
      <c r="H130" s="326" t="s">
        <v>1872</v>
      </c>
      <c r="I130" s="326" t="s">
        <v>1860</v>
      </c>
      <c r="J130" s="326">
        <v>15</v>
      </c>
      <c r="K130" s="348"/>
    </row>
    <row r="131" s="1" customFormat="1" ht="15" customHeight="1">
      <c r="B131" s="345"/>
      <c r="C131" s="326" t="s">
        <v>1873</v>
      </c>
      <c r="D131" s="326"/>
      <c r="E131" s="326"/>
      <c r="F131" s="327" t="s">
        <v>1864</v>
      </c>
      <c r="G131" s="326"/>
      <c r="H131" s="326" t="s">
        <v>1874</v>
      </c>
      <c r="I131" s="326" t="s">
        <v>1860</v>
      </c>
      <c r="J131" s="326">
        <v>20</v>
      </c>
      <c r="K131" s="348"/>
    </row>
    <row r="132" s="1" customFormat="1" ht="15" customHeight="1">
      <c r="B132" s="345"/>
      <c r="C132" s="326" t="s">
        <v>1875</v>
      </c>
      <c r="D132" s="326"/>
      <c r="E132" s="326"/>
      <c r="F132" s="327" t="s">
        <v>1864</v>
      </c>
      <c r="G132" s="326"/>
      <c r="H132" s="326" t="s">
        <v>1876</v>
      </c>
      <c r="I132" s="326" t="s">
        <v>1860</v>
      </c>
      <c r="J132" s="326">
        <v>20</v>
      </c>
      <c r="K132" s="348"/>
    </row>
    <row r="133" s="1" customFormat="1" ht="15" customHeight="1">
      <c r="B133" s="345"/>
      <c r="C133" s="300" t="s">
        <v>1863</v>
      </c>
      <c r="D133" s="300"/>
      <c r="E133" s="300"/>
      <c r="F133" s="323" t="s">
        <v>1864</v>
      </c>
      <c r="G133" s="300"/>
      <c r="H133" s="300" t="s">
        <v>1898</v>
      </c>
      <c r="I133" s="300" t="s">
        <v>1860</v>
      </c>
      <c r="J133" s="300">
        <v>50</v>
      </c>
      <c r="K133" s="348"/>
    </row>
    <row r="134" s="1" customFormat="1" ht="15" customHeight="1">
      <c r="B134" s="345"/>
      <c r="C134" s="300" t="s">
        <v>1877</v>
      </c>
      <c r="D134" s="300"/>
      <c r="E134" s="300"/>
      <c r="F134" s="323" t="s">
        <v>1864</v>
      </c>
      <c r="G134" s="300"/>
      <c r="H134" s="300" t="s">
        <v>1898</v>
      </c>
      <c r="I134" s="300" t="s">
        <v>1860</v>
      </c>
      <c r="J134" s="300">
        <v>50</v>
      </c>
      <c r="K134" s="348"/>
    </row>
    <row r="135" s="1" customFormat="1" ht="15" customHeight="1">
      <c r="B135" s="345"/>
      <c r="C135" s="300" t="s">
        <v>1883</v>
      </c>
      <c r="D135" s="300"/>
      <c r="E135" s="300"/>
      <c r="F135" s="323" t="s">
        <v>1864</v>
      </c>
      <c r="G135" s="300"/>
      <c r="H135" s="300" t="s">
        <v>1898</v>
      </c>
      <c r="I135" s="300" t="s">
        <v>1860</v>
      </c>
      <c r="J135" s="300">
        <v>50</v>
      </c>
      <c r="K135" s="348"/>
    </row>
    <row r="136" s="1" customFormat="1" ht="15" customHeight="1">
      <c r="B136" s="345"/>
      <c r="C136" s="300" t="s">
        <v>1885</v>
      </c>
      <c r="D136" s="300"/>
      <c r="E136" s="300"/>
      <c r="F136" s="323" t="s">
        <v>1864</v>
      </c>
      <c r="G136" s="300"/>
      <c r="H136" s="300" t="s">
        <v>1898</v>
      </c>
      <c r="I136" s="300" t="s">
        <v>1860</v>
      </c>
      <c r="J136" s="300">
        <v>50</v>
      </c>
      <c r="K136" s="348"/>
    </row>
    <row r="137" s="1" customFormat="1" ht="15" customHeight="1">
      <c r="B137" s="345"/>
      <c r="C137" s="300" t="s">
        <v>1886</v>
      </c>
      <c r="D137" s="300"/>
      <c r="E137" s="300"/>
      <c r="F137" s="323" t="s">
        <v>1864</v>
      </c>
      <c r="G137" s="300"/>
      <c r="H137" s="300" t="s">
        <v>1911</v>
      </c>
      <c r="I137" s="300" t="s">
        <v>1860</v>
      </c>
      <c r="J137" s="300">
        <v>255</v>
      </c>
      <c r="K137" s="348"/>
    </row>
    <row r="138" s="1" customFormat="1" ht="15" customHeight="1">
      <c r="B138" s="345"/>
      <c r="C138" s="300" t="s">
        <v>1888</v>
      </c>
      <c r="D138" s="300"/>
      <c r="E138" s="300"/>
      <c r="F138" s="323" t="s">
        <v>1858</v>
      </c>
      <c r="G138" s="300"/>
      <c r="H138" s="300" t="s">
        <v>1912</v>
      </c>
      <c r="I138" s="300" t="s">
        <v>1890</v>
      </c>
      <c r="J138" s="300"/>
      <c r="K138" s="348"/>
    </row>
    <row r="139" s="1" customFormat="1" ht="15" customHeight="1">
      <c r="B139" s="345"/>
      <c r="C139" s="300" t="s">
        <v>1891</v>
      </c>
      <c r="D139" s="300"/>
      <c r="E139" s="300"/>
      <c r="F139" s="323" t="s">
        <v>1858</v>
      </c>
      <c r="G139" s="300"/>
      <c r="H139" s="300" t="s">
        <v>1913</v>
      </c>
      <c r="I139" s="300" t="s">
        <v>1893</v>
      </c>
      <c r="J139" s="300"/>
      <c r="K139" s="348"/>
    </row>
    <row r="140" s="1" customFormat="1" ht="15" customHeight="1">
      <c r="B140" s="345"/>
      <c r="C140" s="300" t="s">
        <v>1894</v>
      </c>
      <c r="D140" s="300"/>
      <c r="E140" s="300"/>
      <c r="F140" s="323" t="s">
        <v>1858</v>
      </c>
      <c r="G140" s="300"/>
      <c r="H140" s="300" t="s">
        <v>1894</v>
      </c>
      <c r="I140" s="300" t="s">
        <v>1893</v>
      </c>
      <c r="J140" s="300"/>
      <c r="K140" s="348"/>
    </row>
    <row r="141" s="1" customFormat="1" ht="15" customHeight="1">
      <c r="B141" s="345"/>
      <c r="C141" s="300" t="s">
        <v>42</v>
      </c>
      <c r="D141" s="300"/>
      <c r="E141" s="300"/>
      <c r="F141" s="323" t="s">
        <v>1858</v>
      </c>
      <c r="G141" s="300"/>
      <c r="H141" s="300" t="s">
        <v>1914</v>
      </c>
      <c r="I141" s="300" t="s">
        <v>1893</v>
      </c>
      <c r="J141" s="300"/>
      <c r="K141" s="348"/>
    </row>
    <row r="142" s="1" customFormat="1" ht="15" customHeight="1">
      <c r="B142" s="345"/>
      <c r="C142" s="300" t="s">
        <v>1915</v>
      </c>
      <c r="D142" s="300"/>
      <c r="E142" s="300"/>
      <c r="F142" s="323" t="s">
        <v>1858</v>
      </c>
      <c r="G142" s="300"/>
      <c r="H142" s="300" t="s">
        <v>1916</v>
      </c>
      <c r="I142" s="300" t="s">
        <v>1893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1917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1852</v>
      </c>
      <c r="D148" s="315"/>
      <c r="E148" s="315"/>
      <c r="F148" s="315" t="s">
        <v>1853</v>
      </c>
      <c r="G148" s="316"/>
      <c r="H148" s="315" t="s">
        <v>58</v>
      </c>
      <c r="I148" s="315" t="s">
        <v>61</v>
      </c>
      <c r="J148" s="315" t="s">
        <v>1854</v>
      </c>
      <c r="K148" s="314"/>
    </row>
    <row r="149" s="1" customFormat="1" ht="17.25" customHeight="1">
      <c r="B149" s="312"/>
      <c r="C149" s="317" t="s">
        <v>1855</v>
      </c>
      <c r="D149" s="317"/>
      <c r="E149" s="317"/>
      <c r="F149" s="318" t="s">
        <v>1856</v>
      </c>
      <c r="G149" s="319"/>
      <c r="H149" s="317"/>
      <c r="I149" s="317"/>
      <c r="J149" s="317" t="s">
        <v>1857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1861</v>
      </c>
      <c r="D151" s="300"/>
      <c r="E151" s="300"/>
      <c r="F151" s="353" t="s">
        <v>1858</v>
      </c>
      <c r="G151" s="300"/>
      <c r="H151" s="352" t="s">
        <v>1898</v>
      </c>
      <c r="I151" s="352" t="s">
        <v>1860</v>
      </c>
      <c r="J151" s="352">
        <v>120</v>
      </c>
      <c r="K151" s="348"/>
    </row>
    <row r="152" s="1" customFormat="1" ht="15" customHeight="1">
      <c r="B152" s="325"/>
      <c r="C152" s="352" t="s">
        <v>1907</v>
      </c>
      <c r="D152" s="300"/>
      <c r="E152" s="300"/>
      <c r="F152" s="353" t="s">
        <v>1858</v>
      </c>
      <c r="G152" s="300"/>
      <c r="H152" s="352" t="s">
        <v>1918</v>
      </c>
      <c r="I152" s="352" t="s">
        <v>1860</v>
      </c>
      <c r="J152" s="352" t="s">
        <v>1909</v>
      </c>
      <c r="K152" s="348"/>
    </row>
    <row r="153" s="1" customFormat="1" ht="15" customHeight="1">
      <c r="B153" s="325"/>
      <c r="C153" s="352" t="s">
        <v>1806</v>
      </c>
      <c r="D153" s="300"/>
      <c r="E153" s="300"/>
      <c r="F153" s="353" t="s">
        <v>1858</v>
      </c>
      <c r="G153" s="300"/>
      <c r="H153" s="352" t="s">
        <v>1919</v>
      </c>
      <c r="I153" s="352" t="s">
        <v>1860</v>
      </c>
      <c r="J153" s="352" t="s">
        <v>1909</v>
      </c>
      <c r="K153" s="348"/>
    </row>
    <row r="154" s="1" customFormat="1" ht="15" customHeight="1">
      <c r="B154" s="325"/>
      <c r="C154" s="352" t="s">
        <v>1863</v>
      </c>
      <c r="D154" s="300"/>
      <c r="E154" s="300"/>
      <c r="F154" s="353" t="s">
        <v>1864</v>
      </c>
      <c r="G154" s="300"/>
      <c r="H154" s="352" t="s">
        <v>1898</v>
      </c>
      <c r="I154" s="352" t="s">
        <v>1860</v>
      </c>
      <c r="J154" s="352">
        <v>50</v>
      </c>
      <c r="K154" s="348"/>
    </row>
    <row r="155" s="1" customFormat="1" ht="15" customHeight="1">
      <c r="B155" s="325"/>
      <c r="C155" s="352" t="s">
        <v>1866</v>
      </c>
      <c r="D155" s="300"/>
      <c r="E155" s="300"/>
      <c r="F155" s="353" t="s">
        <v>1858</v>
      </c>
      <c r="G155" s="300"/>
      <c r="H155" s="352" t="s">
        <v>1898</v>
      </c>
      <c r="I155" s="352" t="s">
        <v>1868</v>
      </c>
      <c r="J155" s="352"/>
      <c r="K155" s="348"/>
    </row>
    <row r="156" s="1" customFormat="1" ht="15" customHeight="1">
      <c r="B156" s="325"/>
      <c r="C156" s="352" t="s">
        <v>1877</v>
      </c>
      <c r="D156" s="300"/>
      <c r="E156" s="300"/>
      <c r="F156" s="353" t="s">
        <v>1864</v>
      </c>
      <c r="G156" s="300"/>
      <c r="H156" s="352" t="s">
        <v>1898</v>
      </c>
      <c r="I156" s="352" t="s">
        <v>1860</v>
      </c>
      <c r="J156" s="352">
        <v>50</v>
      </c>
      <c r="K156" s="348"/>
    </row>
    <row r="157" s="1" customFormat="1" ht="15" customHeight="1">
      <c r="B157" s="325"/>
      <c r="C157" s="352" t="s">
        <v>1885</v>
      </c>
      <c r="D157" s="300"/>
      <c r="E157" s="300"/>
      <c r="F157" s="353" t="s">
        <v>1864</v>
      </c>
      <c r="G157" s="300"/>
      <c r="H157" s="352" t="s">
        <v>1898</v>
      </c>
      <c r="I157" s="352" t="s">
        <v>1860</v>
      </c>
      <c r="J157" s="352">
        <v>50</v>
      </c>
      <c r="K157" s="348"/>
    </row>
    <row r="158" s="1" customFormat="1" ht="15" customHeight="1">
      <c r="B158" s="325"/>
      <c r="C158" s="352" t="s">
        <v>1883</v>
      </c>
      <c r="D158" s="300"/>
      <c r="E158" s="300"/>
      <c r="F158" s="353" t="s">
        <v>1864</v>
      </c>
      <c r="G158" s="300"/>
      <c r="H158" s="352" t="s">
        <v>1898</v>
      </c>
      <c r="I158" s="352" t="s">
        <v>1860</v>
      </c>
      <c r="J158" s="352">
        <v>50</v>
      </c>
      <c r="K158" s="348"/>
    </row>
    <row r="159" s="1" customFormat="1" ht="15" customHeight="1">
      <c r="B159" s="325"/>
      <c r="C159" s="352" t="s">
        <v>112</v>
      </c>
      <c r="D159" s="300"/>
      <c r="E159" s="300"/>
      <c r="F159" s="353" t="s">
        <v>1858</v>
      </c>
      <c r="G159" s="300"/>
      <c r="H159" s="352" t="s">
        <v>1920</v>
      </c>
      <c r="I159" s="352" t="s">
        <v>1860</v>
      </c>
      <c r="J159" s="352" t="s">
        <v>1921</v>
      </c>
      <c r="K159" s="348"/>
    </row>
    <row r="160" s="1" customFormat="1" ht="15" customHeight="1">
      <c r="B160" s="325"/>
      <c r="C160" s="352" t="s">
        <v>1922</v>
      </c>
      <c r="D160" s="300"/>
      <c r="E160" s="300"/>
      <c r="F160" s="353" t="s">
        <v>1858</v>
      </c>
      <c r="G160" s="300"/>
      <c r="H160" s="352" t="s">
        <v>1923</v>
      </c>
      <c r="I160" s="352" t="s">
        <v>1893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1924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1852</v>
      </c>
      <c r="D166" s="315"/>
      <c r="E166" s="315"/>
      <c r="F166" s="315" t="s">
        <v>1853</v>
      </c>
      <c r="G166" s="357"/>
      <c r="H166" s="358" t="s">
        <v>58</v>
      </c>
      <c r="I166" s="358" t="s">
        <v>61</v>
      </c>
      <c r="J166" s="315" t="s">
        <v>1854</v>
      </c>
      <c r="K166" s="292"/>
    </row>
    <row r="167" s="1" customFormat="1" ht="17.25" customHeight="1">
      <c r="B167" s="293"/>
      <c r="C167" s="317" t="s">
        <v>1855</v>
      </c>
      <c r="D167" s="317"/>
      <c r="E167" s="317"/>
      <c r="F167" s="318" t="s">
        <v>1856</v>
      </c>
      <c r="G167" s="359"/>
      <c r="H167" s="360"/>
      <c r="I167" s="360"/>
      <c r="J167" s="317" t="s">
        <v>1857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1861</v>
      </c>
      <c r="D169" s="300"/>
      <c r="E169" s="300"/>
      <c r="F169" s="323" t="s">
        <v>1858</v>
      </c>
      <c r="G169" s="300"/>
      <c r="H169" s="300" t="s">
        <v>1898</v>
      </c>
      <c r="I169" s="300" t="s">
        <v>1860</v>
      </c>
      <c r="J169" s="300">
        <v>120</v>
      </c>
      <c r="K169" s="348"/>
    </row>
    <row r="170" s="1" customFormat="1" ht="15" customHeight="1">
      <c r="B170" s="325"/>
      <c r="C170" s="300" t="s">
        <v>1907</v>
      </c>
      <c r="D170" s="300"/>
      <c r="E170" s="300"/>
      <c r="F170" s="323" t="s">
        <v>1858</v>
      </c>
      <c r="G170" s="300"/>
      <c r="H170" s="300" t="s">
        <v>1908</v>
      </c>
      <c r="I170" s="300" t="s">
        <v>1860</v>
      </c>
      <c r="J170" s="300" t="s">
        <v>1909</v>
      </c>
      <c r="K170" s="348"/>
    </row>
    <row r="171" s="1" customFormat="1" ht="15" customHeight="1">
      <c r="B171" s="325"/>
      <c r="C171" s="300" t="s">
        <v>1806</v>
      </c>
      <c r="D171" s="300"/>
      <c r="E171" s="300"/>
      <c r="F171" s="323" t="s">
        <v>1858</v>
      </c>
      <c r="G171" s="300"/>
      <c r="H171" s="300" t="s">
        <v>1925</v>
      </c>
      <c r="I171" s="300" t="s">
        <v>1860</v>
      </c>
      <c r="J171" s="300" t="s">
        <v>1909</v>
      </c>
      <c r="K171" s="348"/>
    </row>
    <row r="172" s="1" customFormat="1" ht="15" customHeight="1">
      <c r="B172" s="325"/>
      <c r="C172" s="300" t="s">
        <v>1863</v>
      </c>
      <c r="D172" s="300"/>
      <c r="E172" s="300"/>
      <c r="F172" s="323" t="s">
        <v>1864</v>
      </c>
      <c r="G172" s="300"/>
      <c r="H172" s="300" t="s">
        <v>1925</v>
      </c>
      <c r="I172" s="300" t="s">
        <v>1860</v>
      </c>
      <c r="J172" s="300">
        <v>50</v>
      </c>
      <c r="K172" s="348"/>
    </row>
    <row r="173" s="1" customFormat="1" ht="15" customHeight="1">
      <c r="B173" s="325"/>
      <c r="C173" s="300" t="s">
        <v>1866</v>
      </c>
      <c r="D173" s="300"/>
      <c r="E173" s="300"/>
      <c r="F173" s="323" t="s">
        <v>1858</v>
      </c>
      <c r="G173" s="300"/>
      <c r="H173" s="300" t="s">
        <v>1925</v>
      </c>
      <c r="I173" s="300" t="s">
        <v>1868</v>
      </c>
      <c r="J173" s="300"/>
      <c r="K173" s="348"/>
    </row>
    <row r="174" s="1" customFormat="1" ht="15" customHeight="1">
      <c r="B174" s="325"/>
      <c r="C174" s="300" t="s">
        <v>1877</v>
      </c>
      <c r="D174" s="300"/>
      <c r="E174" s="300"/>
      <c r="F174" s="323" t="s">
        <v>1864</v>
      </c>
      <c r="G174" s="300"/>
      <c r="H174" s="300" t="s">
        <v>1925</v>
      </c>
      <c r="I174" s="300" t="s">
        <v>1860</v>
      </c>
      <c r="J174" s="300">
        <v>50</v>
      </c>
      <c r="K174" s="348"/>
    </row>
    <row r="175" s="1" customFormat="1" ht="15" customHeight="1">
      <c r="B175" s="325"/>
      <c r="C175" s="300" t="s">
        <v>1885</v>
      </c>
      <c r="D175" s="300"/>
      <c r="E175" s="300"/>
      <c r="F175" s="323" t="s">
        <v>1864</v>
      </c>
      <c r="G175" s="300"/>
      <c r="H175" s="300" t="s">
        <v>1925</v>
      </c>
      <c r="I175" s="300" t="s">
        <v>1860</v>
      </c>
      <c r="J175" s="300">
        <v>50</v>
      </c>
      <c r="K175" s="348"/>
    </row>
    <row r="176" s="1" customFormat="1" ht="15" customHeight="1">
      <c r="B176" s="325"/>
      <c r="C176" s="300" t="s">
        <v>1883</v>
      </c>
      <c r="D176" s="300"/>
      <c r="E176" s="300"/>
      <c r="F176" s="323" t="s">
        <v>1864</v>
      </c>
      <c r="G176" s="300"/>
      <c r="H176" s="300" t="s">
        <v>1925</v>
      </c>
      <c r="I176" s="300" t="s">
        <v>1860</v>
      </c>
      <c r="J176" s="300">
        <v>50</v>
      </c>
      <c r="K176" s="348"/>
    </row>
    <row r="177" s="1" customFormat="1" ht="15" customHeight="1">
      <c r="B177" s="325"/>
      <c r="C177" s="300" t="s">
        <v>139</v>
      </c>
      <c r="D177" s="300"/>
      <c r="E177" s="300"/>
      <c r="F177" s="323" t="s">
        <v>1858</v>
      </c>
      <c r="G177" s="300"/>
      <c r="H177" s="300" t="s">
        <v>1926</v>
      </c>
      <c r="I177" s="300" t="s">
        <v>1927</v>
      </c>
      <c r="J177" s="300"/>
      <c r="K177" s="348"/>
    </row>
    <row r="178" s="1" customFormat="1" ht="15" customHeight="1">
      <c r="B178" s="325"/>
      <c r="C178" s="300" t="s">
        <v>61</v>
      </c>
      <c r="D178" s="300"/>
      <c r="E178" s="300"/>
      <c r="F178" s="323" t="s">
        <v>1858</v>
      </c>
      <c r="G178" s="300"/>
      <c r="H178" s="300" t="s">
        <v>1928</v>
      </c>
      <c r="I178" s="300" t="s">
        <v>1929</v>
      </c>
      <c r="J178" s="300">
        <v>1</v>
      </c>
      <c r="K178" s="348"/>
    </row>
    <row r="179" s="1" customFormat="1" ht="15" customHeight="1">
      <c r="B179" s="325"/>
      <c r="C179" s="300" t="s">
        <v>57</v>
      </c>
      <c r="D179" s="300"/>
      <c r="E179" s="300"/>
      <c r="F179" s="323" t="s">
        <v>1858</v>
      </c>
      <c r="G179" s="300"/>
      <c r="H179" s="300" t="s">
        <v>1930</v>
      </c>
      <c r="I179" s="300" t="s">
        <v>1860</v>
      </c>
      <c r="J179" s="300">
        <v>20</v>
      </c>
      <c r="K179" s="348"/>
    </row>
    <row r="180" s="1" customFormat="1" ht="15" customHeight="1">
      <c r="B180" s="325"/>
      <c r="C180" s="300" t="s">
        <v>58</v>
      </c>
      <c r="D180" s="300"/>
      <c r="E180" s="300"/>
      <c r="F180" s="323" t="s">
        <v>1858</v>
      </c>
      <c r="G180" s="300"/>
      <c r="H180" s="300" t="s">
        <v>1931</v>
      </c>
      <c r="I180" s="300" t="s">
        <v>1860</v>
      </c>
      <c r="J180" s="300">
        <v>255</v>
      </c>
      <c r="K180" s="348"/>
    </row>
    <row r="181" s="1" customFormat="1" ht="15" customHeight="1">
      <c r="B181" s="325"/>
      <c r="C181" s="300" t="s">
        <v>140</v>
      </c>
      <c r="D181" s="300"/>
      <c r="E181" s="300"/>
      <c r="F181" s="323" t="s">
        <v>1858</v>
      </c>
      <c r="G181" s="300"/>
      <c r="H181" s="300" t="s">
        <v>1822</v>
      </c>
      <c r="I181" s="300" t="s">
        <v>1860</v>
      </c>
      <c r="J181" s="300">
        <v>10</v>
      </c>
      <c r="K181" s="348"/>
    </row>
    <row r="182" s="1" customFormat="1" ht="15" customHeight="1">
      <c r="B182" s="325"/>
      <c r="C182" s="300" t="s">
        <v>141</v>
      </c>
      <c r="D182" s="300"/>
      <c r="E182" s="300"/>
      <c r="F182" s="323" t="s">
        <v>1858</v>
      </c>
      <c r="G182" s="300"/>
      <c r="H182" s="300" t="s">
        <v>1932</v>
      </c>
      <c r="I182" s="300" t="s">
        <v>1893</v>
      </c>
      <c r="J182" s="300"/>
      <c r="K182" s="348"/>
    </row>
    <row r="183" s="1" customFormat="1" ht="15" customHeight="1">
      <c r="B183" s="325"/>
      <c r="C183" s="300" t="s">
        <v>1933</v>
      </c>
      <c r="D183" s="300"/>
      <c r="E183" s="300"/>
      <c r="F183" s="323" t="s">
        <v>1858</v>
      </c>
      <c r="G183" s="300"/>
      <c r="H183" s="300" t="s">
        <v>1934</v>
      </c>
      <c r="I183" s="300" t="s">
        <v>1893</v>
      </c>
      <c r="J183" s="300"/>
      <c r="K183" s="348"/>
    </row>
    <row r="184" s="1" customFormat="1" ht="15" customHeight="1">
      <c r="B184" s="325"/>
      <c r="C184" s="300" t="s">
        <v>1922</v>
      </c>
      <c r="D184" s="300"/>
      <c r="E184" s="300"/>
      <c r="F184" s="323" t="s">
        <v>1858</v>
      </c>
      <c r="G184" s="300"/>
      <c r="H184" s="300" t="s">
        <v>1935</v>
      </c>
      <c r="I184" s="300" t="s">
        <v>1893</v>
      </c>
      <c r="J184" s="300"/>
      <c r="K184" s="348"/>
    </row>
    <row r="185" s="1" customFormat="1" ht="15" customHeight="1">
      <c r="B185" s="325"/>
      <c r="C185" s="300" t="s">
        <v>143</v>
      </c>
      <c r="D185" s="300"/>
      <c r="E185" s="300"/>
      <c r="F185" s="323" t="s">
        <v>1864</v>
      </c>
      <c r="G185" s="300"/>
      <c r="H185" s="300" t="s">
        <v>1936</v>
      </c>
      <c r="I185" s="300" t="s">
        <v>1860</v>
      </c>
      <c r="J185" s="300">
        <v>50</v>
      </c>
      <c r="K185" s="348"/>
    </row>
    <row r="186" s="1" customFormat="1" ht="15" customHeight="1">
      <c r="B186" s="325"/>
      <c r="C186" s="300" t="s">
        <v>1937</v>
      </c>
      <c r="D186" s="300"/>
      <c r="E186" s="300"/>
      <c r="F186" s="323" t="s">
        <v>1864</v>
      </c>
      <c r="G186" s="300"/>
      <c r="H186" s="300" t="s">
        <v>1938</v>
      </c>
      <c r="I186" s="300" t="s">
        <v>1939</v>
      </c>
      <c r="J186" s="300"/>
      <c r="K186" s="348"/>
    </row>
    <row r="187" s="1" customFormat="1" ht="15" customHeight="1">
      <c r="B187" s="325"/>
      <c r="C187" s="300" t="s">
        <v>1940</v>
      </c>
      <c r="D187" s="300"/>
      <c r="E187" s="300"/>
      <c r="F187" s="323" t="s">
        <v>1864</v>
      </c>
      <c r="G187" s="300"/>
      <c r="H187" s="300" t="s">
        <v>1941</v>
      </c>
      <c r="I187" s="300" t="s">
        <v>1939</v>
      </c>
      <c r="J187" s="300"/>
      <c r="K187" s="348"/>
    </row>
    <row r="188" s="1" customFormat="1" ht="15" customHeight="1">
      <c r="B188" s="325"/>
      <c r="C188" s="300" t="s">
        <v>1942</v>
      </c>
      <c r="D188" s="300"/>
      <c r="E188" s="300"/>
      <c r="F188" s="323" t="s">
        <v>1864</v>
      </c>
      <c r="G188" s="300"/>
      <c r="H188" s="300" t="s">
        <v>1943</v>
      </c>
      <c r="I188" s="300" t="s">
        <v>1939</v>
      </c>
      <c r="J188" s="300"/>
      <c r="K188" s="348"/>
    </row>
    <row r="189" s="1" customFormat="1" ht="15" customHeight="1">
      <c r="B189" s="325"/>
      <c r="C189" s="361" t="s">
        <v>1944</v>
      </c>
      <c r="D189" s="300"/>
      <c r="E189" s="300"/>
      <c r="F189" s="323" t="s">
        <v>1864</v>
      </c>
      <c r="G189" s="300"/>
      <c r="H189" s="300" t="s">
        <v>1945</v>
      </c>
      <c r="I189" s="300" t="s">
        <v>1946</v>
      </c>
      <c r="J189" s="362" t="s">
        <v>1947</v>
      </c>
      <c r="K189" s="348"/>
    </row>
    <row r="190" s="1" customFormat="1" ht="15" customHeight="1">
      <c r="B190" s="325"/>
      <c r="C190" s="361" t="s">
        <v>46</v>
      </c>
      <c r="D190" s="300"/>
      <c r="E190" s="300"/>
      <c r="F190" s="323" t="s">
        <v>1858</v>
      </c>
      <c r="G190" s="300"/>
      <c r="H190" s="297" t="s">
        <v>1948</v>
      </c>
      <c r="I190" s="300" t="s">
        <v>1949</v>
      </c>
      <c r="J190" s="300"/>
      <c r="K190" s="348"/>
    </row>
    <row r="191" s="1" customFormat="1" ht="15" customHeight="1">
      <c r="B191" s="325"/>
      <c r="C191" s="361" t="s">
        <v>1950</v>
      </c>
      <c r="D191" s="300"/>
      <c r="E191" s="300"/>
      <c r="F191" s="323" t="s">
        <v>1858</v>
      </c>
      <c r="G191" s="300"/>
      <c r="H191" s="300" t="s">
        <v>1951</v>
      </c>
      <c r="I191" s="300" t="s">
        <v>1893</v>
      </c>
      <c r="J191" s="300"/>
      <c r="K191" s="348"/>
    </row>
    <row r="192" s="1" customFormat="1" ht="15" customHeight="1">
      <c r="B192" s="325"/>
      <c r="C192" s="361" t="s">
        <v>1952</v>
      </c>
      <c r="D192" s="300"/>
      <c r="E192" s="300"/>
      <c r="F192" s="323" t="s">
        <v>1858</v>
      </c>
      <c r="G192" s="300"/>
      <c r="H192" s="300" t="s">
        <v>1953</v>
      </c>
      <c r="I192" s="300" t="s">
        <v>1893</v>
      </c>
      <c r="J192" s="300"/>
      <c r="K192" s="348"/>
    </row>
    <row r="193" s="1" customFormat="1" ht="15" customHeight="1">
      <c r="B193" s="325"/>
      <c r="C193" s="361" t="s">
        <v>1954</v>
      </c>
      <c r="D193" s="300"/>
      <c r="E193" s="300"/>
      <c r="F193" s="323" t="s">
        <v>1864</v>
      </c>
      <c r="G193" s="300"/>
      <c r="H193" s="300" t="s">
        <v>1955</v>
      </c>
      <c r="I193" s="300" t="s">
        <v>1893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1956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1957</v>
      </c>
      <c r="D200" s="364"/>
      <c r="E200" s="364"/>
      <c r="F200" s="364" t="s">
        <v>1958</v>
      </c>
      <c r="G200" s="365"/>
      <c r="H200" s="364" t="s">
        <v>1959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1949</v>
      </c>
      <c r="D202" s="300"/>
      <c r="E202" s="300"/>
      <c r="F202" s="323" t="s">
        <v>47</v>
      </c>
      <c r="G202" s="300"/>
      <c r="H202" s="300" t="s">
        <v>1960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48</v>
      </c>
      <c r="G203" s="300"/>
      <c r="H203" s="300" t="s">
        <v>1961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51</v>
      </c>
      <c r="G204" s="300"/>
      <c r="H204" s="300" t="s">
        <v>1962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49</v>
      </c>
      <c r="G205" s="300"/>
      <c r="H205" s="300" t="s">
        <v>1963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50</v>
      </c>
      <c r="G206" s="300"/>
      <c r="H206" s="300" t="s">
        <v>1964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1905</v>
      </c>
      <c r="D208" s="300"/>
      <c r="E208" s="300"/>
      <c r="F208" s="323" t="s">
        <v>83</v>
      </c>
      <c r="G208" s="300"/>
      <c r="H208" s="300" t="s">
        <v>1965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1801</v>
      </c>
      <c r="G209" s="300"/>
      <c r="H209" s="300" t="s">
        <v>1802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1799</v>
      </c>
      <c r="G210" s="300"/>
      <c r="H210" s="300" t="s">
        <v>1966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1803</v>
      </c>
      <c r="G211" s="361"/>
      <c r="H211" s="352" t="s">
        <v>1804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1805</v>
      </c>
      <c r="G212" s="361"/>
      <c r="H212" s="352" t="s">
        <v>1967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1929</v>
      </c>
      <c r="D214" s="300"/>
      <c r="E214" s="300"/>
      <c r="F214" s="323">
        <v>1</v>
      </c>
      <c r="G214" s="361"/>
      <c r="H214" s="352" t="s">
        <v>1968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1969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1970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1971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Stolička</dc:creator>
  <cp:lastModifiedBy>Jaroslav Stolička</cp:lastModifiedBy>
  <dcterms:created xsi:type="dcterms:W3CDTF">2023-09-13T11:04:20Z</dcterms:created>
  <dcterms:modified xsi:type="dcterms:W3CDTF">2023-09-13T11:04:32Z</dcterms:modified>
</cp:coreProperties>
</file>