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uzivatel\Desktop\"/>
    </mc:Choice>
  </mc:AlternateContent>
  <bookViews>
    <workbookView xWindow="0" yWindow="0" windowWidth="0" windowHeight="0"/>
  </bookViews>
  <sheets>
    <sheet name="Rekapitulace stavby" sheetId="1" r:id="rId1"/>
    <sheet name="D1_03-D02 - Objekt bývalé..." sheetId="2" r:id="rId2"/>
    <sheet name="OVN - Ostatní a vedlejší ..."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'D1_03-D02 - Objekt bývalé...'!$C$129:$L$183</definedName>
    <definedName name="_xlnm.Print_Area" localSheetId="1">'D1_03-D02 - Objekt bývalé...'!$C$4:$K$76,'D1_03-D02 - Objekt bývalé...'!$C$82:$K$111,'D1_03-D02 - Objekt bývalé...'!$C$117:$L$183</definedName>
    <definedName name="_xlnm.Print_Titles" localSheetId="1">'D1_03-D02 - Objekt bývalé...'!$129:$129</definedName>
    <definedName name="_xlnm._FilterDatabase" localSheetId="2" hidden="1">'OVN - Ostatní a vedlejší ...'!$C$130:$L$206</definedName>
    <definedName name="_xlnm.Print_Area" localSheetId="2">'OVN - Ostatní a vedlejší ...'!$C$4:$K$76,'OVN - Ostatní a vedlejší ...'!$C$82:$K$112,'OVN - Ostatní a vedlejší ...'!$C$118:$L$206</definedName>
    <definedName name="_xlnm.Print_Titles" localSheetId="2">'OVN - Ostatní a vedlejší ...'!$130:$130</definedName>
  </definedNames>
  <calcPr/>
</workbook>
</file>

<file path=xl/calcChain.xml><?xml version="1.0" encoding="utf-8"?>
<calcChain xmlns="http://schemas.openxmlformats.org/spreadsheetml/2006/main">
  <c i="3" l="1" r="K41"/>
  <c r="K40"/>
  <c i="1" r="BA96"/>
  <c i="3" r="K39"/>
  <c i="1" r="AZ96"/>
  <c i="3" r="BI195"/>
  <c r="BH195"/>
  <c r="BG195"/>
  <c r="BF195"/>
  <c r="X195"/>
  <c r="X188"/>
  <c r="V195"/>
  <c r="V188"/>
  <c r="T195"/>
  <c r="T188"/>
  <c r="P195"/>
  <c r="BI189"/>
  <c r="BH189"/>
  <c r="BG189"/>
  <c r="BF189"/>
  <c r="X189"/>
  <c r="V189"/>
  <c r="T189"/>
  <c r="P189"/>
  <c r="BI184"/>
  <c r="BH184"/>
  <c r="BG184"/>
  <c r="BF184"/>
  <c r="X184"/>
  <c r="X183"/>
  <c r="V184"/>
  <c r="V183"/>
  <c r="T184"/>
  <c r="T183"/>
  <c r="P184"/>
  <c r="BI176"/>
  <c r="BH176"/>
  <c r="BG176"/>
  <c r="BF176"/>
  <c r="X176"/>
  <c r="V176"/>
  <c r="T176"/>
  <c r="P176"/>
  <c r="BI166"/>
  <c r="BH166"/>
  <c r="BG166"/>
  <c r="BF166"/>
  <c r="X166"/>
  <c r="V166"/>
  <c r="T166"/>
  <c r="P166"/>
  <c r="BI161"/>
  <c r="BH161"/>
  <c r="BG161"/>
  <c r="BF161"/>
  <c r="X161"/>
  <c r="V161"/>
  <c r="T161"/>
  <c r="P161"/>
  <c r="BI157"/>
  <c r="BH157"/>
  <c r="BG157"/>
  <c r="BF157"/>
  <c r="X157"/>
  <c r="V157"/>
  <c r="T157"/>
  <c r="P157"/>
  <c r="BI144"/>
  <c r="BH144"/>
  <c r="BG144"/>
  <c r="BF144"/>
  <c r="X144"/>
  <c r="V144"/>
  <c r="T144"/>
  <c r="P144"/>
  <c r="BI139"/>
  <c r="BH139"/>
  <c r="BG139"/>
  <c r="BF139"/>
  <c r="X139"/>
  <c r="V139"/>
  <c r="T139"/>
  <c r="P139"/>
  <c r="BI134"/>
  <c r="BH134"/>
  <c r="BG134"/>
  <c r="BF134"/>
  <c r="X134"/>
  <c r="V134"/>
  <c r="T134"/>
  <c r="P134"/>
  <c r="J128"/>
  <c r="J127"/>
  <c r="F127"/>
  <c r="F125"/>
  <c r="E123"/>
  <c r="BI110"/>
  <c r="BH110"/>
  <c r="BG110"/>
  <c r="BF110"/>
  <c r="BI109"/>
  <c r="BH109"/>
  <c r="BG109"/>
  <c r="BF109"/>
  <c r="BE109"/>
  <c r="BI108"/>
  <c r="BH108"/>
  <c r="BG108"/>
  <c r="BF108"/>
  <c r="BE108"/>
  <c r="BI107"/>
  <c r="BH107"/>
  <c r="BG107"/>
  <c r="BF107"/>
  <c r="BE107"/>
  <c r="BI106"/>
  <c r="BH106"/>
  <c r="BG106"/>
  <c r="BF106"/>
  <c r="BE106"/>
  <c r="BI105"/>
  <c r="BH105"/>
  <c r="BG105"/>
  <c r="BF105"/>
  <c r="BE105"/>
  <c r="J92"/>
  <c r="J91"/>
  <c r="F91"/>
  <c r="F89"/>
  <c r="E87"/>
  <c r="J18"/>
  <c r="E18"/>
  <c r="F128"/>
  <c r="J17"/>
  <c r="J12"/>
  <c r="J125"/>
  <c r="E7"/>
  <c r="E121"/>
  <c i="2" r="K41"/>
  <c r="K40"/>
  <c i="1" r="BA95"/>
  <c i="2" r="K39"/>
  <c i="1" r="AZ95"/>
  <c i="2" r="BI183"/>
  <c r="BH183"/>
  <c r="BG183"/>
  <c r="BF183"/>
  <c r="X183"/>
  <c r="V183"/>
  <c r="T183"/>
  <c r="P183"/>
  <c r="BI182"/>
  <c r="BH182"/>
  <c r="BG182"/>
  <c r="BF182"/>
  <c r="X182"/>
  <c r="V182"/>
  <c r="T182"/>
  <c r="P182"/>
  <c r="BI179"/>
  <c r="BH179"/>
  <c r="BG179"/>
  <c r="BF179"/>
  <c r="X179"/>
  <c r="V179"/>
  <c r="T179"/>
  <c r="P179"/>
  <c r="BI178"/>
  <c r="BH178"/>
  <c r="BG178"/>
  <c r="BF178"/>
  <c r="X178"/>
  <c r="V178"/>
  <c r="T178"/>
  <c r="P178"/>
  <c r="BI177"/>
  <c r="BH177"/>
  <c r="BG177"/>
  <c r="BF177"/>
  <c r="X177"/>
  <c r="V177"/>
  <c r="T177"/>
  <c r="P177"/>
  <c r="BI176"/>
  <c r="BH176"/>
  <c r="BG176"/>
  <c r="BF176"/>
  <c r="X176"/>
  <c r="V176"/>
  <c r="T176"/>
  <c r="P176"/>
  <c r="BI175"/>
  <c r="BH175"/>
  <c r="BG175"/>
  <c r="BF175"/>
  <c r="X175"/>
  <c r="V175"/>
  <c r="T175"/>
  <c r="P175"/>
  <c r="BI173"/>
  <c r="BH173"/>
  <c r="BG173"/>
  <c r="BF173"/>
  <c r="X173"/>
  <c r="V173"/>
  <c r="T173"/>
  <c r="P173"/>
  <c r="BI164"/>
  <c r="BH164"/>
  <c r="BG164"/>
  <c r="BF164"/>
  <c r="X164"/>
  <c r="V164"/>
  <c r="T164"/>
  <c r="P164"/>
  <c r="BI158"/>
  <c r="BH158"/>
  <c r="BG158"/>
  <c r="BF158"/>
  <c r="X158"/>
  <c r="V158"/>
  <c r="T158"/>
  <c r="P158"/>
  <c r="BI148"/>
  <c r="BH148"/>
  <c r="BG148"/>
  <c r="BF148"/>
  <c r="X148"/>
  <c r="V148"/>
  <c r="T148"/>
  <c r="P148"/>
  <c r="BI145"/>
  <c r="BH145"/>
  <c r="BG145"/>
  <c r="BF145"/>
  <c r="X145"/>
  <c r="V145"/>
  <c r="T145"/>
  <c r="P145"/>
  <c r="BI143"/>
  <c r="BH143"/>
  <c r="BG143"/>
  <c r="BF143"/>
  <c r="X143"/>
  <c r="V143"/>
  <c r="T143"/>
  <c r="P143"/>
  <c r="BI141"/>
  <c r="BH141"/>
  <c r="BG141"/>
  <c r="BF141"/>
  <c r="X141"/>
  <c r="V141"/>
  <c r="T141"/>
  <c r="P141"/>
  <c r="BI139"/>
  <c r="BH139"/>
  <c r="BG139"/>
  <c r="BF139"/>
  <c r="X139"/>
  <c r="V139"/>
  <c r="T139"/>
  <c r="P139"/>
  <c r="BI137"/>
  <c r="BH137"/>
  <c r="BG137"/>
  <c r="BF137"/>
  <c r="X137"/>
  <c r="V137"/>
  <c r="T137"/>
  <c r="P137"/>
  <c r="BI135"/>
  <c r="BH135"/>
  <c r="BG135"/>
  <c r="BF135"/>
  <c r="X135"/>
  <c r="V135"/>
  <c r="T135"/>
  <c r="P135"/>
  <c r="BI133"/>
  <c r="BH133"/>
  <c r="BG133"/>
  <c r="BF133"/>
  <c r="X133"/>
  <c r="V133"/>
  <c r="T133"/>
  <c r="P133"/>
  <c r="J127"/>
  <c r="J126"/>
  <c r="F126"/>
  <c r="F124"/>
  <c r="E122"/>
  <c r="BI109"/>
  <c r="BH109"/>
  <c r="BG109"/>
  <c r="BF109"/>
  <c r="BI108"/>
  <c r="BH108"/>
  <c r="BG108"/>
  <c r="BF108"/>
  <c r="BE108"/>
  <c r="BI107"/>
  <c r="BH107"/>
  <c r="BG107"/>
  <c r="BF107"/>
  <c r="BE107"/>
  <c r="BI106"/>
  <c r="BH106"/>
  <c r="BG106"/>
  <c r="BF106"/>
  <c r="BE106"/>
  <c r="BI105"/>
  <c r="BH105"/>
  <c r="BG105"/>
  <c r="BF105"/>
  <c r="BE105"/>
  <c r="BI104"/>
  <c r="BH104"/>
  <c r="BG104"/>
  <c r="BF104"/>
  <c r="BE104"/>
  <c r="J92"/>
  <c r="J91"/>
  <c r="F91"/>
  <c r="F89"/>
  <c r="E87"/>
  <c r="J18"/>
  <c r="E18"/>
  <c r="F127"/>
  <c r="J17"/>
  <c r="J12"/>
  <c r="J124"/>
  <c r="E7"/>
  <c r="E120"/>
  <c i="1" r="L90"/>
  <c r="AM90"/>
  <c r="AM89"/>
  <c r="L89"/>
  <c r="AM87"/>
  <c r="L87"/>
  <c r="L85"/>
  <c r="L84"/>
  <c i="2" r="R183"/>
  <c r="R178"/>
  <c r="R173"/>
  <c r="Q145"/>
  <c r="Q135"/>
  <c r="Q179"/>
  <c r="R164"/>
  <c r="R182"/>
  <c r="R143"/>
  <c r="Q137"/>
  <c r="Q164"/>
  <c r="Q141"/>
  <c r="K148"/>
  <c r="BE148"/>
  <c r="BK179"/>
  <c r="K143"/>
  <c r="BE143"/>
  <c r="K133"/>
  <c r="BE133"/>
  <c i="3" r="Q189"/>
  <c r="Q176"/>
  <c r="Q134"/>
  <c r="Q139"/>
  <c r="Q144"/>
  <c r="BK161"/>
  <c i="2" r="R179"/>
  <c r="R175"/>
  <c r="BK148"/>
  <c r="R133"/>
  <c r="Q178"/>
  <c r="R139"/>
  <c r="Q175"/>
  <c r="R141"/>
  <c r="R176"/>
  <c r="R145"/>
  <c r="K164"/>
  <c r="BE164"/>
  <c r="K135"/>
  <c r="BE135"/>
  <c r="BK178"/>
  <c r="BK175"/>
  <c i="3" r="R195"/>
  <c r="Q161"/>
  <c r="Q166"/>
  <c r="R139"/>
  <c r="Q157"/>
  <c r="R176"/>
  <c r="BK195"/>
  <c r="BK176"/>
  <c r="BK139"/>
  <c i="2" r="Q183"/>
  <c r="R177"/>
  <c r="Q148"/>
  <c r="R137"/>
  <c i="1" r="AU94"/>
  <c i="2" r="BK145"/>
  <c r="R135"/>
  <c r="R148"/>
  <c r="K177"/>
  <c r="BE177"/>
  <c r="K139"/>
  <c r="BE139"/>
  <c r="BK182"/>
  <c r="BK173"/>
  <c r="BK137"/>
  <c i="3" r="R134"/>
  <c r="R166"/>
  <c r="R144"/>
  <c r="R189"/>
  <c r="R157"/>
  <c r="K189"/>
  <c r="BE189"/>
  <c r="K166"/>
  <c r="BE166"/>
  <c r="K144"/>
  <c r="BE144"/>
  <c i="2" r="K183"/>
  <c r="Q176"/>
  <c r="Q158"/>
  <c r="Q143"/>
  <c r="Q182"/>
  <c r="Q177"/>
  <c r="Q133"/>
  <c r="R158"/>
  <c r="Q139"/>
  <c r="Q173"/>
  <c r="K145"/>
  <c r="BK158"/>
  <c r="BK183"/>
  <c r="K176"/>
  <c r="BE176"/>
  <c r="BK141"/>
  <c i="3" r="Q184"/>
  <c r="R184"/>
  <c r="R161"/>
  <c r="Q195"/>
  <c r="K184"/>
  <c r="BE184"/>
  <c r="K157"/>
  <c r="BE157"/>
  <c r="BK134"/>
  <c i="2" l="1" r="X132"/>
  <c r="X131"/>
  <c r="X130"/>
  <c r="Q132"/>
  <c r="I98"/>
  <c r="V147"/>
  <c r="Q174"/>
  <c r="I100"/>
  <c i="3" r="T133"/>
  <c r="V143"/>
  <c i="2" r="Q147"/>
  <c r="I99"/>
  <c r="V174"/>
  <c i="3" r="Q133"/>
  <c r="Q143"/>
  <c r="I99"/>
  <c i="2" r="T132"/>
  <c r="T147"/>
  <c r="X147"/>
  <c r="T174"/>
  <c r="R174"/>
  <c r="J100"/>
  <c i="3" r="BK133"/>
  <c r="K133"/>
  <c r="K98"/>
  <c r="X133"/>
  <c r="R143"/>
  <c r="J99"/>
  <c i="2" r="V132"/>
  <c r="R132"/>
  <c r="J98"/>
  <c r="R147"/>
  <c r="J99"/>
  <c r="X174"/>
  <c i="3" r="V133"/>
  <c r="V132"/>
  <c r="V131"/>
  <c r="R133"/>
  <c r="J98"/>
  <c r="T143"/>
  <c r="X143"/>
  <c r="R183"/>
  <c r="J100"/>
  <c r="Q183"/>
  <c r="I100"/>
  <c r="Q188"/>
  <c r="I101"/>
  <c r="R188"/>
  <c r="J101"/>
  <c r="F92"/>
  <c r="E85"/>
  <c r="J89"/>
  <c i="2" r="F92"/>
  <c r="E85"/>
  <c r="BE145"/>
  <c r="J89"/>
  <c r="BE183"/>
  <c i="3" r="F41"/>
  <c i="1" r="BF96"/>
  <c i="2" r="K175"/>
  <c r="BE175"/>
  <c r="K137"/>
  <c r="BE137"/>
  <c r="BK139"/>
  <c r="BK143"/>
  <c r="BK176"/>
  <c r="BK177"/>
  <c r="K179"/>
  <c r="BE179"/>
  <c r="K158"/>
  <c r="BE158"/>
  <c r="K173"/>
  <c r="BE173"/>
  <c i="3" r="F40"/>
  <c i="1" r="BE96"/>
  <c i="3" r="F39"/>
  <c i="1" r="BD96"/>
  <c i="2" r="F38"/>
  <c i="1" r="BC95"/>
  <c i="2" r="F40"/>
  <c i="1" r="BE95"/>
  <c r="BE94"/>
  <c r="W32"/>
  <c i="3" r="BK166"/>
  <c i="2" r="K38"/>
  <c i="1" r="AY95"/>
  <c i="2" r="F39"/>
  <c i="1" r="BD95"/>
  <c r="BD94"/>
  <c r="AZ94"/>
  <c i="2" r="K178"/>
  <c r="BE178"/>
  <c r="BK133"/>
  <c r="BK164"/>
  <c r="BK147"/>
  <c r="K147"/>
  <c r="K99"/>
  <c r="K141"/>
  <c r="BE141"/>
  <c r="K182"/>
  <c r="BE182"/>
  <c r="BK135"/>
  <c i="3" r="K38"/>
  <c i="1" r="AY96"/>
  <c i="3" r="K139"/>
  <c r="BE139"/>
  <c r="K134"/>
  <c r="BE134"/>
  <c r="BK144"/>
  <c r="BK184"/>
  <c r="BK183"/>
  <c r="K183"/>
  <c r="K100"/>
  <c r="K195"/>
  <c r="BE195"/>
  <c r="F38"/>
  <c i="1" r="BC96"/>
  <c i="3" r="K161"/>
  <c r="BE161"/>
  <c r="BK157"/>
  <c r="K176"/>
  <c r="BE176"/>
  <c r="BK189"/>
  <c i="2" r="F41"/>
  <c i="1" r="BF95"/>
  <c r="BF94"/>
  <c r="W33"/>
  <c i="2" l="1" r="V131"/>
  <c r="V130"/>
  <c i="3" r="X132"/>
  <c r="X131"/>
  <c i="2" r="T131"/>
  <c r="T130"/>
  <c i="1" r="AW95"/>
  <c i="3" r="Q132"/>
  <c r="Q131"/>
  <c r="I96"/>
  <c r="K31"/>
  <c i="1" r="AS96"/>
  <c i="3" r="T132"/>
  <c r="T131"/>
  <c i="1" r="AW96"/>
  <c i="3" r="BK188"/>
  <c r="K188"/>
  <c r="K101"/>
  <c i="2" r="Q131"/>
  <c r="I97"/>
  <c r="R131"/>
  <c r="J97"/>
  <c i="3" r="R132"/>
  <c r="J97"/>
  <c r="I98"/>
  <c i="2" r="BK174"/>
  <c r="K174"/>
  <c r="K100"/>
  <c r="BK132"/>
  <c r="K132"/>
  <c r="K98"/>
  <c i="3" r="BK143"/>
  <c r="K143"/>
  <c r="K99"/>
  <c i="1" r="BC94"/>
  <c r="AY94"/>
  <c r="AK30"/>
  <c r="W31"/>
  <c r="BA94"/>
  <c i="3" l="1" r="BK132"/>
  <c r="K132"/>
  <c r="K97"/>
  <c i="2" r="Q130"/>
  <c r="I96"/>
  <c r="K31"/>
  <c i="1" r="AS95"/>
  <c i="3" r="I97"/>
  <c r="R131"/>
  <c r="J96"/>
  <c r="K32"/>
  <c i="1" r="AT96"/>
  <c i="2" r="R130"/>
  <c r="J96"/>
  <c r="K32"/>
  <c i="1" r="AT95"/>
  <c i="2" r="BK131"/>
  <c r="K131"/>
  <c r="K97"/>
  <c i="1" r="AW94"/>
  <c r="AS94"/>
  <c r="W30"/>
  <c i="3" l="1" r="BK131"/>
  <c r="K131"/>
  <c r="K96"/>
  <c r="K30"/>
  <c i="2" r="BK130"/>
  <c r="K130"/>
  <c r="K96"/>
  <c r="K30"/>
  <c i="3" r="K110"/>
  <c r="BE110"/>
  <c r="K37"/>
  <c i="1" r="AX96"/>
  <c r="AV96"/>
  <c r="AT94"/>
  <c i="2" r="K109"/>
  <c r="K103"/>
  <c r="K111"/>
  <c l="1" r="K33"/>
  <c r="BE109"/>
  <c i="3" r="F37"/>
  <c i="1" r="BB96"/>
  <c i="2" r="F37"/>
  <c i="1" r="BB95"/>
  <c r="BB94"/>
  <c r="AX94"/>
  <c r="AK29"/>
  <c i="3" r="K104"/>
  <c r="K112"/>
  <c i="2" r="K34"/>
  <c i="1" r="AG95"/>
  <c i="3" l="1" r="K33"/>
  <c i="2" r="K37"/>
  <c i="1" r="AX95"/>
  <c r="AV95"/>
  <c r="AV94"/>
  <c r="W29"/>
  <c i="3" r="K34"/>
  <c i="1" r="AG96"/>
  <c r="AN96"/>
  <c i="2" l="1" r="K43"/>
  <c i="3" r="K43"/>
  <c i="1" r="AN95"/>
  <c r="AG94"/>
  <c r="AK26"/>
  <c r="AK35"/>
  <c l="1" r="AN94"/>
</calcChain>
</file>

<file path=xl/sharedStrings.xml><?xml version="1.0" encoding="utf-8"?>
<sst xmlns="http://schemas.openxmlformats.org/spreadsheetml/2006/main">
  <si>
    <t>Export Komplet</t>
  </si>
  <si>
    <t/>
  </si>
  <si>
    <t>2.0</t>
  </si>
  <si>
    <t>ZAMOK</t>
  </si>
  <si>
    <t>False</t>
  </si>
  <si>
    <t>True</t>
  </si>
  <si>
    <t>{8e88347a-bbff-4612-8f7e-c147ce83e10d}</t>
  </si>
  <si>
    <t>0,01</t>
  </si>
  <si>
    <t>21</t>
  </si>
  <si>
    <t>15</t>
  </si>
  <si>
    <t>REKAPITULACE STAVBY</t>
  </si>
  <si>
    <t xml:space="preserve">v ---  níže se nacházejí doplnkové a pomocné údaje k sestavám  --- v</t>
  </si>
  <si>
    <t>Návod na vyplnění</t>
  </si>
  <si>
    <t>0,001</t>
  </si>
  <si>
    <t>Kód:</t>
  </si>
  <si>
    <t>A17_20_BP</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</si>
  <si>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</si>
  <si>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</si>
  <si>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Nový pavilon péče o matku a dítě včetně hemodializačního střediska a nadzemního spojovacího koridoru</t>
  </si>
  <si>
    <t>KSO:</t>
  </si>
  <si>
    <t>CC-CZ:</t>
  </si>
  <si>
    <t>Místo:</t>
  </si>
  <si>
    <t>Děčín</t>
  </si>
  <si>
    <t>Datum:</t>
  </si>
  <si>
    <t>14. 9. 2020</t>
  </si>
  <si>
    <t>Zadavatel:</t>
  </si>
  <si>
    <t>IČ:</t>
  </si>
  <si>
    <t>Krajská zdravotní a.s., Ústí nad Labem</t>
  </si>
  <si>
    <t>DIČ:</t>
  </si>
  <si>
    <t>Uchazeč:</t>
  </si>
  <si>
    <t>Vyplň údaj</t>
  </si>
  <si>
    <t>Projektant:</t>
  </si>
  <si>
    <t>PENTA PROJEKT s.r.o., Mrštíkova 12, Jihlava</t>
  </si>
  <si>
    <t>Zpracovatel:</t>
  </si>
  <si>
    <t>Ing. Avuk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</si>
  <si>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</si>
  <si>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</si>
  <si>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</si>
  <si>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</si>
  <si>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</si>
  <si>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</si>
  <si>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</si>
  <si>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</si>
  <si>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</si>
  <si>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</si>
  <si>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</si>
  <si>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</si>
  <si>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</si>
  <si>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</si>
  <si>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</si>
  <si>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</si>
  <si>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</si>
  <si>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</si>
  <si>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</si>
  <si>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</si>
  <si>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</si>
  <si>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</si>
  <si>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</si>
  <si>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</si>
  <si>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</si>
  <si>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</si>
  <si>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</si>
  <si>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</si>
  <si>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</si>
  <si>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</si>
  <si>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</si>
  <si>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</si>
  <si>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</si>
  <si>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</si>
  <si>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</si>
  <si>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</si>
  <si>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</si>
  <si>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</si>
  <si>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</si>
  <si>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</si>
  <si>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</si>
  <si>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</si>
  <si>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</si>
  <si>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</si>
  <si>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</si>
  <si>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</si>
  <si>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</si>
  <si>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</si>
  <si>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D1_03-D02</t>
  </si>
  <si>
    <t>Objekt bývalého dětského oddělení - Dotazy 2023-05-23</t>
  </si>
  <si>
    <t>STA</t>
  </si>
  <si>
    <t>1</t>
  </si>
  <si>
    <t>{9085f7aa-59cf-4036-abd0-e6f0611dda4e}</t>
  </si>
  <si>
    <t>2</t>
  </si>
  <si>
    <t>OVN</t>
  </si>
  <si>
    <t>Ostatní a vedlejší náklady</t>
  </si>
  <si>
    <t>VON</t>
  </si>
  <si>
    <t>{11385129-323a-49df-bf53-4324afb51463}</t>
  </si>
  <si>
    <t>KRYCÍ LIST SOUPISU PRACÍ</t>
  </si>
  <si>
    <t>Objekt:</t>
  </si>
  <si>
    <t>D1_03-D02 - Objekt bývalého dětského oddělení - Dotazy 2023-05-23</t>
  </si>
  <si>
    <t>Krajská zdravotní a.s, Ústí nad Labem</t>
  </si>
  <si>
    <t>Náklady z rozpočtu</t>
  </si>
  <si>
    <t>Materiál</t>
  </si>
  <si>
    <t>Montáž</t>
  </si>
  <si>
    <t>Ostatní náklady</t>
  </si>
  <si>
    <t>REKAPITULACE ČLENĚNÍ SOUPISU PRACÍ</t>
  </si>
  <si>
    <t>Kód dílu - Popis</t>
  </si>
  <si>
    <t>Materiál [CZK]</t>
  </si>
  <si>
    <t>Montáž [CZK]</t>
  </si>
  <si>
    <t>Cena celkem [CZK]</t>
  </si>
  <si>
    <t>1) Náklady ze soupisu prací</t>
  </si>
  <si>
    <t>-1</t>
  </si>
  <si>
    <t>HSV - Práce a dodávky HSV</t>
  </si>
  <si>
    <t xml:space="preserve">    1 - Zemní práce</t>
  </si>
  <si>
    <t xml:space="preserve">    98 - Demolice</t>
  </si>
  <si>
    <t xml:space="preserve">    999 - Nakládání s nebezpečnými odpady</t>
  </si>
  <si>
    <t>2) Ostatní náklady</t>
  </si>
  <si>
    <t>Zařízení staveniště</t>
  </si>
  <si>
    <t>VRN</t>
  </si>
  <si>
    <t>Projektové práce</t>
  </si>
  <si>
    <t>Územní vlivy</t>
  </si>
  <si>
    <t>Provozní vlivy</t>
  </si>
  <si>
    <t>Jiné VRN</t>
  </si>
  <si>
    <t>Kompletační činnost</t>
  </si>
  <si>
    <t>KOMPLETACNA</t>
  </si>
  <si>
    <t>Celkové náklady za stavbu 1) + 2)</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</si>
  <si>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</si>
  <si>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</si>
  <si>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</si>
  <si>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</si>
  <si>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</si>
  <si>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</si>
  <si>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</si>
  <si>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</si>
  <si>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</si>
  <si>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</si>
  <si>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</si>
  <si>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</si>
  <si>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</si>
  <si>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</si>
  <si>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</si>
  <si>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</si>
  <si>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</si>
  <si>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</si>
  <si>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</si>
  <si>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</si>
  <si>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</si>
  <si>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K</t>
  </si>
  <si>
    <t>119001-R1</t>
  </si>
  <si>
    <t>Odpojení kanalizace, zaslepení přípojek</t>
  </si>
  <si>
    <t>kus</t>
  </si>
  <si>
    <t>vlastní</t>
  </si>
  <si>
    <t>4</t>
  </si>
  <si>
    <t>1155385273</t>
  </si>
  <si>
    <t>VV</t>
  </si>
  <si>
    <t>119001-R2</t>
  </si>
  <si>
    <t>Odpojení vodovodu</t>
  </si>
  <si>
    <t>270955822</t>
  </si>
  <si>
    <t>3</t>
  </si>
  <si>
    <t>119001-R3</t>
  </si>
  <si>
    <t>Odpojení elektroinstalace - slaboproud, silnoproud</t>
  </si>
  <si>
    <t>-300804755</t>
  </si>
  <si>
    <t>119001-R4</t>
  </si>
  <si>
    <t>Odpojení plynu</t>
  </si>
  <si>
    <t>-1839560070</t>
  </si>
  <si>
    <t>5</t>
  </si>
  <si>
    <t>119001-R5</t>
  </si>
  <si>
    <t>Odpojení topení</t>
  </si>
  <si>
    <t>1929655864</t>
  </si>
  <si>
    <t>6</t>
  </si>
  <si>
    <t>119001-R6</t>
  </si>
  <si>
    <t>Ochrana stávajících budov, chodníků, silnic atd.</t>
  </si>
  <si>
    <t>-638718541</t>
  </si>
  <si>
    <t>7</t>
  </si>
  <si>
    <t>119001-R7</t>
  </si>
  <si>
    <t>Demontáž vyměníkové stanice s uskladněním stávajících prvků</t>
  </si>
  <si>
    <t>609526310</t>
  </si>
  <si>
    <t>98</t>
  </si>
  <si>
    <t>Demolice</t>
  </si>
  <si>
    <t>8</t>
  </si>
  <si>
    <t>981013316</t>
  </si>
  <si>
    <t>Demolice budov zděných na MVC podíl konstrukcí do 35 % těžkou mechanizací</t>
  </si>
  <si>
    <t>m3</t>
  </si>
  <si>
    <t>CS ÚRS 2020 01</t>
  </si>
  <si>
    <t>2024199387</t>
  </si>
  <si>
    <t>PSC</t>
  </si>
  <si>
    <t xml:space="preserve">Poznámka k souboru cen:_x000d_
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 </t>
  </si>
  <si>
    <t>Viz PD - půdorysy, řez A, Techn.zpr.</t>
  </si>
  <si>
    <t>.</t>
  </si>
  <si>
    <t>1.PP</t>
  </si>
  <si>
    <t>316,2*0,45+316,2*(2,75-1,55)</t>
  </si>
  <si>
    <t>1.NP</t>
  </si>
  <si>
    <t>541,2*0,4+541,2*3,3+(117,2+107,8)*0,2</t>
  </si>
  <si>
    <t>2.NP</t>
  </si>
  <si>
    <t>541,2*0,89+541,2*3,2</t>
  </si>
  <si>
    <t>9</t>
  </si>
  <si>
    <t>981513112</t>
  </si>
  <si>
    <t>Demolice konstrukcí objektů zděných na MC těžkou mechanizací</t>
  </si>
  <si>
    <t>1515194190</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</si>
  <si>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</si>
  <si>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43,5*1,55</t>
  </si>
  <si>
    <t>10</t>
  </si>
  <si>
    <t>981513116</t>
  </si>
  <si>
    <t>Demolice konstrukcí objektů z betonu prostého těžkou mechanizací</t>
  </si>
  <si>
    <t>-1606799698</t>
  </si>
  <si>
    <t>Základy</t>
  </si>
  <si>
    <t>"podlaha 1.PP:" 236,1*0,2</t>
  </si>
  <si>
    <t>"deska:" 541,2*0,15</t>
  </si>
  <si>
    <t>"pásy:" 298,2</t>
  </si>
  <si>
    <t>"schody a anglické dvorky:" 4,7+2,9+10,3+3,2+7,0+1,5+9,4+3,4</t>
  </si>
  <si>
    <t>11</t>
  </si>
  <si>
    <t>997006_R1</t>
  </si>
  <si>
    <t>Roztřídění, recyklace a doprava sutě a její uložení na skládce do vzdalenosti 10 km</t>
  </si>
  <si>
    <t>t</t>
  </si>
  <si>
    <t>-92408827</t>
  </si>
  <si>
    <t>999</t>
  </si>
  <si>
    <t>Nakládání s nebezpečnými odpady</t>
  </si>
  <si>
    <t>13</t>
  </si>
  <si>
    <t>96900001_R01</t>
  </si>
  <si>
    <t>Vytvoření Kontrolovaného uzavřeného podtlakového pásma KP1</t>
  </si>
  <si>
    <t>kpl</t>
  </si>
  <si>
    <t>1487190867</t>
  </si>
  <si>
    <t>14</t>
  </si>
  <si>
    <t>96900002_R02</t>
  </si>
  <si>
    <t>Vytvoření podtlaku odsávacím zařízením s HEPA filtrací H13</t>
  </si>
  <si>
    <t>-609294894</t>
  </si>
  <si>
    <t>96900003_R03</t>
  </si>
  <si>
    <t>Vybudování personální a dekontaminační komory</t>
  </si>
  <si>
    <t>-1309315649</t>
  </si>
  <si>
    <t>16</t>
  </si>
  <si>
    <t>96900004_R04</t>
  </si>
  <si>
    <t>Monitoring podtlaku v průběhu provádění prací</t>
  </si>
  <si>
    <t>1762868126</t>
  </si>
  <si>
    <t>17</t>
  </si>
  <si>
    <t>96900007_R05</t>
  </si>
  <si>
    <t>Odvoz a likvidace NO na příslušné skládce</t>
  </si>
  <si>
    <t>1810283269</t>
  </si>
  <si>
    <t>střešní krytina objektu</t>
  </si>
  <si>
    <t>7,0</t>
  </si>
  <si>
    <t>18</t>
  </si>
  <si>
    <t>96900008_R06</t>
  </si>
  <si>
    <t>Závěrečný monitoring dle ČSN ISO EN 16000-7</t>
  </si>
  <si>
    <t>ks</t>
  </si>
  <si>
    <t>-429017850</t>
  </si>
  <si>
    <t>19</t>
  </si>
  <si>
    <t>96900009_R07</t>
  </si>
  <si>
    <t>Demontáž technických opatření a odvoz technologie</t>
  </si>
  <si>
    <t>-2036821372</t>
  </si>
  <si>
    <t>OVN - Ostatní a vedlejší náklady</t>
  </si>
  <si>
    <t>Dečín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</si>
  <si>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</si>
  <si>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</si>
  <si>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</si>
  <si>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</si>
  <si>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</si>
  <si>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Mimostav. doprava</t>
  </si>
  <si>
    <t>Ostatní</t>
  </si>
  <si>
    <t>Vedlejší rozpočtové náklady</t>
  </si>
  <si>
    <t>VRN1</t>
  </si>
  <si>
    <t>Průzkumné, geodetické a projektové práce</t>
  </si>
  <si>
    <t>VRN1003-R</t>
  </si>
  <si>
    <t xml:space="preserve">Vytýčení vedení a rozvodů inženýrských sítí. </t>
  </si>
  <si>
    <t>soubor</t>
  </si>
  <si>
    <t>1024</t>
  </si>
  <si>
    <t>1675297685</t>
  </si>
  <si>
    <t xml:space="preserve">"- Detekce a vytýčení známých a předpokládaných vnitřních </t>
  </si>
  <si>
    <t xml:space="preserve">"a vnějších, podzemních a nadzemních, povrchových a </t>
  </si>
  <si>
    <t>"podpovrchových vedení a rozvodů inženýrských sítí.</t>
  </si>
  <si>
    <t>VRN1004-R</t>
  </si>
  <si>
    <t xml:space="preserve">Průzkum výskytu nebezpečných látek </t>
  </si>
  <si>
    <t>-1772688659</t>
  </si>
  <si>
    <t>- konstrukce z nebezpečných materiálů / azbest atd./</t>
  </si>
  <si>
    <t>- konstrukce kontaminované nebezpečnými látkami</t>
  </si>
  <si>
    <t>VRN3</t>
  </si>
  <si>
    <t>VRN3003-R</t>
  </si>
  <si>
    <t>1947425426</t>
  </si>
  <si>
    <t xml:space="preserve">"- Vybudování, provoz a odstranění zařízení staveniště, včetně </t>
  </si>
  <si>
    <t>"zřízení připojení na energie a zajištění měření jejich spotřeby,</t>
  </si>
  <si>
    <t xml:space="preserve">"včetně zřízení sociálních zařízení. </t>
  </si>
  <si>
    <t xml:space="preserve">"- Zhotovitel zajistí na vlastní náklady veškerá potřebná povolení </t>
  </si>
  <si>
    <t xml:space="preserve">"k užívání veřejných ploch, včetně záboru veřejného prostranství </t>
  </si>
  <si>
    <t>"na náklady zhotovitele, bude-li stavba vyžadovat.</t>
  </si>
  <si>
    <t xml:space="preserve">"- Zhotovitel zajistí na vlastní náklady zabezpečení provádění díla tak, </t>
  </si>
  <si>
    <t xml:space="preserve">"aby v souvislosti s prováděním díla nedošlo ke zranění osob </t>
  </si>
  <si>
    <t xml:space="preserve">"a škodám na majetku osob a subjektů užívajících objekty a </t>
  </si>
  <si>
    <t xml:space="preserve">"pozemky dotčené stavbou, k poškození stávajících staveb, </t>
  </si>
  <si>
    <t>"jejich součástí, zařízení a přilehlých nemovitostí.</t>
  </si>
  <si>
    <t>VRN3006-R</t>
  </si>
  <si>
    <t>Dočasné využití ploch</t>
  </si>
  <si>
    <t>-900179533</t>
  </si>
  <si>
    <t xml:space="preserve">"- Úpravy ploch areálu pro potřebu stavby, oplocení a </t>
  </si>
  <si>
    <t xml:space="preserve">"po skončení stavby oprava poškozených míst </t>
  </si>
  <si>
    <t>VRN3007-R</t>
  </si>
  <si>
    <t>Zajištění místnosti pro umožnění výkonu činnosti TDS, AD, koordinátora BOZP.</t>
  </si>
  <si>
    <t>1529984098</t>
  </si>
  <si>
    <t xml:space="preserve">"- Poskytnutí místnosti nebo její části včetně vybavení pracovním </t>
  </si>
  <si>
    <t xml:space="preserve">"stolem a židlemi pro konání kontrolních dnů,   </t>
  </si>
  <si>
    <t xml:space="preserve">"případně pro umožnění činnosti TDS, AD, SÚ. </t>
  </si>
  <si>
    <t>VRN3009-R</t>
  </si>
  <si>
    <t>Vyklizení prostoru staveniště</t>
  </si>
  <si>
    <t>190138593</t>
  </si>
  <si>
    <t xml:space="preserve">"- Vystěhování, vyklizení a vyčištění místností a komunikačních tras </t>
  </si>
  <si>
    <t xml:space="preserve">"ve všech podlažích dotčených navrženými stavebními úpravami, </t>
  </si>
  <si>
    <t xml:space="preserve">"demontáž a zpětné nastěhování, montáž a seřízení vystěhovaného </t>
  </si>
  <si>
    <t>"zařízení, vybavení a dekorací, včetně zajištění jejich ochrany před</t>
  </si>
  <si>
    <t xml:space="preserve">"včetně zajištění jejich ochrany před poškozením, které nelze </t>
  </si>
  <si>
    <t xml:space="preserve">"demontovat nebo vystěhovat. </t>
  </si>
  <si>
    <t xml:space="preserve">"- Odpojení technologických celků a spotřebičů energií v dotčených </t>
  </si>
  <si>
    <t>"místnostech objektu, případně jejich přemístění.</t>
  </si>
  <si>
    <t>VRN3011-R</t>
  </si>
  <si>
    <t>Závěrečný úklid staveniště a komunikačních tras</t>
  </si>
  <si>
    <t>-844167328</t>
  </si>
  <si>
    <t xml:space="preserve">"Po provedení stavebních prací bude proveden kompletní </t>
  </si>
  <si>
    <t xml:space="preserve">"závěrečný úklid staveniště a komunikačních tras. </t>
  </si>
  <si>
    <t>"Poškozené zatravněné plochy budou ozeleněny a upraveny.</t>
  </si>
  <si>
    <t xml:space="preserve">"Ostatní dotčené plochy a konstrukce budou uvedeny do </t>
  </si>
  <si>
    <t>"původního stavu na náklady zhotovitele.</t>
  </si>
  <si>
    <t>VRN4</t>
  </si>
  <si>
    <t>Inženýrská činnost</t>
  </si>
  <si>
    <t>VRN4002-R</t>
  </si>
  <si>
    <t>Zpracování harmonogramu</t>
  </si>
  <si>
    <t>216214116</t>
  </si>
  <si>
    <t xml:space="preserve">"Náklady na předložení a aktualizaci podrobného časového </t>
  </si>
  <si>
    <t>"harmonogramu prací a plnění</t>
  </si>
  <si>
    <t>VRN7</t>
  </si>
  <si>
    <t>VRN7001-R</t>
  </si>
  <si>
    <t>Dočasné dopravní opatření.</t>
  </si>
  <si>
    <t>1747264770</t>
  </si>
  <si>
    <t xml:space="preserve">"Náklady na vyhotovení návrhu dočasného dopravního značení, </t>
  </si>
  <si>
    <t>"jeho projednání a odsouhlasení s dotčenými orgány a organizacemi,</t>
  </si>
  <si>
    <t xml:space="preserve">"dodání dopravních značek a světelné signalizace, jejich rozmístění a </t>
  </si>
  <si>
    <t>"přemísťování a jejich údržba v průběhu výstavby včetně následného odstranění.</t>
  </si>
  <si>
    <t>VRN7002-R</t>
  </si>
  <si>
    <t>-1918754820</t>
  </si>
  <si>
    <t xml:space="preserve">"- Tato kategorie nákladů vyjadřuje ztížené podmínky provádění tam, </t>
  </si>
  <si>
    <t xml:space="preserve">"kde jsou stavební práce zcela nebo zčásti omezovány </t>
  </si>
  <si>
    <t xml:space="preserve">"provozem jiných osob. Jde zejména o zvýšené náklady související s </t>
  </si>
  <si>
    <t xml:space="preserve">"omezeným provozem v areálu objednatele nebo o náklady v důsledku </t>
  </si>
  <si>
    <t xml:space="preserve">"nezbytného respektování stávající dopravy v okolí stavby ovlivňující </t>
  </si>
  <si>
    <t>"stavební práce.</t>
  </si>
  <si>
    <t xml:space="preserve">"- Do této položky patří dále náklady na ztížené provádění stavebních prací </t>
  </si>
  <si>
    <t xml:space="preserve">"v důsledku provozu zařízení </t>
  </si>
  <si>
    <t xml:space="preserve">"(nutnost ochranných konstrukcí, ochranných zábradlí a hrazení, </t>
  </si>
  <si>
    <t>"záchytných sítí mimo sítě na lešení, stříšek, apod.)</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</si>
</sst>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sz val="10"/>
      <color rgb="FF464646"/>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4" fillId="0" borderId="14" xfId="0" applyNumberFormat="1" applyFont="1" applyBorder="1" applyAlignment="1" applyProtection="1">
      <alignment horizontal="right" vertical="center"/>
    </xf>
    <xf numFmtId="4" fontId="14" fillId="0" borderId="0" xfId="0" applyNumberFormat="1" applyFont="1" applyBorder="1" applyAlignment="1" applyProtection="1">
      <alignment horizontal="righ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4" fontId="2" fillId="0" borderId="0" xfId="0" applyNumberFormat="1" applyFont="1" applyAlignment="1">
      <alignment vertical="center"/>
    </xf>
    <xf numFmtId="4" fontId="1" fillId="0" borderId="0" xfId="0" applyNumberFormat="1" applyFont="1" applyAlignment="1">
      <alignment vertical="center"/>
    </xf>
    <xf numFmtId="0" fontId="30" fillId="0" borderId="0" xfId="0" applyFont="1" applyAlignment="1">
      <alignment horizontal="lef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4" fontId="31" fillId="0" borderId="0" xfId="0" applyNumberFormat="1" applyFont="1" applyAlignment="1" applyProtection="1">
      <alignment vertical="center"/>
    </xf>
    <xf numFmtId="0" fontId="22" fillId="0" borderId="0" xfId="0" applyFont="1" applyAlignment="1">
      <alignment horizontal="center" vertical="center"/>
    </xf>
    <xf numFmtId="0" fontId="7" fillId="2" borderId="0" xfId="0" applyFont="1" applyFill="1" applyAlignment="1" applyProtection="1">
      <alignment horizontal="left" vertical="center"/>
      <protection locked="0"/>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1" fillId="0" borderId="0" xfId="0" applyFont="1" applyAlignment="1" applyProtection="1">
      <alignment horizontal="center" vertical="center"/>
      <protection locked="0"/>
    </xf>
    <xf numFmtId="0" fontId="0" fillId="0" borderId="0" xfId="0" applyFont="1" applyAlignment="1" applyProtection="1">
      <alignment vertical="center"/>
      <protection locked="0"/>
    </xf>
    <xf numFmtId="0" fontId="0" fillId="0" borderId="0" xfId="0" applyFont="1" applyAlignment="1" applyProtection="1">
      <alignment horizontal="left" vertical="center"/>
      <protection locked="0"/>
    </xf>
    <xf numFmtId="4" fontId="0" fillId="0" borderId="0" xfId="0" applyNumberFormat="1" applyFont="1" applyAlignment="1" applyProtection="1">
      <alignment vertical="center"/>
      <protection locked="0"/>
    </xf>
    <xf numFmtId="0" fontId="23" fillId="4" borderId="0" xfId="0" applyFont="1" applyFill="1" applyAlignment="1" applyProtection="1">
      <alignment horizontal="left" vertical="center"/>
    </xf>
    <xf numFmtId="4" fontId="23" fillId="4" borderId="0" xfId="0" applyNumberFormat="1" applyFont="1" applyFill="1" applyAlignment="1" applyProtection="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4" fontId="32" fillId="0" borderId="12" xfId="0" applyNumberFormat="1" applyFont="1" applyBorder="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4" fontId="22" fillId="0" borderId="20" xfId="0" applyNumberFormat="1" applyFont="1" applyBorder="1" applyAlignment="1" applyProtection="1">
      <alignment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5</v>
      </c>
      <c r="BV1" s="15" t="s">
        <v>6</v>
      </c>
    </row>
    <row r="2" s="1" customFormat="1" ht="36.96" customHeight="1">
      <c r="AR2" s="1"/>
      <c r="AS2" s="1"/>
      <c r="AT2" s="1"/>
      <c r="AU2" s="1"/>
      <c r="AV2" s="1"/>
      <c r="AW2" s="1"/>
      <c r="AX2" s="1"/>
      <c r="AY2" s="1"/>
      <c r="AZ2" s="1"/>
      <c r="BA2" s="1"/>
      <c r="BB2" s="1"/>
      <c r="BC2" s="1"/>
      <c r="BD2" s="1"/>
      <c r="BE2" s="1"/>
      <c r="BF2" s="1"/>
      <c r="BG2" s="1"/>
      <c r="BS2" s="16" t="s">
        <v>7</v>
      </c>
      <c r="BT2" s="16" t="s">
        <v>8</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7</v>
      </c>
      <c r="BT3" s="16" t="s">
        <v>9</v>
      </c>
    </row>
    <row r="4" s="1" customFormat="1" ht="24.96" customHeight="1">
      <c r="B4" s="20"/>
      <c r="C4" s="21"/>
      <c r="D4" s="22" t="s">
        <v>10</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11</v>
      </c>
      <c r="BG4" s="24" t="s">
        <v>12</v>
      </c>
      <c r="BS4" s="16" t="s">
        <v>13</v>
      </c>
    </row>
    <row r="5" s="1" customFormat="1" ht="12" customHeight="1">
      <c r="B5" s="20"/>
      <c r="C5" s="21"/>
      <c r="D5" s="25" t="s">
        <v>14</v>
      </c>
      <c r="E5" s="21"/>
      <c r="F5" s="21"/>
      <c r="G5" s="21"/>
      <c r="H5" s="21"/>
      <c r="I5" s="21"/>
      <c r="J5" s="21"/>
      <c r="K5" s="26" t="s">
        <v>15</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G5" s="27" t="s">
        <v>16</v>
      </c>
      <c r="BS5" s="16" t="s">
        <v>7</v>
      </c>
    </row>
    <row r="6" s="1" customFormat="1" ht="36.96" customHeight="1">
      <c r="B6" s="20"/>
      <c r="C6" s="21"/>
      <c r="D6" s="28" t="s">
        <v>17</v>
      </c>
      <c r="E6" s="21"/>
      <c r="F6" s="21"/>
      <c r="G6" s="21"/>
      <c r="H6" s="21"/>
      <c r="I6" s="21"/>
      <c r="J6" s="21"/>
      <c r="K6" s="29" t="s">
        <v>18</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G6" s="30"/>
      <c r="BS6" s="16" t="s">
        <v>7</v>
      </c>
    </row>
    <row r="7" s="1" customFormat="1" ht="12" customHeight="1">
      <c r="B7" s="20"/>
      <c r="C7" s="21"/>
      <c r="D7" s="31" t="s">
        <v>19</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v>
      </c>
      <c r="AO7" s="21"/>
      <c r="AP7" s="21"/>
      <c r="AQ7" s="21"/>
      <c r="AR7" s="19"/>
      <c r="BG7" s="30"/>
      <c r="BS7" s="16" t="s">
        <v>7</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G8" s="30"/>
      <c r="BS8" s="16" t="s">
        <v>7</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G9" s="30"/>
      <c r="BS9" s="16" t="s">
        <v>7</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G10" s="30"/>
      <c r="BS10" s="16" t="s">
        <v>7</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G11" s="30"/>
      <c r="BS11" s="16" t="s">
        <v>7</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G12" s="30"/>
      <c r="BS12" s="16" t="s">
        <v>7</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G13" s="30"/>
      <c r="BS13" s="16" t="s">
        <v>7</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G14" s="30"/>
      <c r="BS14" s="16" t="s">
        <v>7</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G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G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G17" s="30"/>
      <c r="BS17" s="16" t="s">
        <v>5</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G18" s="30"/>
      <c r="BS18" s="16" t="s">
        <v>7</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v>
      </c>
      <c r="AO19" s="21"/>
      <c r="AP19" s="21"/>
      <c r="AQ19" s="21"/>
      <c r="AR19" s="19"/>
      <c r="BG19" s="30"/>
      <c r="BS19" s="16" t="s">
        <v>7</v>
      </c>
    </row>
    <row r="20" s="1" customFormat="1" ht="18.48" customHeight="1">
      <c r="B20" s="20"/>
      <c r="C20" s="21"/>
      <c r="D20" s="21"/>
      <c r="E20" s="26" t="s">
        <v>34</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G20" s="30"/>
      <c r="BS20" s="16" t="s">
        <v>5</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G21" s="30"/>
    </row>
    <row r="22" s="1" customFormat="1" ht="12" customHeight="1">
      <c r="B22" s="20"/>
      <c r="C22" s="21"/>
      <c r="D22" s="31"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G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G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G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G25" s="30"/>
    </row>
    <row r="26" s="2" customFormat="1" ht="25.92" customHeight="1">
      <c r="A26" s="37"/>
      <c r="B26" s="38"/>
      <c r="C26" s="39"/>
      <c r="D26" s="40" t="s">
        <v>36</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G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G27" s="30"/>
    </row>
    <row r="28" s="2" customFormat="1">
      <c r="A28" s="37"/>
      <c r="B28" s="38"/>
      <c r="C28" s="39"/>
      <c r="D28" s="39"/>
      <c r="E28" s="39"/>
      <c r="F28" s="39"/>
      <c r="G28" s="39"/>
      <c r="H28" s="39"/>
      <c r="I28" s="39"/>
      <c r="J28" s="39"/>
      <c r="K28" s="39"/>
      <c r="L28" s="44" t="s">
        <v>37</v>
      </c>
      <c r="M28" s="44"/>
      <c r="N28" s="44"/>
      <c r="O28" s="44"/>
      <c r="P28" s="44"/>
      <c r="Q28" s="39"/>
      <c r="R28" s="39"/>
      <c r="S28" s="39"/>
      <c r="T28" s="39"/>
      <c r="U28" s="39"/>
      <c r="V28" s="39"/>
      <c r="W28" s="44" t="s">
        <v>38</v>
      </c>
      <c r="X28" s="44"/>
      <c r="Y28" s="44"/>
      <c r="Z28" s="44"/>
      <c r="AA28" s="44"/>
      <c r="AB28" s="44"/>
      <c r="AC28" s="44"/>
      <c r="AD28" s="44"/>
      <c r="AE28" s="44"/>
      <c r="AF28" s="39"/>
      <c r="AG28" s="39"/>
      <c r="AH28" s="39"/>
      <c r="AI28" s="39"/>
      <c r="AJ28" s="39"/>
      <c r="AK28" s="44" t="s">
        <v>39</v>
      </c>
      <c r="AL28" s="44"/>
      <c r="AM28" s="44"/>
      <c r="AN28" s="44"/>
      <c r="AO28" s="44"/>
      <c r="AP28" s="39"/>
      <c r="AQ28" s="39"/>
      <c r="AR28" s="43"/>
      <c r="BG28" s="30"/>
    </row>
    <row r="29" s="3" customFormat="1" ht="14.4" customHeight="1">
      <c r="A29" s="3"/>
      <c r="B29" s="45"/>
      <c r="C29" s="46"/>
      <c r="D29" s="31" t="s">
        <v>40</v>
      </c>
      <c r="E29" s="46"/>
      <c r="F29" s="31" t="s">
        <v>41</v>
      </c>
      <c r="G29" s="46"/>
      <c r="H29" s="46"/>
      <c r="I29" s="46"/>
      <c r="J29" s="46"/>
      <c r="K29" s="46"/>
      <c r="L29" s="47">
        <v>0.20999999999999999</v>
      </c>
      <c r="M29" s="46"/>
      <c r="N29" s="46"/>
      <c r="O29" s="46"/>
      <c r="P29" s="46"/>
      <c r="Q29" s="46"/>
      <c r="R29" s="46"/>
      <c r="S29" s="46"/>
      <c r="T29" s="46"/>
      <c r="U29" s="46"/>
      <c r="V29" s="46"/>
      <c r="W29" s="48">
        <f>ROUND(BB94, 2)</f>
        <v>0</v>
      </c>
      <c r="X29" s="46"/>
      <c r="Y29" s="46"/>
      <c r="Z29" s="46"/>
      <c r="AA29" s="46"/>
      <c r="AB29" s="46"/>
      <c r="AC29" s="46"/>
      <c r="AD29" s="46"/>
      <c r="AE29" s="46"/>
      <c r="AF29" s="46"/>
      <c r="AG29" s="46"/>
      <c r="AH29" s="46"/>
      <c r="AI29" s="46"/>
      <c r="AJ29" s="46"/>
      <c r="AK29" s="48">
        <f>ROUND(AX94, 2)</f>
        <v>0</v>
      </c>
      <c r="AL29" s="46"/>
      <c r="AM29" s="46"/>
      <c r="AN29" s="46"/>
      <c r="AO29" s="46"/>
      <c r="AP29" s="46"/>
      <c r="AQ29" s="46"/>
      <c r="AR29" s="49"/>
      <c r="BG29" s="50"/>
    </row>
    <row r="30" s="3" customFormat="1" ht="14.4" customHeight="1">
      <c r="A30" s="3"/>
      <c r="B30" s="45"/>
      <c r="C30" s="46"/>
      <c r="D30" s="46"/>
      <c r="E30" s="46"/>
      <c r="F30" s="31" t="s">
        <v>42</v>
      </c>
      <c r="G30" s="46"/>
      <c r="H30" s="46"/>
      <c r="I30" s="46"/>
      <c r="J30" s="46"/>
      <c r="K30" s="46"/>
      <c r="L30" s="47">
        <v>0.14999999999999999</v>
      </c>
      <c r="M30" s="46"/>
      <c r="N30" s="46"/>
      <c r="O30" s="46"/>
      <c r="P30" s="46"/>
      <c r="Q30" s="46"/>
      <c r="R30" s="46"/>
      <c r="S30" s="46"/>
      <c r="T30" s="46"/>
      <c r="U30" s="46"/>
      <c r="V30" s="46"/>
      <c r="W30" s="48">
        <f>ROUND(BC94, 2)</f>
        <v>0</v>
      </c>
      <c r="X30" s="46"/>
      <c r="Y30" s="46"/>
      <c r="Z30" s="46"/>
      <c r="AA30" s="46"/>
      <c r="AB30" s="46"/>
      <c r="AC30" s="46"/>
      <c r="AD30" s="46"/>
      <c r="AE30" s="46"/>
      <c r="AF30" s="46"/>
      <c r="AG30" s="46"/>
      <c r="AH30" s="46"/>
      <c r="AI30" s="46"/>
      <c r="AJ30" s="46"/>
      <c r="AK30" s="48">
        <f>ROUND(AY94, 2)</f>
        <v>0</v>
      </c>
      <c r="AL30" s="46"/>
      <c r="AM30" s="46"/>
      <c r="AN30" s="46"/>
      <c r="AO30" s="46"/>
      <c r="AP30" s="46"/>
      <c r="AQ30" s="46"/>
      <c r="AR30" s="49"/>
      <c r="BG30" s="50"/>
    </row>
    <row r="31" hidden="1" s="3" customFormat="1" ht="14.4" customHeight="1">
      <c r="A31" s="3"/>
      <c r="B31" s="45"/>
      <c r="C31" s="46"/>
      <c r="D31" s="46"/>
      <c r="E31" s="46"/>
      <c r="F31" s="31" t="s">
        <v>43</v>
      </c>
      <c r="G31" s="46"/>
      <c r="H31" s="46"/>
      <c r="I31" s="46"/>
      <c r="J31" s="46"/>
      <c r="K31" s="46"/>
      <c r="L31" s="47">
        <v>0.20999999999999999</v>
      </c>
      <c r="M31" s="46"/>
      <c r="N31" s="46"/>
      <c r="O31" s="46"/>
      <c r="P31" s="46"/>
      <c r="Q31" s="46"/>
      <c r="R31" s="46"/>
      <c r="S31" s="46"/>
      <c r="T31" s="46"/>
      <c r="U31" s="46"/>
      <c r="V31" s="46"/>
      <c r="W31" s="48">
        <f>ROUND(BD94, 2)</f>
        <v>0</v>
      </c>
      <c r="X31" s="46"/>
      <c r="Y31" s="46"/>
      <c r="Z31" s="46"/>
      <c r="AA31" s="46"/>
      <c r="AB31" s="46"/>
      <c r="AC31" s="46"/>
      <c r="AD31" s="46"/>
      <c r="AE31" s="46"/>
      <c r="AF31" s="46"/>
      <c r="AG31" s="46"/>
      <c r="AH31" s="46"/>
      <c r="AI31" s="46"/>
      <c r="AJ31" s="46"/>
      <c r="AK31" s="48">
        <v>0</v>
      </c>
      <c r="AL31" s="46"/>
      <c r="AM31" s="46"/>
      <c r="AN31" s="46"/>
      <c r="AO31" s="46"/>
      <c r="AP31" s="46"/>
      <c r="AQ31" s="46"/>
      <c r="AR31" s="49"/>
      <c r="BG31" s="50"/>
    </row>
    <row r="32" hidden="1" s="3" customFormat="1" ht="14.4" customHeight="1">
      <c r="A32" s="3"/>
      <c r="B32" s="45"/>
      <c r="C32" s="46"/>
      <c r="D32" s="46"/>
      <c r="E32" s="46"/>
      <c r="F32" s="31" t="s">
        <v>44</v>
      </c>
      <c r="G32" s="46"/>
      <c r="H32" s="46"/>
      <c r="I32" s="46"/>
      <c r="J32" s="46"/>
      <c r="K32" s="46"/>
      <c r="L32" s="47">
        <v>0.14999999999999999</v>
      </c>
      <c r="M32" s="46"/>
      <c r="N32" s="46"/>
      <c r="O32" s="46"/>
      <c r="P32" s="46"/>
      <c r="Q32" s="46"/>
      <c r="R32" s="46"/>
      <c r="S32" s="46"/>
      <c r="T32" s="46"/>
      <c r="U32" s="46"/>
      <c r="V32" s="46"/>
      <c r="W32" s="48">
        <f>ROUND(BE94, 2)</f>
        <v>0</v>
      </c>
      <c r="X32" s="46"/>
      <c r="Y32" s="46"/>
      <c r="Z32" s="46"/>
      <c r="AA32" s="46"/>
      <c r="AB32" s="46"/>
      <c r="AC32" s="46"/>
      <c r="AD32" s="46"/>
      <c r="AE32" s="46"/>
      <c r="AF32" s="46"/>
      <c r="AG32" s="46"/>
      <c r="AH32" s="46"/>
      <c r="AI32" s="46"/>
      <c r="AJ32" s="46"/>
      <c r="AK32" s="48">
        <v>0</v>
      </c>
      <c r="AL32" s="46"/>
      <c r="AM32" s="46"/>
      <c r="AN32" s="46"/>
      <c r="AO32" s="46"/>
      <c r="AP32" s="46"/>
      <c r="AQ32" s="46"/>
      <c r="AR32" s="49"/>
      <c r="BG32" s="50"/>
    </row>
    <row r="33" hidden="1" s="3" customFormat="1" ht="14.4" customHeight="1">
      <c r="A33" s="3"/>
      <c r="B33" s="45"/>
      <c r="C33" s="46"/>
      <c r="D33" s="46"/>
      <c r="E33" s="46"/>
      <c r="F33" s="31" t="s">
        <v>45</v>
      </c>
      <c r="G33" s="46"/>
      <c r="H33" s="46"/>
      <c r="I33" s="46"/>
      <c r="J33" s="46"/>
      <c r="K33" s="46"/>
      <c r="L33" s="47">
        <v>0</v>
      </c>
      <c r="M33" s="46"/>
      <c r="N33" s="46"/>
      <c r="O33" s="46"/>
      <c r="P33" s="46"/>
      <c r="Q33" s="46"/>
      <c r="R33" s="46"/>
      <c r="S33" s="46"/>
      <c r="T33" s="46"/>
      <c r="U33" s="46"/>
      <c r="V33" s="46"/>
      <c r="W33" s="48">
        <f>ROUND(BF94, 2)</f>
        <v>0</v>
      </c>
      <c r="X33" s="46"/>
      <c r="Y33" s="46"/>
      <c r="Z33" s="46"/>
      <c r="AA33" s="46"/>
      <c r="AB33" s="46"/>
      <c r="AC33" s="46"/>
      <c r="AD33" s="46"/>
      <c r="AE33" s="46"/>
      <c r="AF33" s="46"/>
      <c r="AG33" s="46"/>
      <c r="AH33" s="46"/>
      <c r="AI33" s="46"/>
      <c r="AJ33" s="46"/>
      <c r="AK33" s="48">
        <v>0</v>
      </c>
      <c r="AL33" s="46"/>
      <c r="AM33" s="46"/>
      <c r="AN33" s="46"/>
      <c r="AO33" s="46"/>
      <c r="AP33" s="46"/>
      <c r="AQ33" s="46"/>
      <c r="AR33" s="49"/>
      <c r="BG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G34" s="30"/>
    </row>
    <row r="35" s="2" customFormat="1" ht="25.92" customHeight="1">
      <c r="A35" s="37"/>
      <c r="B35" s="38"/>
      <c r="C35" s="51"/>
      <c r="D35" s="52" t="s">
        <v>46</v>
      </c>
      <c r="E35" s="53"/>
      <c r="F35" s="53"/>
      <c r="G35" s="53"/>
      <c r="H35" s="53"/>
      <c r="I35" s="53"/>
      <c r="J35" s="53"/>
      <c r="K35" s="53"/>
      <c r="L35" s="53"/>
      <c r="M35" s="53"/>
      <c r="N35" s="53"/>
      <c r="O35" s="53"/>
      <c r="P35" s="53"/>
      <c r="Q35" s="53"/>
      <c r="R35" s="53"/>
      <c r="S35" s="53"/>
      <c r="T35" s="54" t="s">
        <v>47</v>
      </c>
      <c r="U35" s="53"/>
      <c r="V35" s="53"/>
      <c r="W35" s="53"/>
      <c r="X35" s="55" t="s">
        <v>48</v>
      </c>
      <c r="Y35" s="53"/>
      <c r="Z35" s="53"/>
      <c r="AA35" s="53"/>
      <c r="AB35" s="53"/>
      <c r="AC35" s="53"/>
      <c r="AD35" s="53"/>
      <c r="AE35" s="53"/>
      <c r="AF35" s="53"/>
      <c r="AG35" s="53"/>
      <c r="AH35" s="53"/>
      <c r="AI35" s="53"/>
      <c r="AJ35" s="53"/>
      <c r="AK35" s="56">
        <f>SUM(AK26:AK33)</f>
        <v>0</v>
      </c>
      <c r="AL35" s="53"/>
      <c r="AM35" s="53"/>
      <c r="AN35" s="53"/>
      <c r="AO35" s="57"/>
      <c r="AP35" s="51"/>
      <c r="AQ35" s="51"/>
      <c r="AR35" s="43"/>
      <c r="BG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G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G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49</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50</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51</v>
      </c>
      <c r="E60" s="41"/>
      <c r="F60" s="41"/>
      <c r="G60" s="41"/>
      <c r="H60" s="41"/>
      <c r="I60" s="41"/>
      <c r="J60" s="41"/>
      <c r="K60" s="41"/>
      <c r="L60" s="41"/>
      <c r="M60" s="41"/>
      <c r="N60" s="41"/>
      <c r="O60" s="41"/>
      <c r="P60" s="41"/>
      <c r="Q60" s="41"/>
      <c r="R60" s="41"/>
      <c r="S60" s="41"/>
      <c r="T60" s="41"/>
      <c r="U60" s="41"/>
      <c r="V60" s="63" t="s">
        <v>52</v>
      </c>
      <c r="W60" s="41"/>
      <c r="X60" s="41"/>
      <c r="Y60" s="41"/>
      <c r="Z60" s="41"/>
      <c r="AA60" s="41"/>
      <c r="AB60" s="41"/>
      <c r="AC60" s="41"/>
      <c r="AD60" s="41"/>
      <c r="AE60" s="41"/>
      <c r="AF60" s="41"/>
      <c r="AG60" s="41"/>
      <c r="AH60" s="63" t="s">
        <v>51</v>
      </c>
      <c r="AI60" s="41"/>
      <c r="AJ60" s="41"/>
      <c r="AK60" s="41"/>
      <c r="AL60" s="41"/>
      <c r="AM60" s="63" t="s">
        <v>52</v>
      </c>
      <c r="AN60" s="41"/>
      <c r="AO60" s="41"/>
      <c r="AP60" s="39"/>
      <c r="AQ60" s="39"/>
      <c r="AR60" s="43"/>
      <c r="BG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53</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54</v>
      </c>
      <c r="AI64" s="64"/>
      <c r="AJ64" s="64"/>
      <c r="AK64" s="64"/>
      <c r="AL64" s="64"/>
      <c r="AM64" s="64"/>
      <c r="AN64" s="64"/>
      <c r="AO64" s="64"/>
      <c r="AP64" s="39"/>
      <c r="AQ64" s="39"/>
      <c r="AR64" s="43"/>
      <c r="BG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51</v>
      </c>
      <c r="E75" s="41"/>
      <c r="F75" s="41"/>
      <c r="G75" s="41"/>
      <c r="H75" s="41"/>
      <c r="I75" s="41"/>
      <c r="J75" s="41"/>
      <c r="K75" s="41"/>
      <c r="L75" s="41"/>
      <c r="M75" s="41"/>
      <c r="N75" s="41"/>
      <c r="O75" s="41"/>
      <c r="P75" s="41"/>
      <c r="Q75" s="41"/>
      <c r="R75" s="41"/>
      <c r="S75" s="41"/>
      <c r="T75" s="41"/>
      <c r="U75" s="41"/>
      <c r="V75" s="63" t="s">
        <v>52</v>
      </c>
      <c r="W75" s="41"/>
      <c r="X75" s="41"/>
      <c r="Y75" s="41"/>
      <c r="Z75" s="41"/>
      <c r="AA75" s="41"/>
      <c r="AB75" s="41"/>
      <c r="AC75" s="41"/>
      <c r="AD75" s="41"/>
      <c r="AE75" s="41"/>
      <c r="AF75" s="41"/>
      <c r="AG75" s="41"/>
      <c r="AH75" s="63" t="s">
        <v>51</v>
      </c>
      <c r="AI75" s="41"/>
      <c r="AJ75" s="41"/>
      <c r="AK75" s="41"/>
      <c r="AL75" s="41"/>
      <c r="AM75" s="63" t="s">
        <v>52</v>
      </c>
      <c r="AN75" s="41"/>
      <c r="AO75" s="41"/>
      <c r="AP75" s="39"/>
      <c r="AQ75" s="39"/>
      <c r="AR75" s="43"/>
      <c r="BG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G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G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G81" s="37"/>
    </row>
    <row r="82" s="2" customFormat="1" ht="24.96" customHeight="1">
      <c r="A82" s="37"/>
      <c r="B82" s="38"/>
      <c r="C82" s="22" t="s">
        <v>55</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G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G83" s="37"/>
    </row>
    <row r="84" s="4" customFormat="1" ht="12" customHeight="1">
      <c r="A84" s="4"/>
      <c r="B84" s="69"/>
      <c r="C84" s="31" t="s">
        <v>14</v>
      </c>
      <c r="D84" s="70"/>
      <c r="E84" s="70"/>
      <c r="F84" s="70"/>
      <c r="G84" s="70"/>
      <c r="H84" s="70"/>
      <c r="I84" s="70"/>
      <c r="J84" s="70"/>
      <c r="K84" s="70"/>
      <c r="L84" s="70" t="str">
        <f>K5</f>
        <v>A17_20_BP</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G84" s="4"/>
    </row>
    <row r="85" s="5" customFormat="1" ht="36.96" customHeight="1">
      <c r="A85" s="5"/>
      <c r="B85" s="72"/>
      <c r="C85" s="73" t="s">
        <v>17</v>
      </c>
      <c r="D85" s="74"/>
      <c r="E85" s="74"/>
      <c r="F85" s="74"/>
      <c r="G85" s="74"/>
      <c r="H85" s="74"/>
      <c r="I85" s="74"/>
      <c r="J85" s="74"/>
      <c r="K85" s="74"/>
      <c r="L85" s="75" t="str">
        <f>K6</f>
        <v>Nový pavilon péče o matku a dítě včetně hemodializačního střediska a nadzemního spojovacího koridoru</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G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G86" s="37"/>
    </row>
    <row r="87" s="2" customFormat="1" ht="12" customHeight="1">
      <c r="A87" s="37"/>
      <c r="B87" s="38"/>
      <c r="C87" s="31" t="s">
        <v>21</v>
      </c>
      <c r="D87" s="39"/>
      <c r="E87" s="39"/>
      <c r="F87" s="39"/>
      <c r="G87" s="39"/>
      <c r="H87" s="39"/>
      <c r="I87" s="39"/>
      <c r="J87" s="39"/>
      <c r="K87" s="39"/>
      <c r="L87" s="77" t="str">
        <f>IF(K8="","",K8)</f>
        <v>Děčín</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14. 9. 2020</v>
      </c>
      <c r="AN87" s="78"/>
      <c r="AO87" s="39"/>
      <c r="AP87" s="39"/>
      <c r="AQ87" s="39"/>
      <c r="AR87" s="43"/>
      <c r="BG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G88" s="37"/>
    </row>
    <row r="89" s="2" customFormat="1" ht="25.65" customHeight="1">
      <c r="A89" s="37"/>
      <c r="B89" s="38"/>
      <c r="C89" s="31" t="s">
        <v>25</v>
      </c>
      <c r="D89" s="39"/>
      <c r="E89" s="39"/>
      <c r="F89" s="39"/>
      <c r="G89" s="39"/>
      <c r="H89" s="39"/>
      <c r="I89" s="39"/>
      <c r="J89" s="39"/>
      <c r="K89" s="39"/>
      <c r="L89" s="70" t="str">
        <f>IF(E11= "","",E11)</f>
        <v>Krajská zdravotní a.s., Ústí nad Labem</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PENTA PROJEKT s.r.o., Mrštíkova 12, Jihlava</v>
      </c>
      <c r="AN89" s="70"/>
      <c r="AO89" s="70"/>
      <c r="AP89" s="70"/>
      <c r="AQ89" s="39"/>
      <c r="AR89" s="43"/>
      <c r="AS89" s="80" t="s">
        <v>56</v>
      </c>
      <c r="AT89" s="81"/>
      <c r="AU89" s="82"/>
      <c r="AV89" s="82"/>
      <c r="AW89" s="82"/>
      <c r="AX89" s="82"/>
      <c r="AY89" s="82"/>
      <c r="AZ89" s="82"/>
      <c r="BA89" s="82"/>
      <c r="BB89" s="82"/>
      <c r="BC89" s="82"/>
      <c r="BD89" s="82"/>
      <c r="BE89" s="82"/>
      <c r="BF89" s="83"/>
      <c r="BG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33</v>
      </c>
      <c r="AJ90" s="39"/>
      <c r="AK90" s="39"/>
      <c r="AL90" s="39"/>
      <c r="AM90" s="79" t="str">
        <f>IF(E20="","",E20)</f>
        <v>Ing. Avuk</v>
      </c>
      <c r="AN90" s="70"/>
      <c r="AO90" s="70"/>
      <c r="AP90" s="70"/>
      <c r="AQ90" s="39"/>
      <c r="AR90" s="43"/>
      <c r="AS90" s="84"/>
      <c r="AT90" s="85"/>
      <c r="AU90" s="86"/>
      <c r="AV90" s="86"/>
      <c r="AW90" s="86"/>
      <c r="AX90" s="86"/>
      <c r="AY90" s="86"/>
      <c r="AZ90" s="86"/>
      <c r="BA90" s="86"/>
      <c r="BB90" s="86"/>
      <c r="BC90" s="86"/>
      <c r="BD90" s="86"/>
      <c r="BE90" s="86"/>
      <c r="BF90" s="87"/>
      <c r="BG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0"/>
      <c r="BE91" s="90"/>
      <c r="BF91" s="91"/>
      <c r="BG91" s="37"/>
    </row>
    <row r="92" s="2" customFormat="1" ht="29.28" customHeight="1">
      <c r="A92" s="37"/>
      <c r="B92" s="38"/>
      <c r="C92" s="92" t="s">
        <v>57</v>
      </c>
      <c r="D92" s="93"/>
      <c r="E92" s="93"/>
      <c r="F92" s="93"/>
      <c r="G92" s="93"/>
      <c r="H92" s="94"/>
      <c r="I92" s="95" t="s">
        <v>58</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59</v>
      </c>
      <c r="AH92" s="93"/>
      <c r="AI92" s="93"/>
      <c r="AJ92" s="93"/>
      <c r="AK92" s="93"/>
      <c r="AL92" s="93"/>
      <c r="AM92" s="93"/>
      <c r="AN92" s="95" t="s">
        <v>60</v>
      </c>
      <c r="AO92" s="93"/>
      <c r="AP92" s="97"/>
      <c r="AQ92" s="98" t="s">
        <v>61</v>
      </c>
      <c r="AR92" s="43"/>
      <c r="AS92" s="99" t="s">
        <v>62</v>
      </c>
      <c r="AT92" s="100" t="s">
        <v>63</v>
      </c>
      <c r="AU92" s="100" t="s">
        <v>64</v>
      </c>
      <c r="AV92" s="100" t="s">
        <v>65</v>
      </c>
      <c r="AW92" s="100" t="s">
        <v>66</v>
      </c>
      <c r="AX92" s="100" t="s">
        <v>67</v>
      </c>
      <c r="AY92" s="100" t="s">
        <v>68</v>
      </c>
      <c r="AZ92" s="100" t="s">
        <v>69</v>
      </c>
      <c r="BA92" s="100" t="s">
        <v>70</v>
      </c>
      <c r="BB92" s="100" t="s">
        <v>71</v>
      </c>
      <c r="BC92" s="100" t="s">
        <v>72</v>
      </c>
      <c r="BD92" s="100" t="s">
        <v>73</v>
      </c>
      <c r="BE92" s="100" t="s">
        <v>74</v>
      </c>
      <c r="BF92" s="101" t="s">
        <v>75</v>
      </c>
      <c r="BG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3"/>
      <c r="BE93" s="103"/>
      <c r="BF93" s="104"/>
      <c r="BG93" s="37"/>
    </row>
    <row r="94" s="6" customFormat="1" ht="32.4" customHeight="1">
      <c r="A94" s="6"/>
      <c r="B94" s="105"/>
      <c r="C94" s="106" t="s">
        <v>76</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ROUND(SUM(AG95:AG96),2)</f>
        <v>0</v>
      </c>
      <c r="AH94" s="108"/>
      <c r="AI94" s="108"/>
      <c r="AJ94" s="108"/>
      <c r="AK94" s="108"/>
      <c r="AL94" s="108"/>
      <c r="AM94" s="108"/>
      <c r="AN94" s="109">
        <f>SUM(AG94,AV94)</f>
        <v>0</v>
      </c>
      <c r="AO94" s="109"/>
      <c r="AP94" s="109"/>
      <c r="AQ94" s="110" t="s">
        <v>1</v>
      </c>
      <c r="AR94" s="111"/>
      <c r="AS94" s="112">
        <f>ROUND(SUM(AS95:AS96),2)</f>
        <v>0</v>
      </c>
      <c r="AT94" s="113">
        <f>ROUND(SUM(AT95:AT96),2)</f>
        <v>0</v>
      </c>
      <c r="AU94" s="114">
        <f>ROUND(SUM(AU95:AU96),2)</f>
        <v>0</v>
      </c>
      <c r="AV94" s="114">
        <f>ROUND(SUM(AX94:AY94),2)</f>
        <v>0</v>
      </c>
      <c r="AW94" s="115">
        <f>ROUND(SUM(AW95:AW96),5)</f>
        <v>0</v>
      </c>
      <c r="AX94" s="114">
        <f>ROUND(BB94*L29,2)</f>
        <v>0</v>
      </c>
      <c r="AY94" s="114">
        <f>ROUND(BC94*L30,2)</f>
        <v>0</v>
      </c>
      <c r="AZ94" s="114">
        <f>ROUND(BD94*L29,2)</f>
        <v>0</v>
      </c>
      <c r="BA94" s="114">
        <f>ROUND(BE94*L30,2)</f>
        <v>0</v>
      </c>
      <c r="BB94" s="114">
        <f>ROUND(SUM(BB95:BB96),2)</f>
        <v>0</v>
      </c>
      <c r="BC94" s="114">
        <f>ROUND(SUM(BC95:BC96),2)</f>
        <v>0</v>
      </c>
      <c r="BD94" s="114">
        <f>ROUND(SUM(BD95:BD96),2)</f>
        <v>0</v>
      </c>
      <c r="BE94" s="114">
        <f>ROUND(SUM(BE95:BE96),2)</f>
        <v>0</v>
      </c>
      <c r="BF94" s="116">
        <f>ROUND(SUM(BF95:BF96),2)</f>
        <v>0</v>
      </c>
      <c r="BG94" s="6"/>
      <c r="BS94" s="117" t="s">
        <v>77</v>
      </c>
      <c r="BT94" s="117" t="s">
        <v>78</v>
      </c>
      <c r="BU94" s="118" t="s">
        <v>79</v>
      </c>
      <c r="BV94" s="117" t="s">
        <v>80</v>
      </c>
      <c r="BW94" s="117" t="s">
        <v>6</v>
      </c>
      <c r="BX94" s="117" t="s">
        <v>81</v>
      </c>
      <c r="CL94" s="117" t="s">
        <v>1</v>
      </c>
    </row>
    <row r="95" s="7" customFormat="1" ht="24.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'D1_03-D02 - Objekt bývalé...'!K34</f>
        <v>0</v>
      </c>
      <c r="AH95" s="123"/>
      <c r="AI95" s="123"/>
      <c r="AJ95" s="123"/>
      <c r="AK95" s="123"/>
      <c r="AL95" s="123"/>
      <c r="AM95" s="123"/>
      <c r="AN95" s="124">
        <f>SUM(AG95,AV95)</f>
        <v>0</v>
      </c>
      <c r="AO95" s="123"/>
      <c r="AP95" s="123"/>
      <c r="AQ95" s="125" t="s">
        <v>85</v>
      </c>
      <c r="AR95" s="126"/>
      <c r="AS95" s="127">
        <f>'D1_03-D02 - Objekt bývalé...'!K31</f>
        <v>0</v>
      </c>
      <c r="AT95" s="128">
        <f>'D1_03-D02 - Objekt bývalé...'!K32</f>
        <v>0</v>
      </c>
      <c r="AU95" s="128">
        <v>0</v>
      </c>
      <c r="AV95" s="128">
        <f>ROUND(SUM(AX95:AY95),2)</f>
        <v>0</v>
      </c>
      <c r="AW95" s="129">
        <f>'D1_03-D02 - Objekt bývalé...'!T130</f>
        <v>0</v>
      </c>
      <c r="AX95" s="128">
        <f>'D1_03-D02 - Objekt bývalé...'!K37</f>
        <v>0</v>
      </c>
      <c r="AY95" s="128">
        <f>'D1_03-D02 - Objekt bývalé...'!K38</f>
        <v>0</v>
      </c>
      <c r="AZ95" s="128">
        <f>'D1_03-D02 - Objekt bývalé...'!K39</f>
        <v>0</v>
      </c>
      <c r="BA95" s="128">
        <f>'D1_03-D02 - Objekt bývalé...'!K40</f>
        <v>0</v>
      </c>
      <c r="BB95" s="128">
        <f>'D1_03-D02 - Objekt bývalé...'!F37</f>
        <v>0</v>
      </c>
      <c r="BC95" s="128">
        <f>'D1_03-D02 - Objekt bývalé...'!F38</f>
        <v>0</v>
      </c>
      <c r="BD95" s="128">
        <f>'D1_03-D02 - Objekt bývalé...'!F39</f>
        <v>0</v>
      </c>
      <c r="BE95" s="128">
        <f>'D1_03-D02 - Objekt bývalé...'!F40</f>
        <v>0</v>
      </c>
      <c r="BF95" s="130">
        <f>'D1_03-D02 - Objekt bývalé...'!F41</f>
        <v>0</v>
      </c>
      <c r="BG95" s="7"/>
      <c r="BT95" s="131" t="s">
        <v>86</v>
      </c>
      <c r="BV95" s="131" t="s">
        <v>80</v>
      </c>
      <c r="BW95" s="131" t="s">
        <v>87</v>
      </c>
      <c r="BX95" s="131" t="s">
        <v>6</v>
      </c>
      <c r="CL95" s="131" t="s">
        <v>1</v>
      </c>
      <c r="CM95" s="131" t="s">
        <v>88</v>
      </c>
    </row>
    <row r="96" s="7" customFormat="1" ht="16.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'OVN - Ostatní a vedlejší ...'!K34</f>
        <v>0</v>
      </c>
      <c r="AH96" s="123"/>
      <c r="AI96" s="123"/>
      <c r="AJ96" s="123"/>
      <c r="AK96" s="123"/>
      <c r="AL96" s="123"/>
      <c r="AM96" s="123"/>
      <c r="AN96" s="124">
        <f>SUM(AG96,AV96)</f>
        <v>0</v>
      </c>
      <c r="AO96" s="123"/>
      <c r="AP96" s="123"/>
      <c r="AQ96" s="125" t="s">
        <v>91</v>
      </c>
      <c r="AR96" s="126"/>
      <c r="AS96" s="132">
        <f>'OVN - Ostatní a vedlejší ...'!K31</f>
        <v>0</v>
      </c>
      <c r="AT96" s="133">
        <f>'OVN - Ostatní a vedlejší ...'!K32</f>
        <v>0</v>
      </c>
      <c r="AU96" s="133">
        <v>0</v>
      </c>
      <c r="AV96" s="133">
        <f>ROUND(SUM(AX96:AY96),2)</f>
        <v>0</v>
      </c>
      <c r="AW96" s="134">
        <f>'OVN - Ostatní a vedlejší ...'!T131</f>
        <v>0</v>
      </c>
      <c r="AX96" s="133">
        <f>'OVN - Ostatní a vedlejší ...'!K37</f>
        <v>0</v>
      </c>
      <c r="AY96" s="133">
        <f>'OVN - Ostatní a vedlejší ...'!K38</f>
        <v>0</v>
      </c>
      <c r="AZ96" s="133">
        <f>'OVN - Ostatní a vedlejší ...'!K39</f>
        <v>0</v>
      </c>
      <c r="BA96" s="133">
        <f>'OVN - Ostatní a vedlejší ...'!K40</f>
        <v>0</v>
      </c>
      <c r="BB96" s="133">
        <f>'OVN - Ostatní a vedlejší ...'!F37</f>
        <v>0</v>
      </c>
      <c r="BC96" s="133">
        <f>'OVN - Ostatní a vedlejší ...'!F38</f>
        <v>0</v>
      </c>
      <c r="BD96" s="133">
        <f>'OVN - Ostatní a vedlejší ...'!F39</f>
        <v>0</v>
      </c>
      <c r="BE96" s="133">
        <f>'OVN - Ostatní a vedlejší ...'!F40</f>
        <v>0</v>
      </c>
      <c r="BF96" s="135">
        <f>'OVN - Ostatní a vedlejší ...'!F41</f>
        <v>0</v>
      </c>
      <c r="BG96" s="7"/>
      <c r="BT96" s="131" t="s">
        <v>86</v>
      </c>
      <c r="BV96" s="131" t="s">
        <v>80</v>
      </c>
      <c r="BW96" s="131" t="s">
        <v>92</v>
      </c>
      <c r="BX96" s="131" t="s">
        <v>6</v>
      </c>
      <c r="CL96" s="131" t="s">
        <v>1</v>
      </c>
      <c r="CM96" s="131" t="s">
        <v>88</v>
      </c>
    </row>
    <row r="97" s="2" customFormat="1" ht="30" customHeight="1">
      <c r="A97" s="37"/>
      <c r="B97" s="38"/>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9"/>
      <c r="AM97" s="39"/>
      <c r="AN97" s="39"/>
      <c r="AO97" s="39"/>
      <c r="AP97" s="39"/>
      <c r="AQ97" s="39"/>
      <c r="AR97" s="43"/>
      <c r="AS97" s="37"/>
      <c r="AT97" s="37"/>
      <c r="AU97" s="37"/>
      <c r="AV97" s="37"/>
      <c r="AW97" s="37"/>
      <c r="AX97" s="37"/>
      <c r="AY97" s="37"/>
      <c r="AZ97" s="37"/>
      <c r="BA97" s="37"/>
      <c r="BB97" s="37"/>
      <c r="BC97" s="37"/>
      <c r="BD97" s="37"/>
      <c r="BE97" s="37"/>
      <c r="BF97" s="37"/>
      <c r="BG97" s="37"/>
    </row>
    <row r="98" s="2" customFormat="1" ht="6.96" customHeight="1">
      <c r="A98" s="37"/>
      <c r="B98" s="65"/>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43"/>
      <c r="AS98" s="37"/>
      <c r="AT98" s="37"/>
      <c r="AU98" s="37"/>
      <c r="AV98" s="37"/>
      <c r="AW98" s="37"/>
      <c r="AX98" s="37"/>
      <c r="AY98" s="37"/>
      <c r="AZ98" s="37"/>
      <c r="BA98" s="37"/>
      <c r="BB98" s="37"/>
      <c r="BC98" s="37"/>
      <c r="BD98" s="37"/>
      <c r="BE98" s="37"/>
      <c r="BF98" s="37"/>
      <c r="BG98" s="37"/>
    </row>
  </sheetData>
  <sheetProtection sheet="1" formatColumns="0" formatRows="0" objects="1" scenarios="1" spinCount="100000" saltValue="TekZZhKFggokvBkxRCfY9pL2XBwHNKLBtG3n4tuQ0KHRc6YJhCM/nn1F8vNQuAIta2DJB7tDlT5B0svIPHfmZg==" hashValue="r+s3Ld/gsaXqLxAYtgQG+0jp4u8JWvAPqsMxDBuSatCm5TO580VeGdxCjUUc7kcX/i9Jv5VB53S3SDVxMP3fVg==" algorithmName="SHA-512" password="CC35"/>
  <mergeCells count="46">
    <mergeCell ref="BG5:BG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G2"/>
  </mergeCells>
  <hyperlinks>
    <hyperlink ref="A95" location="'D1_03-D02 - Objekt bývalé...'!C2" display="/"/>
    <hyperlink ref="A96" location="'OV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6" t="s">
        <v>87</v>
      </c>
    </row>
    <row r="3" s="1" customFormat="1" ht="6.96" customHeight="1">
      <c r="B3" s="136"/>
      <c r="C3" s="137"/>
      <c r="D3" s="137"/>
      <c r="E3" s="137"/>
      <c r="F3" s="137"/>
      <c r="G3" s="137"/>
      <c r="H3" s="137"/>
      <c r="I3" s="137"/>
      <c r="J3" s="137"/>
      <c r="K3" s="137"/>
      <c r="L3" s="137"/>
      <c r="M3" s="19"/>
      <c r="AT3" s="16" t="s">
        <v>88</v>
      </c>
    </row>
    <row r="4" s="1" customFormat="1" ht="24.96" customHeight="1">
      <c r="B4" s="19"/>
      <c r="D4" s="138" t="s">
        <v>93</v>
      </c>
      <c r="M4" s="19"/>
      <c r="N4" s="139" t="s">
        <v>11</v>
      </c>
      <c r="AT4" s="16" t="s">
        <v>4</v>
      </c>
    </row>
    <row r="5" s="1" customFormat="1" ht="6.96" customHeight="1">
      <c r="B5" s="19"/>
      <c r="M5" s="19"/>
    </row>
    <row r="6" s="1" customFormat="1" ht="12" customHeight="1">
      <c r="B6" s="19"/>
      <c r="D6" s="140" t="s">
        <v>17</v>
      </c>
      <c r="M6" s="19"/>
    </row>
    <row r="7" s="1" customFormat="1" ht="26.25" customHeight="1">
      <c r="B7" s="19"/>
      <c r="E7" s="141" t="str">
        <f>'Rekapitulace stavby'!K6</f>
        <v>Nový pavilon péče o matku a dítě včetně hemodializačního střediska a nadzemního spojovacího koridoru</v>
      </c>
      <c r="F7" s="140"/>
      <c r="G7" s="140"/>
      <c r="H7" s="140"/>
      <c r="M7" s="19"/>
    </row>
    <row r="8" s="2" customFormat="1" ht="12" customHeight="1">
      <c r="A8" s="37"/>
      <c r="B8" s="43"/>
      <c r="C8" s="37"/>
      <c r="D8" s="140" t="s">
        <v>94</v>
      </c>
      <c r="E8" s="37"/>
      <c r="F8" s="37"/>
      <c r="G8" s="37"/>
      <c r="H8" s="37"/>
      <c r="I8" s="37"/>
      <c r="J8" s="37"/>
      <c r="K8" s="37"/>
      <c r="L8" s="37"/>
      <c r="M8" s="62"/>
      <c r="S8" s="37"/>
      <c r="T8" s="37"/>
      <c r="U8" s="37"/>
      <c r="V8" s="37"/>
      <c r="W8" s="37"/>
      <c r="X8" s="37"/>
      <c r="Y8" s="37"/>
      <c r="Z8" s="37"/>
      <c r="AA8" s="37"/>
      <c r="AB8" s="37"/>
      <c r="AC8" s="37"/>
      <c r="AD8" s="37"/>
      <c r="AE8" s="37"/>
    </row>
    <row r="9" s="2" customFormat="1" ht="30" customHeight="1">
      <c r="A9" s="37"/>
      <c r="B9" s="43"/>
      <c r="C9" s="37"/>
      <c r="D9" s="37"/>
      <c r="E9" s="142" t="s">
        <v>95</v>
      </c>
      <c r="F9" s="37"/>
      <c r="G9" s="37"/>
      <c r="H9" s="37"/>
      <c r="I9" s="37"/>
      <c r="J9" s="37"/>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37"/>
      <c r="M10" s="62"/>
      <c r="S10" s="37"/>
      <c r="T10" s="37"/>
      <c r="U10" s="37"/>
      <c r="V10" s="37"/>
      <c r="W10" s="37"/>
      <c r="X10" s="37"/>
      <c r="Y10" s="37"/>
      <c r="Z10" s="37"/>
      <c r="AA10" s="37"/>
      <c r="AB10" s="37"/>
      <c r="AC10" s="37"/>
      <c r="AD10" s="37"/>
      <c r="AE10" s="37"/>
    </row>
    <row r="11" s="2" customFormat="1" ht="12" customHeight="1">
      <c r="A11" s="37"/>
      <c r="B11" s="43"/>
      <c r="C11" s="37"/>
      <c r="D11" s="140" t="s">
        <v>19</v>
      </c>
      <c r="E11" s="37"/>
      <c r="F11" s="143" t="s">
        <v>1</v>
      </c>
      <c r="G11" s="37"/>
      <c r="H11" s="37"/>
      <c r="I11" s="140" t="s">
        <v>20</v>
      </c>
      <c r="J11" s="143"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0" t="s">
        <v>21</v>
      </c>
      <c r="E12" s="37"/>
      <c r="F12" s="143" t="s">
        <v>22</v>
      </c>
      <c r="G12" s="37"/>
      <c r="H12" s="37"/>
      <c r="I12" s="140" t="s">
        <v>23</v>
      </c>
      <c r="J12" s="144" t="str">
        <f>'Rekapitulace stavby'!AN8</f>
        <v>14. 9. 2020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37"/>
      <c r="M13" s="62"/>
      <c r="S13" s="37"/>
      <c r="T13" s="37"/>
      <c r="U13" s="37"/>
      <c r="V13" s="37"/>
      <c r="W13" s="37"/>
      <c r="X13" s="37"/>
      <c r="Y13" s="37"/>
      <c r="Z13" s="37"/>
      <c r="AA13" s="37"/>
      <c r="AB13" s="37"/>
      <c r="AC13" s="37"/>
      <c r="AD13" s="37"/>
      <c r="AE13" s="37"/>
    </row>
    <row r="14" s="2" customFormat="1" ht="12" customHeight="1">
      <c r="A14" s="37"/>
      <c r="B14" s="43"/>
      <c r="C14" s="37"/>
      <c r="D14" s="140" t="s">
        <v>25</v>
      </c>
      <c r="E14" s="37"/>
      <c r="F14" s="37"/>
      <c r="G14" s="37"/>
      <c r="H14" s="37"/>
      <c r="I14" s="140" t="s">
        <v>26</v>
      </c>
      <c r="J14" s="143" t="s">
        <v>1</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3" t="s">
        <v>96</v>
      </c>
      <c r="F15" s="37"/>
      <c r="G15" s="37"/>
      <c r="H15" s="37"/>
      <c r="I15" s="140" t="s">
        <v>28</v>
      </c>
      <c r="J15" s="143" t="s">
        <v>1</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37"/>
      <c r="M16" s="62"/>
      <c r="S16" s="37"/>
      <c r="T16" s="37"/>
      <c r="U16" s="37"/>
      <c r="V16" s="37"/>
      <c r="W16" s="37"/>
      <c r="X16" s="37"/>
      <c r="Y16" s="37"/>
      <c r="Z16" s="37"/>
      <c r="AA16" s="37"/>
      <c r="AB16" s="37"/>
      <c r="AC16" s="37"/>
      <c r="AD16" s="37"/>
      <c r="AE16" s="37"/>
    </row>
    <row r="17" s="2" customFormat="1" ht="12" customHeight="1">
      <c r="A17" s="37"/>
      <c r="B17" s="43"/>
      <c r="C17" s="37"/>
      <c r="D17" s="140" t="s">
        <v>29</v>
      </c>
      <c r="E17" s="37"/>
      <c r="F17" s="37"/>
      <c r="G17" s="37"/>
      <c r="H17" s="37"/>
      <c r="I17" s="140"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3"/>
      <c r="G18" s="143"/>
      <c r="H18" s="143"/>
      <c r="I18" s="140"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37"/>
      <c r="M19" s="62"/>
      <c r="S19" s="37"/>
      <c r="T19" s="37"/>
      <c r="U19" s="37"/>
      <c r="V19" s="37"/>
      <c r="W19" s="37"/>
      <c r="X19" s="37"/>
      <c r="Y19" s="37"/>
      <c r="Z19" s="37"/>
      <c r="AA19" s="37"/>
      <c r="AB19" s="37"/>
      <c r="AC19" s="37"/>
      <c r="AD19" s="37"/>
      <c r="AE19" s="37"/>
    </row>
    <row r="20" s="2" customFormat="1" ht="12" customHeight="1">
      <c r="A20" s="37"/>
      <c r="B20" s="43"/>
      <c r="C20" s="37"/>
      <c r="D20" s="140" t="s">
        <v>31</v>
      </c>
      <c r="E20" s="37"/>
      <c r="F20" s="37"/>
      <c r="G20" s="37"/>
      <c r="H20" s="37"/>
      <c r="I20" s="140" t="s">
        <v>26</v>
      </c>
      <c r="J20" s="143" t="s">
        <v>1</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3" t="s">
        <v>32</v>
      </c>
      <c r="F21" s="37"/>
      <c r="G21" s="37"/>
      <c r="H21" s="37"/>
      <c r="I21" s="140" t="s">
        <v>28</v>
      </c>
      <c r="J21" s="143" t="s">
        <v>1</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37"/>
      <c r="M22" s="62"/>
      <c r="S22" s="37"/>
      <c r="T22" s="37"/>
      <c r="U22" s="37"/>
      <c r="V22" s="37"/>
      <c r="W22" s="37"/>
      <c r="X22" s="37"/>
      <c r="Y22" s="37"/>
      <c r="Z22" s="37"/>
      <c r="AA22" s="37"/>
      <c r="AB22" s="37"/>
      <c r="AC22" s="37"/>
      <c r="AD22" s="37"/>
      <c r="AE22" s="37"/>
    </row>
    <row r="23" s="2" customFormat="1" ht="12" customHeight="1">
      <c r="A23" s="37"/>
      <c r="B23" s="43"/>
      <c r="C23" s="37"/>
      <c r="D23" s="140" t="s">
        <v>33</v>
      </c>
      <c r="E23" s="37"/>
      <c r="F23" s="37"/>
      <c r="G23" s="37"/>
      <c r="H23" s="37"/>
      <c r="I23" s="140" t="s">
        <v>26</v>
      </c>
      <c r="J23" s="143" t="s">
        <v>1</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3" t="s">
        <v>34</v>
      </c>
      <c r="F24" s="37"/>
      <c r="G24" s="37"/>
      <c r="H24" s="37"/>
      <c r="I24" s="140" t="s">
        <v>28</v>
      </c>
      <c r="J24" s="143" t="s">
        <v>1</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37"/>
      <c r="M25" s="62"/>
      <c r="S25" s="37"/>
      <c r="T25" s="37"/>
      <c r="U25" s="37"/>
      <c r="V25" s="37"/>
      <c r="W25" s="37"/>
      <c r="X25" s="37"/>
      <c r="Y25" s="37"/>
      <c r="Z25" s="37"/>
      <c r="AA25" s="37"/>
      <c r="AB25" s="37"/>
      <c r="AC25" s="37"/>
      <c r="AD25" s="37"/>
      <c r="AE25" s="37"/>
    </row>
    <row r="26" s="2" customFormat="1" ht="12" customHeight="1">
      <c r="A26" s="37"/>
      <c r="B26" s="43"/>
      <c r="C26" s="37"/>
      <c r="D26" s="140" t="s">
        <v>35</v>
      </c>
      <c r="E26" s="37"/>
      <c r="F26" s="37"/>
      <c r="G26" s="37"/>
      <c r="H26" s="37"/>
      <c r="I26" s="37"/>
      <c r="J26" s="37"/>
      <c r="K26" s="37"/>
      <c r="L26" s="37"/>
      <c r="M26" s="62"/>
      <c r="S26" s="37"/>
      <c r="T26" s="37"/>
      <c r="U26" s="37"/>
      <c r="V26" s="37"/>
      <c r="W26" s="37"/>
      <c r="X26" s="37"/>
      <c r="Y26" s="37"/>
      <c r="Z26" s="37"/>
      <c r="AA26" s="37"/>
      <c r="AB26" s="37"/>
      <c r="AC26" s="37"/>
      <c r="AD26" s="37"/>
      <c r="AE26" s="37"/>
    </row>
    <row r="27" s="8" customFormat="1" ht="16.5" customHeight="1">
      <c r="A27" s="145"/>
      <c r="B27" s="146"/>
      <c r="C27" s="145"/>
      <c r="D27" s="145"/>
      <c r="E27" s="147" t="s">
        <v>1</v>
      </c>
      <c r="F27" s="147"/>
      <c r="G27" s="147"/>
      <c r="H27" s="147"/>
      <c r="I27" s="145"/>
      <c r="J27" s="145"/>
      <c r="K27" s="145"/>
      <c r="L27" s="145"/>
      <c r="M27" s="148"/>
      <c r="S27" s="145"/>
      <c r="T27" s="145"/>
      <c r="U27" s="145"/>
      <c r="V27" s="145"/>
      <c r="W27" s="145"/>
      <c r="X27" s="145"/>
      <c r="Y27" s="145"/>
      <c r="Z27" s="145"/>
      <c r="AA27" s="145"/>
      <c r="AB27" s="145"/>
      <c r="AC27" s="145"/>
      <c r="AD27" s="145"/>
      <c r="AE27" s="145"/>
    </row>
    <row r="28" s="2" customFormat="1" ht="6.96" customHeight="1">
      <c r="A28" s="37"/>
      <c r="B28" s="43"/>
      <c r="C28" s="37"/>
      <c r="D28" s="37"/>
      <c r="E28" s="37"/>
      <c r="F28" s="37"/>
      <c r="G28" s="37"/>
      <c r="H28" s="37"/>
      <c r="I28" s="37"/>
      <c r="J28" s="37"/>
      <c r="K28" s="37"/>
      <c r="L28" s="37"/>
      <c r="M28" s="62"/>
      <c r="S28" s="37"/>
      <c r="T28" s="37"/>
      <c r="U28" s="37"/>
      <c r="V28" s="37"/>
      <c r="W28" s="37"/>
      <c r="X28" s="37"/>
      <c r="Y28" s="37"/>
      <c r="Z28" s="37"/>
      <c r="AA28" s="37"/>
      <c r="AB28" s="37"/>
      <c r="AC28" s="37"/>
      <c r="AD28" s="37"/>
      <c r="AE28" s="37"/>
    </row>
    <row r="29" s="2" customFormat="1" ht="6.96" customHeight="1">
      <c r="A29" s="37"/>
      <c r="B29" s="43"/>
      <c r="C29" s="37"/>
      <c r="D29" s="149"/>
      <c r="E29" s="149"/>
      <c r="F29" s="149"/>
      <c r="G29" s="149"/>
      <c r="H29" s="149"/>
      <c r="I29" s="149"/>
      <c r="J29" s="149"/>
      <c r="K29" s="149"/>
      <c r="L29" s="149"/>
      <c r="M29" s="62"/>
      <c r="S29" s="37"/>
      <c r="T29" s="37"/>
      <c r="U29" s="37"/>
      <c r="V29" s="37"/>
      <c r="W29" s="37"/>
      <c r="X29" s="37"/>
      <c r="Y29" s="37"/>
      <c r="Z29" s="37"/>
      <c r="AA29" s="37"/>
      <c r="AB29" s="37"/>
      <c r="AC29" s="37"/>
      <c r="AD29" s="37"/>
      <c r="AE29" s="37"/>
    </row>
    <row r="30" s="2" customFormat="1" ht="14.4" customHeight="1">
      <c r="A30" s="37"/>
      <c r="B30" s="43"/>
      <c r="C30" s="37"/>
      <c r="D30" s="143" t="s">
        <v>97</v>
      </c>
      <c r="E30" s="37"/>
      <c r="F30" s="37"/>
      <c r="G30" s="37"/>
      <c r="H30" s="37"/>
      <c r="I30" s="37"/>
      <c r="J30" s="37"/>
      <c r="K30" s="150">
        <f>K96</f>
        <v>0</v>
      </c>
      <c r="L30" s="37"/>
      <c r="M30" s="62"/>
      <c r="S30" s="37"/>
      <c r="T30" s="37"/>
      <c r="U30" s="37"/>
      <c r="V30" s="37"/>
      <c r="W30" s="37"/>
      <c r="X30" s="37"/>
      <c r="Y30" s="37"/>
      <c r="Z30" s="37"/>
      <c r="AA30" s="37"/>
      <c r="AB30" s="37"/>
      <c r="AC30" s="37"/>
      <c r="AD30" s="37"/>
      <c r="AE30" s="37"/>
    </row>
    <row r="31" s="2" customFormat="1">
      <c r="A31" s="37"/>
      <c r="B31" s="43"/>
      <c r="C31" s="37"/>
      <c r="D31" s="37"/>
      <c r="E31" s="140" t="s">
        <v>98</v>
      </c>
      <c r="F31" s="37"/>
      <c r="G31" s="37"/>
      <c r="H31" s="37"/>
      <c r="I31" s="37"/>
      <c r="J31" s="37"/>
      <c r="K31" s="151">
        <f>I96</f>
        <v>0</v>
      </c>
      <c r="L31" s="37"/>
      <c r="M31" s="62"/>
      <c r="S31" s="37"/>
      <c r="T31" s="37"/>
      <c r="U31" s="37"/>
      <c r="V31" s="37"/>
      <c r="W31" s="37"/>
      <c r="X31" s="37"/>
      <c r="Y31" s="37"/>
      <c r="Z31" s="37"/>
      <c r="AA31" s="37"/>
      <c r="AB31" s="37"/>
      <c r="AC31" s="37"/>
      <c r="AD31" s="37"/>
      <c r="AE31" s="37"/>
    </row>
    <row r="32" s="2" customFormat="1">
      <c r="A32" s="37"/>
      <c r="B32" s="43"/>
      <c r="C32" s="37"/>
      <c r="D32" s="37"/>
      <c r="E32" s="140" t="s">
        <v>99</v>
      </c>
      <c r="F32" s="37"/>
      <c r="G32" s="37"/>
      <c r="H32" s="37"/>
      <c r="I32" s="37"/>
      <c r="J32" s="37"/>
      <c r="K32" s="151">
        <f>J96</f>
        <v>0</v>
      </c>
      <c r="L32" s="37"/>
      <c r="M32" s="62"/>
      <c r="S32" s="37"/>
      <c r="T32" s="37"/>
      <c r="U32" s="37"/>
      <c r="V32" s="37"/>
      <c r="W32" s="37"/>
      <c r="X32" s="37"/>
      <c r="Y32" s="37"/>
      <c r="Z32" s="37"/>
      <c r="AA32" s="37"/>
      <c r="AB32" s="37"/>
      <c r="AC32" s="37"/>
      <c r="AD32" s="37"/>
      <c r="AE32" s="37"/>
    </row>
    <row r="33" s="2" customFormat="1" ht="14.4" customHeight="1">
      <c r="A33" s="37"/>
      <c r="B33" s="43"/>
      <c r="C33" s="37"/>
      <c r="D33" s="152" t="s">
        <v>100</v>
      </c>
      <c r="E33" s="37"/>
      <c r="F33" s="37"/>
      <c r="G33" s="37"/>
      <c r="H33" s="37"/>
      <c r="I33" s="37"/>
      <c r="J33" s="37"/>
      <c r="K33" s="150">
        <f>K103</f>
        <v>0</v>
      </c>
      <c r="L33" s="37"/>
      <c r="M33" s="62"/>
      <c r="S33" s="37"/>
      <c r="T33" s="37"/>
      <c r="U33" s="37"/>
      <c r="V33" s="37"/>
      <c r="W33" s="37"/>
      <c r="X33" s="37"/>
      <c r="Y33" s="37"/>
      <c r="Z33" s="37"/>
      <c r="AA33" s="37"/>
      <c r="AB33" s="37"/>
      <c r="AC33" s="37"/>
      <c r="AD33" s="37"/>
      <c r="AE33" s="37"/>
    </row>
    <row r="34" s="2" customFormat="1" ht="25.44" customHeight="1">
      <c r="A34" s="37"/>
      <c r="B34" s="43"/>
      <c r="C34" s="37"/>
      <c r="D34" s="153" t="s">
        <v>36</v>
      </c>
      <c r="E34" s="37"/>
      <c r="F34" s="37"/>
      <c r="G34" s="37"/>
      <c r="H34" s="37"/>
      <c r="I34" s="37"/>
      <c r="J34" s="37"/>
      <c r="K34" s="154">
        <f>ROUND(K30 + K33, 2)</f>
        <v>0</v>
      </c>
      <c r="L34" s="37"/>
      <c r="M34" s="62"/>
      <c r="S34" s="37"/>
      <c r="T34" s="37"/>
      <c r="U34" s="37"/>
      <c r="V34" s="37"/>
      <c r="W34" s="37"/>
      <c r="X34" s="37"/>
      <c r="Y34" s="37"/>
      <c r="Z34" s="37"/>
      <c r="AA34" s="37"/>
      <c r="AB34" s="37"/>
      <c r="AC34" s="37"/>
      <c r="AD34" s="37"/>
      <c r="AE34" s="37"/>
    </row>
    <row r="35" s="2" customFormat="1" ht="6.96" customHeight="1">
      <c r="A35" s="37"/>
      <c r="B35" s="43"/>
      <c r="C35" s="37"/>
      <c r="D35" s="149"/>
      <c r="E35" s="149"/>
      <c r="F35" s="149"/>
      <c r="G35" s="149"/>
      <c r="H35" s="149"/>
      <c r="I35" s="149"/>
      <c r="J35" s="149"/>
      <c r="K35" s="149"/>
      <c r="L35" s="149"/>
      <c r="M35" s="62"/>
      <c r="S35" s="37"/>
      <c r="T35" s="37"/>
      <c r="U35" s="37"/>
      <c r="V35" s="37"/>
      <c r="W35" s="37"/>
      <c r="X35" s="37"/>
      <c r="Y35" s="37"/>
      <c r="Z35" s="37"/>
      <c r="AA35" s="37"/>
      <c r="AB35" s="37"/>
      <c r="AC35" s="37"/>
      <c r="AD35" s="37"/>
      <c r="AE35" s="37"/>
    </row>
    <row r="36" s="2" customFormat="1" ht="14.4" customHeight="1">
      <c r="A36" s="37"/>
      <c r="B36" s="43"/>
      <c r="C36" s="37"/>
      <c r="D36" s="37"/>
      <c r="E36" s="37"/>
      <c r="F36" s="155" t="s">
        <v>38</v>
      </c>
      <c r="G36" s="37"/>
      <c r="H36" s="37"/>
      <c r="I36" s="155" t="s">
        <v>37</v>
      </c>
      <c r="J36" s="37"/>
      <c r="K36" s="155" t="s">
        <v>39</v>
      </c>
      <c r="L36" s="37"/>
      <c r="M36" s="62"/>
      <c r="S36" s="37"/>
      <c r="T36" s="37"/>
      <c r="U36" s="37"/>
      <c r="V36" s="37"/>
      <c r="W36" s="37"/>
      <c r="X36" s="37"/>
      <c r="Y36" s="37"/>
      <c r="Z36" s="37"/>
      <c r="AA36" s="37"/>
      <c r="AB36" s="37"/>
      <c r="AC36" s="37"/>
      <c r="AD36" s="37"/>
      <c r="AE36" s="37"/>
    </row>
    <row r="37" s="2" customFormat="1" ht="14.4" customHeight="1">
      <c r="A37" s="37"/>
      <c r="B37" s="43"/>
      <c r="C37" s="37"/>
      <c r="D37" s="156" t="s">
        <v>40</v>
      </c>
      <c r="E37" s="140" t="s">
        <v>41</v>
      </c>
      <c r="F37" s="151">
        <f>ROUND((SUM(BE103:BE110) + SUM(BE130:BE183)),  2)</f>
        <v>0</v>
      </c>
      <c r="G37" s="37"/>
      <c r="H37" s="37"/>
      <c r="I37" s="157">
        <v>0.20999999999999999</v>
      </c>
      <c r="J37" s="37"/>
      <c r="K37" s="151">
        <f>ROUND(((SUM(BE103:BE110) + SUM(BE130:BE183))*I37),  2)</f>
        <v>0</v>
      </c>
      <c r="L37" s="37"/>
      <c r="M37" s="62"/>
      <c r="S37" s="37"/>
      <c r="T37" s="37"/>
      <c r="U37" s="37"/>
      <c r="V37" s="37"/>
      <c r="W37" s="37"/>
      <c r="X37" s="37"/>
      <c r="Y37" s="37"/>
      <c r="Z37" s="37"/>
      <c r="AA37" s="37"/>
      <c r="AB37" s="37"/>
      <c r="AC37" s="37"/>
      <c r="AD37" s="37"/>
      <c r="AE37" s="37"/>
    </row>
    <row r="38" s="2" customFormat="1" ht="14.4" customHeight="1">
      <c r="A38" s="37"/>
      <c r="B38" s="43"/>
      <c r="C38" s="37"/>
      <c r="D38" s="37"/>
      <c r="E38" s="140" t="s">
        <v>42</v>
      </c>
      <c r="F38" s="151">
        <f>ROUND((SUM(BF103:BF110) + SUM(BF130:BF183)),  2)</f>
        <v>0</v>
      </c>
      <c r="G38" s="37"/>
      <c r="H38" s="37"/>
      <c r="I38" s="157">
        <v>0.14999999999999999</v>
      </c>
      <c r="J38" s="37"/>
      <c r="K38" s="151">
        <f>ROUND(((SUM(BF103:BF110) + SUM(BF130:BF183))*I38),  2)</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0" t="s">
        <v>43</v>
      </c>
      <c r="F39" s="151">
        <f>ROUND((SUM(BG103:BG110) + SUM(BG130:BG183)),  2)</f>
        <v>0</v>
      </c>
      <c r="G39" s="37"/>
      <c r="H39" s="37"/>
      <c r="I39" s="157">
        <v>0.20999999999999999</v>
      </c>
      <c r="J39" s="37"/>
      <c r="K39" s="151">
        <f>0</f>
        <v>0</v>
      </c>
      <c r="L39" s="37"/>
      <c r="M39" s="62"/>
      <c r="S39" s="37"/>
      <c r="T39" s="37"/>
      <c r="U39" s="37"/>
      <c r="V39" s="37"/>
      <c r="W39" s="37"/>
      <c r="X39" s="37"/>
      <c r="Y39" s="37"/>
      <c r="Z39" s="37"/>
      <c r="AA39" s="37"/>
      <c r="AB39" s="37"/>
      <c r="AC39" s="37"/>
      <c r="AD39" s="37"/>
      <c r="AE39" s="37"/>
    </row>
    <row r="40" hidden="1" s="2" customFormat="1" ht="14.4" customHeight="1">
      <c r="A40" s="37"/>
      <c r="B40" s="43"/>
      <c r="C40" s="37"/>
      <c r="D40" s="37"/>
      <c r="E40" s="140" t="s">
        <v>44</v>
      </c>
      <c r="F40" s="151">
        <f>ROUND((SUM(BH103:BH110) + SUM(BH130:BH183)),  2)</f>
        <v>0</v>
      </c>
      <c r="G40" s="37"/>
      <c r="H40" s="37"/>
      <c r="I40" s="157">
        <v>0.14999999999999999</v>
      </c>
      <c r="J40" s="37"/>
      <c r="K40" s="151">
        <f>0</f>
        <v>0</v>
      </c>
      <c r="L40" s="37"/>
      <c r="M40" s="62"/>
      <c r="S40" s="37"/>
      <c r="T40" s="37"/>
      <c r="U40" s="37"/>
      <c r="V40" s="37"/>
      <c r="W40" s="37"/>
      <c r="X40" s="37"/>
      <c r="Y40" s="37"/>
      <c r="Z40" s="37"/>
      <c r="AA40" s="37"/>
      <c r="AB40" s="37"/>
      <c r="AC40" s="37"/>
      <c r="AD40" s="37"/>
      <c r="AE40" s="37"/>
    </row>
    <row r="41" hidden="1" s="2" customFormat="1" ht="14.4" customHeight="1">
      <c r="A41" s="37"/>
      <c r="B41" s="43"/>
      <c r="C41" s="37"/>
      <c r="D41" s="37"/>
      <c r="E41" s="140" t="s">
        <v>45</v>
      </c>
      <c r="F41" s="151">
        <f>ROUND((SUM(BI103:BI110) + SUM(BI130:BI183)),  2)</f>
        <v>0</v>
      </c>
      <c r="G41" s="37"/>
      <c r="H41" s="37"/>
      <c r="I41" s="157">
        <v>0</v>
      </c>
      <c r="J41" s="37"/>
      <c r="K41" s="151">
        <f>0</f>
        <v>0</v>
      </c>
      <c r="L41" s="37"/>
      <c r="M41" s="62"/>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37"/>
      <c r="J42" s="37"/>
      <c r="K42" s="37"/>
      <c r="L42" s="37"/>
      <c r="M42" s="62"/>
      <c r="S42" s="37"/>
      <c r="T42" s="37"/>
      <c r="U42" s="37"/>
      <c r="V42" s="37"/>
      <c r="W42" s="37"/>
      <c r="X42" s="37"/>
      <c r="Y42" s="37"/>
      <c r="Z42" s="37"/>
      <c r="AA42" s="37"/>
      <c r="AB42" s="37"/>
      <c r="AC42" s="37"/>
      <c r="AD42" s="37"/>
      <c r="AE42" s="37"/>
    </row>
    <row r="43" s="2" customFormat="1" ht="25.44" customHeight="1">
      <c r="A43" s="37"/>
      <c r="B43" s="43"/>
      <c r="C43" s="158"/>
      <c r="D43" s="159" t="s">
        <v>46</v>
      </c>
      <c r="E43" s="160"/>
      <c r="F43" s="160"/>
      <c r="G43" s="161" t="s">
        <v>47</v>
      </c>
      <c r="H43" s="162" t="s">
        <v>48</v>
      </c>
      <c r="I43" s="160"/>
      <c r="J43" s="160"/>
      <c r="K43" s="163">
        <f>SUM(K34:K41)</f>
        <v>0</v>
      </c>
      <c r="L43" s="164"/>
      <c r="M43" s="62"/>
      <c r="S43" s="37"/>
      <c r="T43" s="37"/>
      <c r="U43" s="37"/>
      <c r="V43" s="37"/>
      <c r="W43" s="37"/>
      <c r="X43" s="37"/>
      <c r="Y43" s="37"/>
      <c r="Z43" s="37"/>
      <c r="AA43" s="37"/>
      <c r="AB43" s="37"/>
      <c r="AC43" s="37"/>
      <c r="AD43" s="37"/>
      <c r="AE43" s="37"/>
    </row>
    <row r="44" s="2" customFormat="1" ht="14.4" customHeight="1">
      <c r="A44" s="37"/>
      <c r="B44" s="43"/>
      <c r="C44" s="37"/>
      <c r="D44" s="37"/>
      <c r="E44" s="37"/>
      <c r="F44" s="37"/>
      <c r="G44" s="37"/>
      <c r="H44" s="37"/>
      <c r="I44" s="37"/>
      <c r="J44" s="37"/>
      <c r="K44" s="37"/>
      <c r="L44" s="37"/>
      <c r="M44" s="62"/>
      <c r="S44" s="37"/>
      <c r="T44" s="37"/>
      <c r="U44" s="37"/>
      <c r="V44" s="37"/>
      <c r="W44" s="37"/>
      <c r="X44" s="37"/>
      <c r="Y44" s="37"/>
      <c r="Z44" s="37"/>
      <c r="AA44" s="37"/>
      <c r="AB44" s="37"/>
      <c r="AC44" s="37"/>
      <c r="AD44" s="37"/>
      <c r="AE44" s="37"/>
    </row>
    <row r="45" s="1" customFormat="1" ht="14.4" customHeight="1">
      <c r="B45" s="19"/>
      <c r="M45" s="19"/>
    </row>
    <row r="46" s="1" customFormat="1" ht="14.4" customHeight="1">
      <c r="B46" s="19"/>
      <c r="M46" s="19"/>
    </row>
    <row r="47" s="1" customFormat="1" ht="14.4" customHeight="1">
      <c r="B47" s="19"/>
      <c r="M47" s="19"/>
    </row>
    <row r="48" s="1" customFormat="1" ht="14.4" customHeight="1">
      <c r="B48" s="19"/>
      <c r="M48" s="19"/>
    </row>
    <row r="49" s="1" customFormat="1" ht="14.4" customHeight="1">
      <c r="B49" s="19"/>
      <c r="M49" s="19"/>
    </row>
    <row r="50" s="2" customFormat="1" ht="14.4" customHeight="1">
      <c r="B50" s="62"/>
      <c r="D50" s="165" t="s">
        <v>49</v>
      </c>
      <c r="E50" s="166"/>
      <c r="F50" s="166"/>
      <c r="G50" s="165" t="s">
        <v>50</v>
      </c>
      <c r="H50" s="166"/>
      <c r="I50" s="166"/>
      <c r="J50" s="166"/>
      <c r="K50" s="166"/>
      <c r="L50" s="166"/>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67" t="s">
        <v>51</v>
      </c>
      <c r="E61" s="168"/>
      <c r="F61" s="169" t="s">
        <v>52</v>
      </c>
      <c r="G61" s="167" t="s">
        <v>51</v>
      </c>
      <c r="H61" s="168"/>
      <c r="I61" s="168"/>
      <c r="J61" s="170" t="s">
        <v>52</v>
      </c>
      <c r="K61" s="168"/>
      <c r="L61" s="168"/>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65" t="s">
        <v>53</v>
      </c>
      <c r="E65" s="171"/>
      <c r="F65" s="171"/>
      <c r="G65" s="165" t="s">
        <v>54</v>
      </c>
      <c r="H65" s="171"/>
      <c r="I65" s="171"/>
      <c r="J65" s="171"/>
      <c r="K65" s="171"/>
      <c r="L65" s="171"/>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67" t="s">
        <v>51</v>
      </c>
      <c r="E76" s="168"/>
      <c r="F76" s="169" t="s">
        <v>52</v>
      </c>
      <c r="G76" s="167" t="s">
        <v>51</v>
      </c>
      <c r="H76" s="168"/>
      <c r="I76" s="168"/>
      <c r="J76" s="170" t="s">
        <v>52</v>
      </c>
      <c r="K76" s="168"/>
      <c r="L76" s="168"/>
      <c r="M76" s="62"/>
      <c r="S76" s="37"/>
      <c r="T76" s="37"/>
      <c r="U76" s="37"/>
      <c r="V76" s="37"/>
      <c r="W76" s="37"/>
      <c r="X76" s="37"/>
      <c r="Y76" s="37"/>
      <c r="Z76" s="37"/>
      <c r="AA76" s="37"/>
      <c r="AB76" s="37"/>
      <c r="AC76" s="37"/>
      <c r="AD76" s="37"/>
      <c r="AE76" s="37"/>
    </row>
    <row r="77" s="2" customFormat="1" ht="14.4" customHeight="1">
      <c r="A77" s="37"/>
      <c r="B77" s="172"/>
      <c r="C77" s="173"/>
      <c r="D77" s="173"/>
      <c r="E77" s="173"/>
      <c r="F77" s="173"/>
      <c r="G77" s="173"/>
      <c r="H77" s="173"/>
      <c r="I77" s="173"/>
      <c r="J77" s="173"/>
      <c r="K77" s="173"/>
      <c r="L77" s="173"/>
      <c r="M77" s="62"/>
      <c r="S77" s="37"/>
      <c r="T77" s="37"/>
      <c r="U77" s="37"/>
      <c r="V77" s="37"/>
      <c r="W77" s="37"/>
      <c r="X77" s="37"/>
      <c r="Y77" s="37"/>
      <c r="Z77" s="37"/>
      <c r="AA77" s="37"/>
      <c r="AB77" s="37"/>
      <c r="AC77" s="37"/>
      <c r="AD77" s="37"/>
      <c r="AE77" s="37"/>
    </row>
    <row r="81" s="2" customFormat="1" ht="6.96" customHeight="1">
      <c r="A81" s="37"/>
      <c r="B81" s="174"/>
      <c r="C81" s="175"/>
      <c r="D81" s="175"/>
      <c r="E81" s="175"/>
      <c r="F81" s="175"/>
      <c r="G81" s="175"/>
      <c r="H81" s="175"/>
      <c r="I81" s="175"/>
      <c r="J81" s="175"/>
      <c r="K81" s="175"/>
      <c r="L81" s="175"/>
      <c r="M81" s="62"/>
      <c r="S81" s="37"/>
      <c r="T81" s="37"/>
      <c r="U81" s="37"/>
      <c r="V81" s="37"/>
      <c r="W81" s="37"/>
      <c r="X81" s="37"/>
      <c r="Y81" s="37"/>
      <c r="Z81" s="37"/>
      <c r="AA81" s="37"/>
      <c r="AB81" s="37"/>
      <c r="AC81" s="37"/>
      <c r="AD81" s="37"/>
      <c r="AE81" s="37"/>
    </row>
    <row r="82" s="2" customFormat="1" ht="24.96" customHeight="1">
      <c r="A82" s="37"/>
      <c r="B82" s="38"/>
      <c r="C82" s="22" t="s">
        <v>101</v>
      </c>
      <c r="D82" s="39"/>
      <c r="E82" s="39"/>
      <c r="F82" s="39"/>
      <c r="G82" s="39"/>
      <c r="H82" s="39"/>
      <c r="I82" s="39"/>
      <c r="J82" s="39"/>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39"/>
      <c r="M84" s="62"/>
      <c r="S84" s="37"/>
      <c r="T84" s="37"/>
      <c r="U84" s="37"/>
      <c r="V84" s="37"/>
      <c r="W84" s="37"/>
      <c r="X84" s="37"/>
      <c r="Y84" s="37"/>
      <c r="Z84" s="37"/>
      <c r="AA84" s="37"/>
      <c r="AB84" s="37"/>
      <c r="AC84" s="37"/>
      <c r="AD84" s="37"/>
      <c r="AE84" s="37"/>
    </row>
    <row r="85" s="2" customFormat="1" ht="26.25" customHeight="1">
      <c r="A85" s="37"/>
      <c r="B85" s="38"/>
      <c r="C85" s="39"/>
      <c r="D85" s="39"/>
      <c r="E85" s="176" t="str">
        <f>E7</f>
        <v>Nový pavilon péče o matku a dítě včetně hemodializačního střediska a nadzemního spojovacího koridoru</v>
      </c>
      <c r="F85" s="31"/>
      <c r="G85" s="31"/>
      <c r="H85" s="31"/>
      <c r="I85" s="39"/>
      <c r="J85" s="39"/>
      <c r="K85" s="39"/>
      <c r="L85" s="39"/>
      <c r="M85" s="62"/>
      <c r="S85" s="37"/>
      <c r="T85" s="37"/>
      <c r="U85" s="37"/>
      <c r="V85" s="37"/>
      <c r="W85" s="37"/>
      <c r="X85" s="37"/>
      <c r="Y85" s="37"/>
      <c r="Z85" s="37"/>
      <c r="AA85" s="37"/>
      <c r="AB85" s="37"/>
      <c r="AC85" s="37"/>
      <c r="AD85" s="37"/>
      <c r="AE85" s="37"/>
    </row>
    <row r="86" s="2" customFormat="1" ht="12" customHeight="1">
      <c r="A86" s="37"/>
      <c r="B86" s="38"/>
      <c r="C86" s="31" t="s">
        <v>94</v>
      </c>
      <c r="D86" s="39"/>
      <c r="E86" s="39"/>
      <c r="F86" s="39"/>
      <c r="G86" s="39"/>
      <c r="H86" s="39"/>
      <c r="I86" s="39"/>
      <c r="J86" s="39"/>
      <c r="K86" s="39"/>
      <c r="L86" s="39"/>
      <c r="M86" s="62"/>
      <c r="S86" s="37"/>
      <c r="T86" s="37"/>
      <c r="U86" s="37"/>
      <c r="V86" s="37"/>
      <c r="W86" s="37"/>
      <c r="X86" s="37"/>
      <c r="Y86" s="37"/>
      <c r="Z86" s="37"/>
      <c r="AA86" s="37"/>
      <c r="AB86" s="37"/>
      <c r="AC86" s="37"/>
      <c r="AD86" s="37"/>
      <c r="AE86" s="37"/>
    </row>
    <row r="87" s="2" customFormat="1" ht="30" customHeight="1">
      <c r="A87" s="37"/>
      <c r="B87" s="38"/>
      <c r="C87" s="39"/>
      <c r="D87" s="39"/>
      <c r="E87" s="75" t="str">
        <f>E9</f>
        <v>D1_03-D02 - Objekt bývalého dětského oddělení - Dotazy 2023-05-23</v>
      </c>
      <c r="F87" s="39"/>
      <c r="G87" s="39"/>
      <c r="H87" s="39"/>
      <c r="I87" s="39"/>
      <c r="J87" s="39"/>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Děčín</v>
      </c>
      <c r="G89" s="39"/>
      <c r="H89" s="39"/>
      <c r="I89" s="31" t="s">
        <v>23</v>
      </c>
      <c r="J89" s="78" t="str">
        <f>IF(J12="","",J12)</f>
        <v>14. 9. 2020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39"/>
      <c r="M90" s="62"/>
      <c r="S90" s="37"/>
      <c r="T90" s="37"/>
      <c r="U90" s="37"/>
      <c r="V90" s="37"/>
      <c r="W90" s="37"/>
      <c r="X90" s="37"/>
      <c r="Y90" s="37"/>
      <c r="Z90" s="37"/>
      <c r="AA90" s="37"/>
      <c r="AB90" s="37"/>
      <c r="AC90" s="37"/>
      <c r="AD90" s="37"/>
      <c r="AE90" s="37"/>
    </row>
    <row r="91" s="2" customFormat="1" ht="40.05" customHeight="1">
      <c r="A91" s="37"/>
      <c r="B91" s="38"/>
      <c r="C91" s="31" t="s">
        <v>25</v>
      </c>
      <c r="D91" s="39"/>
      <c r="E91" s="39"/>
      <c r="F91" s="26" t="str">
        <f>E15</f>
        <v>Krajská zdravotní a.s, Ústí nad Labem</v>
      </c>
      <c r="G91" s="39"/>
      <c r="H91" s="39"/>
      <c r="I91" s="31" t="s">
        <v>31</v>
      </c>
      <c r="J91" s="35" t="str">
        <f>E21</f>
        <v>PENTA PROJEKT s.r.o., Mrštíkova 12, Jihlava</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31" t="s">
        <v>33</v>
      </c>
      <c r="J92" s="35" t="str">
        <f>E24</f>
        <v>Ing. Avuk</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39"/>
      <c r="M93" s="62"/>
      <c r="S93" s="37"/>
      <c r="T93" s="37"/>
      <c r="U93" s="37"/>
      <c r="V93" s="37"/>
      <c r="W93" s="37"/>
      <c r="X93" s="37"/>
      <c r="Y93" s="37"/>
      <c r="Z93" s="37"/>
      <c r="AA93" s="37"/>
      <c r="AB93" s="37"/>
      <c r="AC93" s="37"/>
      <c r="AD93" s="37"/>
      <c r="AE93" s="37"/>
    </row>
    <row r="94" s="2" customFormat="1" ht="29.28" customHeight="1">
      <c r="A94" s="37"/>
      <c r="B94" s="38"/>
      <c r="C94" s="177" t="s">
        <v>102</v>
      </c>
      <c r="D94" s="178"/>
      <c r="E94" s="178"/>
      <c r="F94" s="178"/>
      <c r="G94" s="178"/>
      <c r="H94" s="178"/>
      <c r="I94" s="179" t="s">
        <v>103</v>
      </c>
      <c r="J94" s="179" t="s">
        <v>104</v>
      </c>
      <c r="K94" s="179" t="s">
        <v>105</v>
      </c>
      <c r="L94" s="178"/>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39"/>
      <c r="M95" s="62"/>
      <c r="S95" s="37"/>
      <c r="T95" s="37"/>
      <c r="U95" s="37"/>
      <c r="V95" s="37"/>
      <c r="W95" s="37"/>
      <c r="X95" s="37"/>
      <c r="Y95" s="37"/>
      <c r="Z95" s="37"/>
      <c r="AA95" s="37"/>
      <c r="AB95" s="37"/>
      <c r="AC95" s="37"/>
      <c r="AD95" s="37"/>
      <c r="AE95" s="37"/>
    </row>
    <row r="96" s="2" customFormat="1" ht="22.8" customHeight="1">
      <c r="A96" s="37"/>
      <c r="B96" s="38"/>
      <c r="C96" s="180" t="s">
        <v>106</v>
      </c>
      <c r="D96" s="39"/>
      <c r="E96" s="39"/>
      <c r="F96" s="39"/>
      <c r="G96" s="39"/>
      <c r="H96" s="39"/>
      <c r="I96" s="109">
        <f>Q130</f>
        <v>0</v>
      </c>
      <c r="J96" s="109">
        <f>R130</f>
        <v>0</v>
      </c>
      <c r="K96" s="109">
        <f>K130</f>
        <v>0</v>
      </c>
      <c r="L96" s="39"/>
      <c r="M96" s="62"/>
      <c r="S96" s="37"/>
      <c r="T96" s="37"/>
      <c r="U96" s="37"/>
      <c r="V96" s="37"/>
      <c r="W96" s="37"/>
      <c r="X96" s="37"/>
      <c r="Y96" s="37"/>
      <c r="Z96" s="37"/>
      <c r="AA96" s="37"/>
      <c r="AB96" s="37"/>
      <c r="AC96" s="37"/>
      <c r="AD96" s="37"/>
      <c r="AE96" s="37"/>
      <c r="AU96" s="16" t="s">
        <v>107</v>
      </c>
    </row>
    <row r="97" s="9" customFormat="1" ht="24.96" customHeight="1">
      <c r="A97" s="9"/>
      <c r="B97" s="181"/>
      <c r="C97" s="182"/>
      <c r="D97" s="183" t="s">
        <v>108</v>
      </c>
      <c r="E97" s="184"/>
      <c r="F97" s="184"/>
      <c r="G97" s="184"/>
      <c r="H97" s="184"/>
      <c r="I97" s="185">
        <f>Q131</f>
        <v>0</v>
      </c>
      <c r="J97" s="185">
        <f>R131</f>
        <v>0</v>
      </c>
      <c r="K97" s="185">
        <f>K131</f>
        <v>0</v>
      </c>
      <c r="L97" s="182"/>
      <c r="M97" s="186"/>
      <c r="S97" s="9"/>
      <c r="T97" s="9"/>
      <c r="U97" s="9"/>
      <c r="V97" s="9"/>
      <c r="W97" s="9"/>
      <c r="X97" s="9"/>
      <c r="Y97" s="9"/>
      <c r="Z97" s="9"/>
      <c r="AA97" s="9"/>
      <c r="AB97" s="9"/>
      <c r="AC97" s="9"/>
      <c r="AD97" s="9"/>
      <c r="AE97" s="9"/>
    </row>
    <row r="98" s="10" customFormat="1" ht="19.92" customHeight="1">
      <c r="A98" s="10"/>
      <c r="B98" s="187"/>
      <c r="C98" s="188"/>
      <c r="D98" s="189" t="s">
        <v>109</v>
      </c>
      <c r="E98" s="190"/>
      <c r="F98" s="190"/>
      <c r="G98" s="190"/>
      <c r="H98" s="190"/>
      <c r="I98" s="191">
        <f>Q132</f>
        <v>0</v>
      </c>
      <c r="J98" s="191">
        <f>R132</f>
        <v>0</v>
      </c>
      <c r="K98" s="191">
        <f>K132</f>
        <v>0</v>
      </c>
      <c r="L98" s="188"/>
      <c r="M98" s="192"/>
      <c r="S98" s="10"/>
      <c r="T98" s="10"/>
      <c r="U98" s="10"/>
      <c r="V98" s="10"/>
      <c r="W98" s="10"/>
      <c r="X98" s="10"/>
      <c r="Y98" s="10"/>
      <c r="Z98" s="10"/>
      <c r="AA98" s="10"/>
      <c r="AB98" s="10"/>
      <c r="AC98" s="10"/>
      <c r="AD98" s="10"/>
      <c r="AE98" s="10"/>
    </row>
    <row r="99" s="10" customFormat="1" ht="19.92" customHeight="1">
      <c r="A99" s="10"/>
      <c r="B99" s="187"/>
      <c r="C99" s="188"/>
      <c r="D99" s="189" t="s">
        <v>110</v>
      </c>
      <c r="E99" s="190"/>
      <c r="F99" s="190"/>
      <c r="G99" s="190"/>
      <c r="H99" s="190"/>
      <c r="I99" s="191">
        <f>Q147</f>
        <v>0</v>
      </c>
      <c r="J99" s="191">
        <f>R147</f>
        <v>0</v>
      </c>
      <c r="K99" s="191">
        <f>K147</f>
        <v>0</v>
      </c>
      <c r="L99" s="188"/>
      <c r="M99" s="192"/>
      <c r="S99" s="10"/>
      <c r="T99" s="10"/>
      <c r="U99" s="10"/>
      <c r="V99" s="10"/>
      <c r="W99" s="10"/>
      <c r="X99" s="10"/>
      <c r="Y99" s="10"/>
      <c r="Z99" s="10"/>
      <c r="AA99" s="10"/>
      <c r="AB99" s="10"/>
      <c r="AC99" s="10"/>
      <c r="AD99" s="10"/>
      <c r="AE99" s="10"/>
    </row>
    <row r="100" s="10" customFormat="1" ht="19.92" customHeight="1">
      <c r="A100" s="10"/>
      <c r="B100" s="187"/>
      <c r="C100" s="188"/>
      <c r="D100" s="189" t="s">
        <v>111</v>
      </c>
      <c r="E100" s="190"/>
      <c r="F100" s="190"/>
      <c r="G100" s="190"/>
      <c r="H100" s="190"/>
      <c r="I100" s="191">
        <f>Q174</f>
        <v>0</v>
      </c>
      <c r="J100" s="191">
        <f>R174</f>
        <v>0</v>
      </c>
      <c r="K100" s="191">
        <f>K174</f>
        <v>0</v>
      </c>
      <c r="L100" s="188"/>
      <c r="M100" s="192"/>
      <c r="S100" s="10"/>
      <c r="T100" s="10"/>
      <c r="U100" s="10"/>
      <c r="V100" s="10"/>
      <c r="W100" s="10"/>
      <c r="X100" s="10"/>
      <c r="Y100" s="10"/>
      <c r="Z100" s="10"/>
      <c r="AA100" s="10"/>
      <c r="AB100" s="10"/>
      <c r="AC100" s="10"/>
      <c r="AD100" s="10"/>
      <c r="AE100" s="10"/>
    </row>
    <row r="101" s="2" customFormat="1" ht="21.84" customHeight="1">
      <c r="A101" s="37"/>
      <c r="B101" s="38"/>
      <c r="C101" s="39"/>
      <c r="D101" s="39"/>
      <c r="E101" s="39"/>
      <c r="F101" s="39"/>
      <c r="G101" s="39"/>
      <c r="H101" s="39"/>
      <c r="I101" s="39"/>
      <c r="J101" s="39"/>
      <c r="K101" s="39"/>
      <c r="L101" s="39"/>
      <c r="M101" s="62"/>
      <c r="S101" s="37"/>
      <c r="T101" s="37"/>
      <c r="U101" s="37"/>
      <c r="V101" s="37"/>
      <c r="W101" s="37"/>
      <c r="X101" s="37"/>
      <c r="Y101" s="37"/>
      <c r="Z101" s="37"/>
      <c r="AA101" s="37"/>
      <c r="AB101" s="37"/>
      <c r="AC101" s="37"/>
      <c r="AD101" s="37"/>
      <c r="AE101" s="37"/>
    </row>
    <row r="102" s="2" customFormat="1" ht="6.96" customHeight="1">
      <c r="A102" s="37"/>
      <c r="B102" s="38"/>
      <c r="C102" s="39"/>
      <c r="D102" s="39"/>
      <c r="E102" s="39"/>
      <c r="F102" s="39"/>
      <c r="G102" s="39"/>
      <c r="H102" s="39"/>
      <c r="I102" s="39"/>
      <c r="J102" s="39"/>
      <c r="K102" s="39"/>
      <c r="L102" s="39"/>
      <c r="M102" s="62"/>
      <c r="S102" s="37"/>
      <c r="T102" s="37"/>
      <c r="U102" s="37"/>
      <c r="V102" s="37"/>
      <c r="W102" s="37"/>
      <c r="X102" s="37"/>
      <c r="Y102" s="37"/>
      <c r="Z102" s="37"/>
      <c r="AA102" s="37"/>
      <c r="AB102" s="37"/>
      <c r="AC102" s="37"/>
      <c r="AD102" s="37"/>
      <c r="AE102" s="37"/>
    </row>
    <row r="103" s="2" customFormat="1" ht="29.28" customHeight="1">
      <c r="A103" s="37"/>
      <c r="B103" s="38"/>
      <c r="C103" s="180" t="s">
        <v>112</v>
      </c>
      <c r="D103" s="39"/>
      <c r="E103" s="39"/>
      <c r="F103" s="39"/>
      <c r="G103" s="39"/>
      <c r="H103" s="39"/>
      <c r="I103" s="39"/>
      <c r="J103" s="39"/>
      <c r="K103" s="193">
        <f>ROUND(K104 + K105 + K106 + K107 + K108 + K109,2)</f>
        <v>0</v>
      </c>
      <c r="L103" s="39"/>
      <c r="M103" s="62"/>
      <c r="O103" s="194" t="s">
        <v>40</v>
      </c>
      <c r="S103" s="37"/>
      <c r="T103" s="37"/>
      <c r="U103" s="37"/>
      <c r="V103" s="37"/>
      <c r="W103" s="37"/>
      <c r="X103" s="37"/>
      <c r="Y103" s="37"/>
      <c r="Z103" s="37"/>
      <c r="AA103" s="37"/>
      <c r="AB103" s="37"/>
      <c r="AC103" s="37"/>
      <c r="AD103" s="37"/>
      <c r="AE103" s="37"/>
    </row>
    <row r="104" s="2" customFormat="1" ht="18" customHeight="1">
      <c r="A104" s="37"/>
      <c r="B104" s="38"/>
      <c r="C104" s="39"/>
      <c r="D104" s="195" t="s">
        <v>113</v>
      </c>
      <c r="E104" s="196"/>
      <c r="F104" s="196"/>
      <c r="G104" s="39"/>
      <c r="H104" s="39"/>
      <c r="I104" s="39"/>
      <c r="J104" s="39"/>
      <c r="K104" s="197">
        <v>0</v>
      </c>
      <c r="L104" s="39"/>
      <c r="M104" s="198"/>
      <c r="N104" s="199"/>
      <c r="O104" s="200" t="s">
        <v>41</v>
      </c>
      <c r="P104" s="199"/>
      <c r="Q104" s="199"/>
      <c r="R104" s="199"/>
      <c r="S104" s="201"/>
      <c r="T104" s="201"/>
      <c r="U104" s="201"/>
      <c r="V104" s="201"/>
      <c r="W104" s="201"/>
      <c r="X104" s="201"/>
      <c r="Y104" s="201"/>
      <c r="Z104" s="201"/>
      <c r="AA104" s="201"/>
      <c r="AB104" s="201"/>
      <c r="AC104" s="201"/>
      <c r="AD104" s="201"/>
      <c r="AE104" s="201"/>
      <c r="AF104" s="199"/>
      <c r="AG104" s="199"/>
      <c r="AH104" s="199"/>
      <c r="AI104" s="199"/>
      <c r="AJ104" s="199"/>
      <c r="AK104" s="199"/>
      <c r="AL104" s="199"/>
      <c r="AM104" s="199"/>
      <c r="AN104" s="199"/>
      <c r="AO104" s="199"/>
      <c r="AP104" s="199"/>
      <c r="AQ104" s="199"/>
      <c r="AR104" s="199"/>
      <c r="AS104" s="199"/>
      <c r="AT104" s="199"/>
      <c r="AU104" s="199"/>
      <c r="AV104" s="199"/>
      <c r="AW104" s="199"/>
      <c r="AX104" s="199"/>
      <c r="AY104" s="202" t="s">
        <v>114</v>
      </c>
      <c r="AZ104" s="199"/>
      <c r="BA104" s="199"/>
      <c r="BB104" s="199"/>
      <c r="BC104" s="199"/>
      <c r="BD104" s="199"/>
      <c r="BE104" s="203">
        <f>IF(O104="základní",K104,0)</f>
        <v>0</v>
      </c>
      <c r="BF104" s="203">
        <f>IF(O104="snížená",K104,0)</f>
        <v>0</v>
      </c>
      <c r="BG104" s="203">
        <f>IF(O104="zákl. přenesená",K104,0)</f>
        <v>0</v>
      </c>
      <c r="BH104" s="203">
        <f>IF(O104="sníž. přenesená",K104,0)</f>
        <v>0</v>
      </c>
      <c r="BI104" s="203">
        <f>IF(O104="nulová",K104,0)</f>
        <v>0</v>
      </c>
      <c r="BJ104" s="202" t="s">
        <v>86</v>
      </c>
      <c r="BK104" s="199"/>
      <c r="BL104" s="199"/>
      <c r="BM104" s="199"/>
    </row>
    <row r="105" s="2" customFormat="1" ht="18" customHeight="1">
      <c r="A105" s="37"/>
      <c r="B105" s="38"/>
      <c r="C105" s="39"/>
      <c r="D105" s="195" t="s">
        <v>115</v>
      </c>
      <c r="E105" s="196"/>
      <c r="F105" s="196"/>
      <c r="G105" s="39"/>
      <c r="H105" s="39"/>
      <c r="I105" s="39"/>
      <c r="J105" s="39"/>
      <c r="K105" s="197">
        <v>0</v>
      </c>
      <c r="L105" s="39"/>
      <c r="M105" s="198"/>
      <c r="N105" s="199"/>
      <c r="O105" s="200" t="s">
        <v>41</v>
      </c>
      <c r="P105" s="199"/>
      <c r="Q105" s="199"/>
      <c r="R105" s="199"/>
      <c r="S105" s="201"/>
      <c r="T105" s="201"/>
      <c r="U105" s="201"/>
      <c r="V105" s="201"/>
      <c r="W105" s="201"/>
      <c r="X105" s="201"/>
      <c r="Y105" s="201"/>
      <c r="Z105" s="201"/>
      <c r="AA105" s="201"/>
      <c r="AB105" s="201"/>
      <c r="AC105" s="201"/>
      <c r="AD105" s="201"/>
      <c r="AE105" s="201"/>
      <c r="AF105" s="199"/>
      <c r="AG105" s="199"/>
      <c r="AH105" s="199"/>
      <c r="AI105" s="199"/>
      <c r="AJ105" s="199"/>
      <c r="AK105" s="199"/>
      <c r="AL105" s="199"/>
      <c r="AM105" s="199"/>
      <c r="AN105" s="199"/>
      <c r="AO105" s="199"/>
      <c r="AP105" s="199"/>
      <c r="AQ105" s="199"/>
      <c r="AR105" s="199"/>
      <c r="AS105" s="199"/>
      <c r="AT105" s="199"/>
      <c r="AU105" s="199"/>
      <c r="AV105" s="199"/>
      <c r="AW105" s="199"/>
      <c r="AX105" s="199"/>
      <c r="AY105" s="202" t="s">
        <v>114</v>
      </c>
      <c r="AZ105" s="199"/>
      <c r="BA105" s="199"/>
      <c r="BB105" s="199"/>
      <c r="BC105" s="199"/>
      <c r="BD105" s="199"/>
      <c r="BE105" s="203">
        <f>IF(O105="základní",K105,0)</f>
        <v>0</v>
      </c>
      <c r="BF105" s="203">
        <f>IF(O105="snížená",K105,0)</f>
        <v>0</v>
      </c>
      <c r="BG105" s="203">
        <f>IF(O105="zákl. přenesená",K105,0)</f>
        <v>0</v>
      </c>
      <c r="BH105" s="203">
        <f>IF(O105="sníž. přenesená",K105,0)</f>
        <v>0</v>
      </c>
      <c r="BI105" s="203">
        <f>IF(O105="nulová",K105,0)</f>
        <v>0</v>
      </c>
      <c r="BJ105" s="202" t="s">
        <v>86</v>
      </c>
      <c r="BK105" s="199"/>
      <c r="BL105" s="199"/>
      <c r="BM105" s="199"/>
    </row>
    <row r="106" s="2" customFormat="1" ht="18" customHeight="1">
      <c r="A106" s="37"/>
      <c r="B106" s="38"/>
      <c r="C106" s="39"/>
      <c r="D106" s="195" t="s">
        <v>116</v>
      </c>
      <c r="E106" s="196"/>
      <c r="F106" s="196"/>
      <c r="G106" s="39"/>
      <c r="H106" s="39"/>
      <c r="I106" s="39"/>
      <c r="J106" s="39"/>
      <c r="K106" s="197">
        <v>0</v>
      </c>
      <c r="L106" s="39"/>
      <c r="M106" s="198"/>
      <c r="N106" s="199"/>
      <c r="O106" s="200" t="s">
        <v>41</v>
      </c>
      <c r="P106" s="199"/>
      <c r="Q106" s="199"/>
      <c r="R106" s="199"/>
      <c r="S106" s="201"/>
      <c r="T106" s="201"/>
      <c r="U106" s="201"/>
      <c r="V106" s="201"/>
      <c r="W106" s="201"/>
      <c r="X106" s="201"/>
      <c r="Y106" s="201"/>
      <c r="Z106" s="201"/>
      <c r="AA106" s="201"/>
      <c r="AB106" s="201"/>
      <c r="AC106" s="201"/>
      <c r="AD106" s="201"/>
      <c r="AE106" s="201"/>
      <c r="AF106" s="199"/>
      <c r="AG106" s="199"/>
      <c r="AH106" s="199"/>
      <c r="AI106" s="199"/>
      <c r="AJ106" s="199"/>
      <c r="AK106" s="199"/>
      <c r="AL106" s="199"/>
      <c r="AM106" s="199"/>
      <c r="AN106" s="199"/>
      <c r="AO106" s="199"/>
      <c r="AP106" s="199"/>
      <c r="AQ106" s="199"/>
      <c r="AR106" s="199"/>
      <c r="AS106" s="199"/>
      <c r="AT106" s="199"/>
      <c r="AU106" s="199"/>
      <c r="AV106" s="199"/>
      <c r="AW106" s="199"/>
      <c r="AX106" s="199"/>
      <c r="AY106" s="202" t="s">
        <v>114</v>
      </c>
      <c r="AZ106" s="199"/>
      <c r="BA106" s="199"/>
      <c r="BB106" s="199"/>
      <c r="BC106" s="199"/>
      <c r="BD106" s="199"/>
      <c r="BE106" s="203">
        <f>IF(O106="základní",K106,0)</f>
        <v>0</v>
      </c>
      <c r="BF106" s="203">
        <f>IF(O106="snížená",K106,0)</f>
        <v>0</v>
      </c>
      <c r="BG106" s="203">
        <f>IF(O106="zákl. přenesená",K106,0)</f>
        <v>0</v>
      </c>
      <c r="BH106" s="203">
        <f>IF(O106="sníž. přenesená",K106,0)</f>
        <v>0</v>
      </c>
      <c r="BI106" s="203">
        <f>IF(O106="nulová",K106,0)</f>
        <v>0</v>
      </c>
      <c r="BJ106" s="202" t="s">
        <v>86</v>
      </c>
      <c r="BK106" s="199"/>
      <c r="BL106" s="199"/>
      <c r="BM106" s="199"/>
    </row>
    <row r="107" s="2" customFormat="1" ht="18" customHeight="1">
      <c r="A107" s="37"/>
      <c r="B107" s="38"/>
      <c r="C107" s="39"/>
      <c r="D107" s="195" t="s">
        <v>117</v>
      </c>
      <c r="E107" s="196"/>
      <c r="F107" s="196"/>
      <c r="G107" s="39"/>
      <c r="H107" s="39"/>
      <c r="I107" s="39"/>
      <c r="J107" s="39"/>
      <c r="K107" s="197">
        <v>0</v>
      </c>
      <c r="L107" s="39"/>
      <c r="M107" s="198"/>
      <c r="N107" s="199"/>
      <c r="O107" s="200" t="s">
        <v>41</v>
      </c>
      <c r="P107" s="199"/>
      <c r="Q107" s="199"/>
      <c r="R107" s="199"/>
      <c r="S107" s="201"/>
      <c r="T107" s="201"/>
      <c r="U107" s="201"/>
      <c r="V107" s="201"/>
      <c r="W107" s="201"/>
      <c r="X107" s="201"/>
      <c r="Y107" s="201"/>
      <c r="Z107" s="201"/>
      <c r="AA107" s="201"/>
      <c r="AB107" s="201"/>
      <c r="AC107" s="201"/>
      <c r="AD107" s="201"/>
      <c r="AE107" s="201"/>
      <c r="AF107" s="199"/>
      <c r="AG107" s="199"/>
      <c r="AH107" s="199"/>
      <c r="AI107" s="199"/>
      <c r="AJ107" s="199"/>
      <c r="AK107" s="199"/>
      <c r="AL107" s="199"/>
      <c r="AM107" s="199"/>
      <c r="AN107" s="199"/>
      <c r="AO107" s="199"/>
      <c r="AP107" s="199"/>
      <c r="AQ107" s="199"/>
      <c r="AR107" s="199"/>
      <c r="AS107" s="199"/>
      <c r="AT107" s="199"/>
      <c r="AU107" s="199"/>
      <c r="AV107" s="199"/>
      <c r="AW107" s="199"/>
      <c r="AX107" s="199"/>
      <c r="AY107" s="202" t="s">
        <v>114</v>
      </c>
      <c r="AZ107" s="199"/>
      <c r="BA107" s="199"/>
      <c r="BB107" s="199"/>
      <c r="BC107" s="199"/>
      <c r="BD107" s="199"/>
      <c r="BE107" s="203">
        <f>IF(O107="základní",K107,0)</f>
        <v>0</v>
      </c>
      <c r="BF107" s="203">
        <f>IF(O107="snížená",K107,0)</f>
        <v>0</v>
      </c>
      <c r="BG107" s="203">
        <f>IF(O107="zákl. přenesená",K107,0)</f>
        <v>0</v>
      </c>
      <c r="BH107" s="203">
        <f>IF(O107="sníž. přenesená",K107,0)</f>
        <v>0</v>
      </c>
      <c r="BI107" s="203">
        <f>IF(O107="nulová",K107,0)</f>
        <v>0</v>
      </c>
      <c r="BJ107" s="202" t="s">
        <v>86</v>
      </c>
      <c r="BK107" s="199"/>
      <c r="BL107" s="199"/>
      <c r="BM107" s="199"/>
    </row>
    <row r="108" s="2" customFormat="1" ht="18" customHeight="1">
      <c r="A108" s="37"/>
      <c r="B108" s="38"/>
      <c r="C108" s="39"/>
      <c r="D108" s="195" t="s">
        <v>118</v>
      </c>
      <c r="E108" s="196"/>
      <c r="F108" s="196"/>
      <c r="G108" s="39"/>
      <c r="H108" s="39"/>
      <c r="I108" s="39"/>
      <c r="J108" s="39"/>
      <c r="K108" s="197">
        <v>0</v>
      </c>
      <c r="L108" s="39"/>
      <c r="M108" s="198"/>
      <c r="N108" s="199"/>
      <c r="O108" s="200" t="s">
        <v>41</v>
      </c>
      <c r="P108" s="199"/>
      <c r="Q108" s="199"/>
      <c r="R108" s="199"/>
      <c r="S108" s="201"/>
      <c r="T108" s="201"/>
      <c r="U108" s="201"/>
      <c r="V108" s="201"/>
      <c r="W108" s="201"/>
      <c r="X108" s="201"/>
      <c r="Y108" s="201"/>
      <c r="Z108" s="201"/>
      <c r="AA108" s="201"/>
      <c r="AB108" s="201"/>
      <c r="AC108" s="201"/>
      <c r="AD108" s="201"/>
      <c r="AE108" s="201"/>
      <c r="AF108" s="199"/>
      <c r="AG108" s="199"/>
      <c r="AH108" s="199"/>
      <c r="AI108" s="199"/>
      <c r="AJ108" s="199"/>
      <c r="AK108" s="199"/>
      <c r="AL108" s="199"/>
      <c r="AM108" s="199"/>
      <c r="AN108" s="199"/>
      <c r="AO108" s="199"/>
      <c r="AP108" s="199"/>
      <c r="AQ108" s="199"/>
      <c r="AR108" s="199"/>
      <c r="AS108" s="199"/>
      <c r="AT108" s="199"/>
      <c r="AU108" s="199"/>
      <c r="AV108" s="199"/>
      <c r="AW108" s="199"/>
      <c r="AX108" s="199"/>
      <c r="AY108" s="202" t="s">
        <v>114</v>
      </c>
      <c r="AZ108" s="199"/>
      <c r="BA108" s="199"/>
      <c r="BB108" s="199"/>
      <c r="BC108" s="199"/>
      <c r="BD108" s="199"/>
      <c r="BE108" s="203">
        <f>IF(O108="základní",K108,0)</f>
        <v>0</v>
      </c>
      <c r="BF108" s="203">
        <f>IF(O108="snížená",K108,0)</f>
        <v>0</v>
      </c>
      <c r="BG108" s="203">
        <f>IF(O108="zákl. přenesená",K108,0)</f>
        <v>0</v>
      </c>
      <c r="BH108" s="203">
        <f>IF(O108="sníž. přenesená",K108,0)</f>
        <v>0</v>
      </c>
      <c r="BI108" s="203">
        <f>IF(O108="nulová",K108,0)</f>
        <v>0</v>
      </c>
      <c r="BJ108" s="202" t="s">
        <v>86</v>
      </c>
      <c r="BK108" s="199"/>
      <c r="BL108" s="199"/>
      <c r="BM108" s="199"/>
    </row>
    <row r="109" s="2" customFormat="1" ht="18" customHeight="1">
      <c r="A109" s="37"/>
      <c r="B109" s="38"/>
      <c r="C109" s="39"/>
      <c r="D109" s="196" t="s">
        <v>119</v>
      </c>
      <c r="E109" s="39"/>
      <c r="F109" s="39"/>
      <c r="G109" s="39"/>
      <c r="H109" s="39"/>
      <c r="I109" s="39"/>
      <c r="J109" s="39"/>
      <c r="K109" s="197">
        <f>ROUND(K30*T109,2)</f>
        <v>0</v>
      </c>
      <c r="L109" s="39"/>
      <c r="M109" s="198"/>
      <c r="N109" s="199"/>
      <c r="O109" s="200" t="s">
        <v>41</v>
      </c>
      <c r="P109" s="199"/>
      <c r="Q109" s="199"/>
      <c r="R109" s="199"/>
      <c r="S109" s="201"/>
      <c r="T109" s="201"/>
      <c r="U109" s="201"/>
      <c r="V109" s="201"/>
      <c r="W109" s="201"/>
      <c r="X109" s="201"/>
      <c r="Y109" s="201"/>
      <c r="Z109" s="201"/>
      <c r="AA109" s="201"/>
      <c r="AB109" s="201"/>
      <c r="AC109" s="201"/>
      <c r="AD109" s="201"/>
      <c r="AE109" s="201"/>
      <c r="AF109" s="199"/>
      <c r="AG109" s="199"/>
      <c r="AH109" s="199"/>
      <c r="AI109" s="199"/>
      <c r="AJ109" s="199"/>
      <c r="AK109" s="199"/>
      <c r="AL109" s="199"/>
      <c r="AM109" s="199"/>
      <c r="AN109" s="199"/>
      <c r="AO109" s="199"/>
      <c r="AP109" s="199"/>
      <c r="AQ109" s="199"/>
      <c r="AR109" s="199"/>
      <c r="AS109" s="199"/>
      <c r="AT109" s="199"/>
      <c r="AU109" s="199"/>
      <c r="AV109" s="199"/>
      <c r="AW109" s="199"/>
      <c r="AX109" s="199"/>
      <c r="AY109" s="202" t="s">
        <v>120</v>
      </c>
      <c r="AZ109" s="199"/>
      <c r="BA109" s="199"/>
      <c r="BB109" s="199"/>
      <c r="BC109" s="199"/>
      <c r="BD109" s="199"/>
      <c r="BE109" s="203">
        <f>IF(O109="základní",K109,0)</f>
        <v>0</v>
      </c>
      <c r="BF109" s="203">
        <f>IF(O109="snížená",K109,0)</f>
        <v>0</v>
      </c>
      <c r="BG109" s="203">
        <f>IF(O109="zákl. přenesená",K109,0)</f>
        <v>0</v>
      </c>
      <c r="BH109" s="203">
        <f>IF(O109="sníž. přenesená",K109,0)</f>
        <v>0</v>
      </c>
      <c r="BI109" s="203">
        <f>IF(O109="nulová",K109,0)</f>
        <v>0</v>
      </c>
      <c r="BJ109" s="202" t="s">
        <v>86</v>
      </c>
      <c r="BK109" s="199"/>
      <c r="BL109" s="199"/>
      <c r="BM109" s="199"/>
    </row>
    <row r="110" s="2" customFormat="1">
      <c r="A110" s="37"/>
      <c r="B110" s="38"/>
      <c r="C110" s="39"/>
      <c r="D110" s="39"/>
      <c r="E110" s="39"/>
      <c r="F110" s="39"/>
      <c r="G110" s="39"/>
      <c r="H110" s="39"/>
      <c r="I110" s="39"/>
      <c r="J110" s="39"/>
      <c r="K110" s="39"/>
      <c r="L110" s="39"/>
      <c r="M110" s="62"/>
      <c r="S110" s="37"/>
      <c r="T110" s="37"/>
      <c r="U110" s="37"/>
      <c r="V110" s="37"/>
      <c r="W110" s="37"/>
      <c r="X110" s="37"/>
      <c r="Y110" s="37"/>
      <c r="Z110" s="37"/>
      <c r="AA110" s="37"/>
      <c r="AB110" s="37"/>
      <c r="AC110" s="37"/>
      <c r="AD110" s="37"/>
      <c r="AE110" s="37"/>
    </row>
    <row r="111" s="2" customFormat="1" ht="29.28" customHeight="1">
      <c r="A111" s="37"/>
      <c r="B111" s="38"/>
      <c r="C111" s="204" t="s">
        <v>121</v>
      </c>
      <c r="D111" s="178"/>
      <c r="E111" s="178"/>
      <c r="F111" s="178"/>
      <c r="G111" s="178"/>
      <c r="H111" s="178"/>
      <c r="I111" s="178"/>
      <c r="J111" s="178"/>
      <c r="K111" s="205">
        <f>ROUND(K96+K103,2)</f>
        <v>0</v>
      </c>
      <c r="L111" s="178"/>
      <c r="M111" s="62"/>
      <c r="S111" s="37"/>
      <c r="T111" s="37"/>
      <c r="U111" s="37"/>
      <c r="V111" s="37"/>
      <c r="W111" s="37"/>
      <c r="X111" s="37"/>
      <c r="Y111" s="37"/>
      <c r="Z111" s="37"/>
      <c r="AA111" s="37"/>
      <c r="AB111" s="37"/>
      <c r="AC111" s="37"/>
      <c r="AD111" s="37"/>
      <c r="AE111" s="37"/>
    </row>
    <row r="112" s="2" customFormat="1" ht="6.96" customHeight="1">
      <c r="A112" s="37"/>
      <c r="B112" s="65"/>
      <c r="C112" s="66"/>
      <c r="D112" s="66"/>
      <c r="E112" s="66"/>
      <c r="F112" s="66"/>
      <c r="G112" s="66"/>
      <c r="H112" s="66"/>
      <c r="I112" s="66"/>
      <c r="J112" s="66"/>
      <c r="K112" s="66"/>
      <c r="L112" s="66"/>
      <c r="M112" s="62"/>
      <c r="S112" s="37"/>
      <c r="T112" s="37"/>
      <c r="U112" s="37"/>
      <c r="V112" s="37"/>
      <c r="W112" s="37"/>
      <c r="X112" s="37"/>
      <c r="Y112" s="37"/>
      <c r="Z112" s="37"/>
      <c r="AA112" s="37"/>
      <c r="AB112" s="37"/>
      <c r="AC112" s="37"/>
      <c r="AD112" s="37"/>
      <c r="AE112" s="37"/>
    </row>
    <row r="116" s="2" customFormat="1" ht="6.96" customHeight="1">
      <c r="A116" s="37"/>
      <c r="B116" s="67"/>
      <c r="C116" s="68"/>
      <c r="D116" s="68"/>
      <c r="E116" s="68"/>
      <c r="F116" s="68"/>
      <c r="G116" s="68"/>
      <c r="H116" s="68"/>
      <c r="I116" s="68"/>
      <c r="J116" s="68"/>
      <c r="K116" s="68"/>
      <c r="L116" s="68"/>
      <c r="M116" s="62"/>
      <c r="S116" s="37"/>
      <c r="T116" s="37"/>
      <c r="U116" s="37"/>
      <c r="V116" s="37"/>
      <c r="W116" s="37"/>
      <c r="X116" s="37"/>
      <c r="Y116" s="37"/>
      <c r="Z116" s="37"/>
      <c r="AA116" s="37"/>
      <c r="AB116" s="37"/>
      <c r="AC116" s="37"/>
      <c r="AD116" s="37"/>
      <c r="AE116" s="37"/>
    </row>
    <row r="117" s="2" customFormat="1" ht="24.96" customHeight="1">
      <c r="A117" s="37"/>
      <c r="B117" s="38"/>
      <c r="C117" s="22" t="s">
        <v>122</v>
      </c>
      <c r="D117" s="39"/>
      <c r="E117" s="39"/>
      <c r="F117" s="39"/>
      <c r="G117" s="39"/>
      <c r="H117" s="39"/>
      <c r="I117" s="39"/>
      <c r="J117" s="39"/>
      <c r="K117" s="39"/>
      <c r="L117" s="39"/>
      <c r="M117" s="62"/>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39"/>
      <c r="M118" s="62"/>
      <c r="S118" s="37"/>
      <c r="T118" s="37"/>
      <c r="U118" s="37"/>
      <c r="V118" s="37"/>
      <c r="W118" s="37"/>
      <c r="X118" s="37"/>
      <c r="Y118" s="37"/>
      <c r="Z118" s="37"/>
      <c r="AA118" s="37"/>
      <c r="AB118" s="37"/>
      <c r="AC118" s="37"/>
      <c r="AD118" s="37"/>
      <c r="AE118" s="37"/>
    </row>
    <row r="119" s="2" customFormat="1" ht="12" customHeight="1">
      <c r="A119" s="37"/>
      <c r="B119" s="38"/>
      <c r="C119" s="31" t="s">
        <v>17</v>
      </c>
      <c r="D119" s="39"/>
      <c r="E119" s="39"/>
      <c r="F119" s="39"/>
      <c r="G119" s="39"/>
      <c r="H119" s="39"/>
      <c r="I119" s="39"/>
      <c r="J119" s="39"/>
      <c r="K119" s="39"/>
      <c r="L119" s="39"/>
      <c r="M119" s="62"/>
      <c r="S119" s="37"/>
      <c r="T119" s="37"/>
      <c r="U119" s="37"/>
      <c r="V119" s="37"/>
      <c r="W119" s="37"/>
      <c r="X119" s="37"/>
      <c r="Y119" s="37"/>
      <c r="Z119" s="37"/>
      <c r="AA119" s="37"/>
      <c r="AB119" s="37"/>
      <c r="AC119" s="37"/>
      <c r="AD119" s="37"/>
      <c r="AE119" s="37"/>
    </row>
    <row r="120" s="2" customFormat="1" ht="26.25" customHeight="1">
      <c r="A120" s="37"/>
      <c r="B120" s="38"/>
      <c r="C120" s="39"/>
      <c r="D120" s="39"/>
      <c r="E120" s="176" t="str">
        <f>E7</f>
        <v>Nový pavilon péče o matku a dítě včetně hemodializačního střediska a nadzemního spojovacího koridoru</v>
      </c>
      <c r="F120" s="31"/>
      <c r="G120" s="31"/>
      <c r="H120" s="31"/>
      <c r="I120" s="39"/>
      <c r="J120" s="39"/>
      <c r="K120" s="39"/>
      <c r="L120" s="39"/>
      <c r="M120" s="62"/>
      <c r="S120" s="37"/>
      <c r="T120" s="37"/>
      <c r="U120" s="37"/>
      <c r="V120" s="37"/>
      <c r="W120" s="37"/>
      <c r="X120" s="37"/>
      <c r="Y120" s="37"/>
      <c r="Z120" s="37"/>
      <c r="AA120" s="37"/>
      <c r="AB120" s="37"/>
      <c r="AC120" s="37"/>
      <c r="AD120" s="37"/>
      <c r="AE120" s="37"/>
    </row>
    <row r="121" s="2" customFormat="1" ht="12" customHeight="1">
      <c r="A121" s="37"/>
      <c r="B121" s="38"/>
      <c r="C121" s="31" t="s">
        <v>94</v>
      </c>
      <c r="D121" s="39"/>
      <c r="E121" s="39"/>
      <c r="F121" s="39"/>
      <c r="G121" s="39"/>
      <c r="H121" s="39"/>
      <c r="I121" s="39"/>
      <c r="J121" s="39"/>
      <c r="K121" s="39"/>
      <c r="L121" s="39"/>
      <c r="M121" s="62"/>
      <c r="S121" s="37"/>
      <c r="T121" s="37"/>
      <c r="U121" s="37"/>
      <c r="V121" s="37"/>
      <c r="W121" s="37"/>
      <c r="X121" s="37"/>
      <c r="Y121" s="37"/>
      <c r="Z121" s="37"/>
      <c r="AA121" s="37"/>
      <c r="AB121" s="37"/>
      <c r="AC121" s="37"/>
      <c r="AD121" s="37"/>
      <c r="AE121" s="37"/>
    </row>
    <row r="122" s="2" customFormat="1" ht="30" customHeight="1">
      <c r="A122" s="37"/>
      <c r="B122" s="38"/>
      <c r="C122" s="39"/>
      <c r="D122" s="39"/>
      <c r="E122" s="75" t="str">
        <f>E9</f>
        <v>D1_03-D02 - Objekt bývalého dětského oddělení - Dotazy 2023-05-23</v>
      </c>
      <c r="F122" s="39"/>
      <c r="G122" s="39"/>
      <c r="H122" s="39"/>
      <c r="I122" s="39"/>
      <c r="J122" s="39"/>
      <c r="K122" s="39"/>
      <c r="L122" s="39"/>
      <c r="M122" s="62"/>
      <c r="S122" s="37"/>
      <c r="T122" s="37"/>
      <c r="U122" s="37"/>
      <c r="V122" s="37"/>
      <c r="W122" s="37"/>
      <c r="X122" s="37"/>
      <c r="Y122" s="37"/>
      <c r="Z122" s="37"/>
      <c r="AA122" s="37"/>
      <c r="AB122" s="37"/>
      <c r="AC122" s="37"/>
      <c r="AD122" s="37"/>
      <c r="AE122" s="37"/>
    </row>
    <row r="123" s="2" customFormat="1" ht="6.96" customHeight="1">
      <c r="A123" s="37"/>
      <c r="B123" s="38"/>
      <c r="C123" s="39"/>
      <c r="D123" s="39"/>
      <c r="E123" s="39"/>
      <c r="F123" s="39"/>
      <c r="G123" s="39"/>
      <c r="H123" s="39"/>
      <c r="I123" s="39"/>
      <c r="J123" s="39"/>
      <c r="K123" s="39"/>
      <c r="L123" s="39"/>
      <c r="M123" s="62"/>
      <c r="S123" s="37"/>
      <c r="T123" s="37"/>
      <c r="U123" s="37"/>
      <c r="V123" s="37"/>
      <c r="W123" s="37"/>
      <c r="X123" s="37"/>
      <c r="Y123" s="37"/>
      <c r="Z123" s="37"/>
      <c r="AA123" s="37"/>
      <c r="AB123" s="37"/>
      <c r="AC123" s="37"/>
      <c r="AD123" s="37"/>
      <c r="AE123" s="37"/>
    </row>
    <row r="124" s="2" customFormat="1" ht="12" customHeight="1">
      <c r="A124" s="37"/>
      <c r="B124" s="38"/>
      <c r="C124" s="31" t="s">
        <v>21</v>
      </c>
      <c r="D124" s="39"/>
      <c r="E124" s="39"/>
      <c r="F124" s="26" t="str">
        <f>F12</f>
        <v>Děčín</v>
      </c>
      <c r="G124" s="39"/>
      <c r="H124" s="39"/>
      <c r="I124" s="31" t="s">
        <v>23</v>
      </c>
      <c r="J124" s="78" t="str">
        <f>IF(J12="","",J12)</f>
        <v>14. 9. 2020</v>
      </c>
      <c r="K124" s="39"/>
      <c r="L124" s="39"/>
      <c r="M124" s="62"/>
      <c r="S124" s="37"/>
      <c r="T124" s="37"/>
      <c r="U124" s="37"/>
      <c r="V124" s="37"/>
      <c r="W124" s="37"/>
      <c r="X124" s="37"/>
      <c r="Y124" s="37"/>
      <c r="Z124" s="37"/>
      <c r="AA124" s="37"/>
      <c r="AB124" s="37"/>
      <c r="AC124" s="37"/>
      <c r="AD124" s="37"/>
      <c r="AE124" s="37"/>
    </row>
    <row r="125" s="2" customFormat="1" ht="6.96" customHeight="1">
      <c r="A125" s="37"/>
      <c r="B125" s="38"/>
      <c r="C125" s="39"/>
      <c r="D125" s="39"/>
      <c r="E125" s="39"/>
      <c r="F125" s="39"/>
      <c r="G125" s="39"/>
      <c r="H125" s="39"/>
      <c r="I125" s="39"/>
      <c r="J125" s="39"/>
      <c r="K125" s="39"/>
      <c r="L125" s="39"/>
      <c r="M125" s="62"/>
      <c r="S125" s="37"/>
      <c r="T125" s="37"/>
      <c r="U125" s="37"/>
      <c r="V125" s="37"/>
      <c r="W125" s="37"/>
      <c r="X125" s="37"/>
      <c r="Y125" s="37"/>
      <c r="Z125" s="37"/>
      <c r="AA125" s="37"/>
      <c r="AB125" s="37"/>
      <c r="AC125" s="37"/>
      <c r="AD125" s="37"/>
      <c r="AE125" s="37"/>
    </row>
    <row r="126" s="2" customFormat="1" ht="40.05" customHeight="1">
      <c r="A126" s="37"/>
      <c r="B126" s="38"/>
      <c r="C126" s="31" t="s">
        <v>25</v>
      </c>
      <c r="D126" s="39"/>
      <c r="E126" s="39"/>
      <c r="F126" s="26" t="str">
        <f>E15</f>
        <v>Krajská zdravotní a.s, Ústí nad Labem</v>
      </c>
      <c r="G126" s="39"/>
      <c r="H126" s="39"/>
      <c r="I126" s="31" t="s">
        <v>31</v>
      </c>
      <c r="J126" s="35" t="str">
        <f>E21</f>
        <v>PENTA PROJEKT s.r.o., Mrštíkova 12, Jihlava</v>
      </c>
      <c r="K126" s="39"/>
      <c r="L126" s="39"/>
      <c r="M126" s="62"/>
      <c r="S126" s="37"/>
      <c r="T126" s="37"/>
      <c r="U126" s="37"/>
      <c r="V126" s="37"/>
      <c r="W126" s="37"/>
      <c r="X126" s="37"/>
      <c r="Y126" s="37"/>
      <c r="Z126" s="37"/>
      <c r="AA126" s="37"/>
      <c r="AB126" s="37"/>
      <c r="AC126" s="37"/>
      <c r="AD126" s="37"/>
      <c r="AE126" s="37"/>
    </row>
    <row r="127" s="2" customFormat="1" ht="15.15" customHeight="1">
      <c r="A127" s="37"/>
      <c r="B127" s="38"/>
      <c r="C127" s="31" t="s">
        <v>29</v>
      </c>
      <c r="D127" s="39"/>
      <c r="E127" s="39"/>
      <c r="F127" s="26" t="str">
        <f>IF(E18="","",E18)</f>
        <v>Vyplň údaj</v>
      </c>
      <c r="G127" s="39"/>
      <c r="H127" s="39"/>
      <c r="I127" s="31" t="s">
        <v>33</v>
      </c>
      <c r="J127" s="35" t="str">
        <f>E24</f>
        <v>Ing. Avuk</v>
      </c>
      <c r="K127" s="39"/>
      <c r="L127" s="39"/>
      <c r="M127" s="62"/>
      <c r="S127" s="37"/>
      <c r="T127" s="37"/>
      <c r="U127" s="37"/>
      <c r="V127" s="37"/>
      <c r="W127" s="37"/>
      <c r="X127" s="37"/>
      <c r="Y127" s="37"/>
      <c r="Z127" s="37"/>
      <c r="AA127" s="37"/>
      <c r="AB127" s="37"/>
      <c r="AC127" s="37"/>
      <c r="AD127" s="37"/>
      <c r="AE127" s="37"/>
    </row>
    <row r="128" s="2" customFormat="1" ht="10.32" customHeight="1">
      <c r="A128" s="37"/>
      <c r="B128" s="38"/>
      <c r="C128" s="39"/>
      <c r="D128" s="39"/>
      <c r="E128" s="39"/>
      <c r="F128" s="39"/>
      <c r="G128" s="39"/>
      <c r="H128" s="39"/>
      <c r="I128" s="39"/>
      <c r="J128" s="39"/>
      <c r="K128" s="39"/>
      <c r="L128" s="39"/>
      <c r="M128" s="62"/>
      <c r="S128" s="37"/>
      <c r="T128" s="37"/>
      <c r="U128" s="37"/>
      <c r="V128" s="37"/>
      <c r="W128" s="37"/>
      <c r="X128" s="37"/>
      <c r="Y128" s="37"/>
      <c r="Z128" s="37"/>
      <c r="AA128" s="37"/>
      <c r="AB128" s="37"/>
      <c r="AC128" s="37"/>
      <c r="AD128" s="37"/>
      <c r="AE128" s="37"/>
    </row>
    <row r="129" s="11" customFormat="1" ht="29.28" customHeight="1">
      <c r="A129" s="206"/>
      <c r="B129" s="207"/>
      <c r="C129" s="208" t="s">
        <v>123</v>
      </c>
      <c r="D129" s="209" t="s">
        <v>61</v>
      </c>
      <c r="E129" s="209" t="s">
        <v>57</v>
      </c>
      <c r="F129" s="209" t="s">
        <v>58</v>
      </c>
      <c r="G129" s="209" t="s">
        <v>124</v>
      </c>
      <c r="H129" s="209" t="s">
        <v>125</v>
      </c>
      <c r="I129" s="209" t="s">
        <v>126</v>
      </c>
      <c r="J129" s="209" t="s">
        <v>127</v>
      </c>
      <c r="K129" s="209" t="s">
        <v>105</v>
      </c>
      <c r="L129" s="210" t="s">
        <v>128</v>
      </c>
      <c r="M129" s="211"/>
      <c r="N129" s="99" t="s">
        <v>1</v>
      </c>
      <c r="O129" s="100" t="s">
        <v>40</v>
      </c>
      <c r="P129" s="100" t="s">
        <v>129</v>
      </c>
      <c r="Q129" s="100" t="s">
        <v>130</v>
      </c>
      <c r="R129" s="100" t="s">
        <v>131</v>
      </c>
      <c r="S129" s="100" t="s">
        <v>132</v>
      </c>
      <c r="T129" s="100" t="s">
        <v>133</v>
      </c>
      <c r="U129" s="100" t="s">
        <v>134</v>
      </c>
      <c r="V129" s="100" t="s">
        <v>135</v>
      </c>
      <c r="W129" s="100" t="s">
        <v>136</v>
      </c>
      <c r="X129" s="101" t="s">
        <v>137</v>
      </c>
      <c r="Y129" s="206"/>
      <c r="Z129" s="206"/>
      <c r="AA129" s="206"/>
      <c r="AB129" s="206"/>
      <c r="AC129" s="206"/>
      <c r="AD129" s="206"/>
      <c r="AE129" s="206"/>
    </row>
    <row r="130" s="2" customFormat="1" ht="22.8" customHeight="1">
      <c r="A130" s="37"/>
      <c r="B130" s="38"/>
      <c r="C130" s="106" t="s">
        <v>138</v>
      </c>
      <c r="D130" s="39"/>
      <c r="E130" s="39"/>
      <c r="F130" s="39"/>
      <c r="G130" s="39"/>
      <c r="H130" s="39"/>
      <c r="I130" s="39"/>
      <c r="J130" s="39"/>
      <c r="K130" s="212">
        <f>BK130</f>
        <v>0</v>
      </c>
      <c r="L130" s="39"/>
      <c r="M130" s="43"/>
      <c r="N130" s="102"/>
      <c r="O130" s="213"/>
      <c r="P130" s="103"/>
      <c r="Q130" s="214">
        <f>Q131</f>
        <v>0</v>
      </c>
      <c r="R130" s="214">
        <f>R131</f>
        <v>0</v>
      </c>
      <c r="S130" s="103"/>
      <c r="T130" s="215">
        <f>T131</f>
        <v>0</v>
      </c>
      <c r="U130" s="103"/>
      <c r="V130" s="215">
        <f>V131</f>
        <v>0.060760000000000002</v>
      </c>
      <c r="W130" s="103"/>
      <c r="X130" s="216">
        <f>X131</f>
        <v>4275.6603999999998</v>
      </c>
      <c r="Y130" s="37"/>
      <c r="Z130" s="37"/>
      <c r="AA130" s="37"/>
      <c r="AB130" s="37"/>
      <c r="AC130" s="37"/>
      <c r="AD130" s="37"/>
      <c r="AE130" s="37"/>
      <c r="AT130" s="16" t="s">
        <v>77</v>
      </c>
      <c r="AU130" s="16" t="s">
        <v>107</v>
      </c>
      <c r="BK130" s="217">
        <f>BK131</f>
        <v>0</v>
      </c>
    </row>
    <row r="131" s="12" customFormat="1" ht="25.92" customHeight="1">
      <c r="A131" s="12"/>
      <c r="B131" s="218"/>
      <c r="C131" s="219"/>
      <c r="D131" s="220" t="s">
        <v>77</v>
      </c>
      <c r="E131" s="221" t="s">
        <v>139</v>
      </c>
      <c r="F131" s="221" t="s">
        <v>140</v>
      </c>
      <c r="G131" s="219"/>
      <c r="H131" s="219"/>
      <c r="I131" s="222"/>
      <c r="J131" s="222"/>
      <c r="K131" s="223">
        <f>BK131</f>
        <v>0</v>
      </c>
      <c r="L131" s="219"/>
      <c r="M131" s="224"/>
      <c r="N131" s="225"/>
      <c r="O131" s="226"/>
      <c r="P131" s="226"/>
      <c r="Q131" s="227">
        <f>Q132+Q147+Q174</f>
        <v>0</v>
      </c>
      <c r="R131" s="227">
        <f>R132+R147+R174</f>
        <v>0</v>
      </c>
      <c r="S131" s="226"/>
      <c r="T131" s="228">
        <f>T132+T147+T174</f>
        <v>0</v>
      </c>
      <c r="U131" s="226"/>
      <c r="V131" s="228">
        <f>V132+V147+V174</f>
        <v>0.060760000000000002</v>
      </c>
      <c r="W131" s="226"/>
      <c r="X131" s="229">
        <f>X132+X147+X174</f>
        <v>4275.6603999999998</v>
      </c>
      <c r="Y131" s="12"/>
      <c r="Z131" s="12"/>
      <c r="AA131" s="12"/>
      <c r="AB131" s="12"/>
      <c r="AC131" s="12"/>
      <c r="AD131" s="12"/>
      <c r="AE131" s="12"/>
      <c r="AR131" s="230" t="s">
        <v>86</v>
      </c>
      <c r="AT131" s="231" t="s">
        <v>77</v>
      </c>
      <c r="AU131" s="231" t="s">
        <v>78</v>
      </c>
      <c r="AY131" s="230" t="s">
        <v>141</v>
      </c>
      <c r="BK131" s="232">
        <f>BK132+BK147+BK174</f>
        <v>0</v>
      </c>
    </row>
    <row r="132" s="12" customFormat="1" ht="22.8" customHeight="1">
      <c r="A132" s="12"/>
      <c r="B132" s="218"/>
      <c r="C132" s="219"/>
      <c r="D132" s="220" t="s">
        <v>77</v>
      </c>
      <c r="E132" s="233" t="s">
        <v>86</v>
      </c>
      <c r="F132" s="233" t="s">
        <v>142</v>
      </c>
      <c r="G132" s="219"/>
      <c r="H132" s="219"/>
      <c r="I132" s="222"/>
      <c r="J132" s="222"/>
      <c r="K132" s="234">
        <f>BK132</f>
        <v>0</v>
      </c>
      <c r="L132" s="219"/>
      <c r="M132" s="224"/>
      <c r="N132" s="225"/>
      <c r="O132" s="226"/>
      <c r="P132" s="226"/>
      <c r="Q132" s="227">
        <f>SUM(Q133:Q146)</f>
        <v>0</v>
      </c>
      <c r="R132" s="227">
        <f>SUM(R133:R146)</f>
        <v>0</v>
      </c>
      <c r="S132" s="226"/>
      <c r="T132" s="228">
        <f>SUM(T133:T146)</f>
        <v>0</v>
      </c>
      <c r="U132" s="226"/>
      <c r="V132" s="228">
        <f>SUM(V133:V146)</f>
        <v>0.060760000000000002</v>
      </c>
      <c r="W132" s="226"/>
      <c r="X132" s="229">
        <f>SUM(X133:X146)</f>
        <v>0</v>
      </c>
      <c r="Y132" s="12"/>
      <c r="Z132" s="12"/>
      <c r="AA132" s="12"/>
      <c r="AB132" s="12"/>
      <c r="AC132" s="12"/>
      <c r="AD132" s="12"/>
      <c r="AE132" s="12"/>
      <c r="AR132" s="230" t="s">
        <v>86</v>
      </c>
      <c r="AT132" s="231" t="s">
        <v>77</v>
      </c>
      <c r="AU132" s="231" t="s">
        <v>86</v>
      </c>
      <c r="AY132" s="230" t="s">
        <v>141</v>
      </c>
      <c r="BK132" s="232">
        <f>SUM(BK133:BK146)</f>
        <v>0</v>
      </c>
    </row>
    <row r="133" s="2" customFormat="1" ht="16.5" customHeight="1">
      <c r="A133" s="37"/>
      <c r="B133" s="38"/>
      <c r="C133" s="235" t="s">
        <v>86</v>
      </c>
      <c r="D133" s="235" t="s">
        <v>143</v>
      </c>
      <c r="E133" s="236" t="s">
        <v>144</v>
      </c>
      <c r="F133" s="237" t="s">
        <v>145</v>
      </c>
      <c r="G133" s="238" t="s">
        <v>146</v>
      </c>
      <c r="H133" s="239">
        <v>1</v>
      </c>
      <c r="I133" s="240"/>
      <c r="J133" s="240"/>
      <c r="K133" s="241">
        <f>ROUND(P133*H133,2)</f>
        <v>0</v>
      </c>
      <c r="L133" s="237" t="s">
        <v>147</v>
      </c>
      <c r="M133" s="43"/>
      <c r="N133" s="242" t="s">
        <v>1</v>
      </c>
      <c r="O133" s="243" t="s">
        <v>41</v>
      </c>
      <c r="P133" s="244">
        <f>I133+J133</f>
        <v>0</v>
      </c>
      <c r="Q133" s="244">
        <f>ROUND(I133*H133,2)</f>
        <v>0</v>
      </c>
      <c r="R133" s="244">
        <f>ROUND(J133*H133,2)</f>
        <v>0</v>
      </c>
      <c r="S133" s="90"/>
      <c r="T133" s="245">
        <f>S133*H133</f>
        <v>0</v>
      </c>
      <c r="U133" s="245">
        <v>0.0086800000000000002</v>
      </c>
      <c r="V133" s="245">
        <f>U133*H133</f>
        <v>0.0086800000000000002</v>
      </c>
      <c r="W133" s="245">
        <v>0</v>
      </c>
      <c r="X133" s="246">
        <f>W133*H133</f>
        <v>0</v>
      </c>
      <c r="Y133" s="37"/>
      <c r="Z133" s="37"/>
      <c r="AA133" s="37"/>
      <c r="AB133" s="37"/>
      <c r="AC133" s="37"/>
      <c r="AD133" s="37"/>
      <c r="AE133" s="37"/>
      <c r="AR133" s="247" t="s">
        <v>148</v>
      </c>
      <c r="AT133" s="247" t="s">
        <v>143</v>
      </c>
      <c r="AU133" s="247" t="s">
        <v>88</v>
      </c>
      <c r="AY133" s="16" t="s">
        <v>141</v>
      </c>
      <c r="BE133" s="248">
        <f>IF(O133="základní",K133,0)</f>
        <v>0</v>
      </c>
      <c r="BF133" s="248">
        <f>IF(O133="snížená",K133,0)</f>
        <v>0</v>
      </c>
      <c r="BG133" s="248">
        <f>IF(O133="zákl. přenesená",K133,0)</f>
        <v>0</v>
      </c>
      <c r="BH133" s="248">
        <f>IF(O133="sníž. přenesená",K133,0)</f>
        <v>0</v>
      </c>
      <c r="BI133" s="248">
        <f>IF(O133="nulová",K133,0)</f>
        <v>0</v>
      </c>
      <c r="BJ133" s="16" t="s">
        <v>86</v>
      </c>
      <c r="BK133" s="248">
        <f>ROUND(P133*H133,2)</f>
        <v>0</v>
      </c>
      <c r="BL133" s="16" t="s">
        <v>148</v>
      </c>
      <c r="BM133" s="247" t="s">
        <v>149</v>
      </c>
    </row>
    <row r="134" s="13" customFormat="1">
      <c r="A134" s="13"/>
      <c r="B134" s="249"/>
      <c r="C134" s="250"/>
      <c r="D134" s="251" t="s">
        <v>150</v>
      </c>
      <c r="E134" s="252" t="s">
        <v>1</v>
      </c>
      <c r="F134" s="253" t="s">
        <v>86</v>
      </c>
      <c r="G134" s="250"/>
      <c r="H134" s="254">
        <v>1</v>
      </c>
      <c r="I134" s="255"/>
      <c r="J134" s="255"/>
      <c r="K134" s="250"/>
      <c r="L134" s="250"/>
      <c r="M134" s="256"/>
      <c r="N134" s="257"/>
      <c r="O134" s="258"/>
      <c r="P134" s="258"/>
      <c r="Q134" s="258"/>
      <c r="R134" s="258"/>
      <c r="S134" s="258"/>
      <c r="T134" s="258"/>
      <c r="U134" s="258"/>
      <c r="V134" s="258"/>
      <c r="W134" s="258"/>
      <c r="X134" s="259"/>
      <c r="Y134" s="13"/>
      <c r="Z134" s="13"/>
      <c r="AA134" s="13"/>
      <c r="AB134" s="13"/>
      <c r="AC134" s="13"/>
      <c r="AD134" s="13"/>
      <c r="AE134" s="13"/>
      <c r="AT134" s="260" t="s">
        <v>150</v>
      </c>
      <c r="AU134" s="260" t="s">
        <v>88</v>
      </c>
      <c r="AV134" s="13" t="s">
        <v>88</v>
      </c>
      <c r="AW134" s="13" t="s">
        <v>5</v>
      </c>
      <c r="AX134" s="13" t="s">
        <v>78</v>
      </c>
      <c r="AY134" s="260" t="s">
        <v>141</v>
      </c>
    </row>
    <row r="135" s="2" customFormat="1" ht="16.5" customHeight="1">
      <c r="A135" s="37"/>
      <c r="B135" s="38"/>
      <c r="C135" s="235" t="s">
        <v>88</v>
      </c>
      <c r="D135" s="235" t="s">
        <v>143</v>
      </c>
      <c r="E135" s="236" t="s">
        <v>151</v>
      </c>
      <c r="F135" s="237" t="s">
        <v>152</v>
      </c>
      <c r="G135" s="238" t="s">
        <v>146</v>
      </c>
      <c r="H135" s="239">
        <v>1</v>
      </c>
      <c r="I135" s="240"/>
      <c r="J135" s="240"/>
      <c r="K135" s="241">
        <f>ROUND(P135*H135,2)</f>
        <v>0</v>
      </c>
      <c r="L135" s="237" t="s">
        <v>147</v>
      </c>
      <c r="M135" s="43"/>
      <c r="N135" s="242" t="s">
        <v>1</v>
      </c>
      <c r="O135" s="243" t="s">
        <v>41</v>
      </c>
      <c r="P135" s="244">
        <f>I135+J135</f>
        <v>0</v>
      </c>
      <c r="Q135" s="244">
        <f>ROUND(I135*H135,2)</f>
        <v>0</v>
      </c>
      <c r="R135" s="244">
        <f>ROUND(J135*H135,2)</f>
        <v>0</v>
      </c>
      <c r="S135" s="90"/>
      <c r="T135" s="245">
        <f>S135*H135</f>
        <v>0</v>
      </c>
      <c r="U135" s="245">
        <v>0.0086800000000000002</v>
      </c>
      <c r="V135" s="245">
        <f>U135*H135</f>
        <v>0.0086800000000000002</v>
      </c>
      <c r="W135" s="245">
        <v>0</v>
      </c>
      <c r="X135" s="246">
        <f>W135*H135</f>
        <v>0</v>
      </c>
      <c r="Y135" s="37"/>
      <c r="Z135" s="37"/>
      <c r="AA135" s="37"/>
      <c r="AB135" s="37"/>
      <c r="AC135" s="37"/>
      <c r="AD135" s="37"/>
      <c r="AE135" s="37"/>
      <c r="AR135" s="247" t="s">
        <v>148</v>
      </c>
      <c r="AT135" s="247" t="s">
        <v>143</v>
      </c>
      <c r="AU135" s="247" t="s">
        <v>88</v>
      </c>
      <c r="AY135" s="16" t="s">
        <v>141</v>
      </c>
      <c r="BE135" s="248">
        <f>IF(O135="základní",K135,0)</f>
        <v>0</v>
      </c>
      <c r="BF135" s="248">
        <f>IF(O135="snížená",K135,0)</f>
        <v>0</v>
      </c>
      <c r="BG135" s="248">
        <f>IF(O135="zákl. přenesená",K135,0)</f>
        <v>0</v>
      </c>
      <c r="BH135" s="248">
        <f>IF(O135="sníž. přenesená",K135,0)</f>
        <v>0</v>
      </c>
      <c r="BI135" s="248">
        <f>IF(O135="nulová",K135,0)</f>
        <v>0</v>
      </c>
      <c r="BJ135" s="16" t="s">
        <v>86</v>
      </c>
      <c r="BK135" s="248">
        <f>ROUND(P135*H135,2)</f>
        <v>0</v>
      </c>
      <c r="BL135" s="16" t="s">
        <v>148</v>
      </c>
      <c r="BM135" s="247" t="s">
        <v>153</v>
      </c>
    </row>
    <row r="136" s="13" customFormat="1">
      <c r="A136" s="13"/>
      <c r="B136" s="249"/>
      <c r="C136" s="250"/>
      <c r="D136" s="251" t="s">
        <v>150</v>
      </c>
      <c r="E136" s="252" t="s">
        <v>1</v>
      </c>
      <c r="F136" s="253" t="s">
        <v>86</v>
      </c>
      <c r="G136" s="250"/>
      <c r="H136" s="254">
        <v>1</v>
      </c>
      <c r="I136" s="255"/>
      <c r="J136" s="255"/>
      <c r="K136" s="250"/>
      <c r="L136" s="250"/>
      <c r="M136" s="256"/>
      <c r="N136" s="257"/>
      <c r="O136" s="258"/>
      <c r="P136" s="258"/>
      <c r="Q136" s="258"/>
      <c r="R136" s="258"/>
      <c r="S136" s="258"/>
      <c r="T136" s="258"/>
      <c r="U136" s="258"/>
      <c r="V136" s="258"/>
      <c r="W136" s="258"/>
      <c r="X136" s="259"/>
      <c r="Y136" s="13"/>
      <c r="Z136" s="13"/>
      <c r="AA136" s="13"/>
      <c r="AB136" s="13"/>
      <c r="AC136" s="13"/>
      <c r="AD136" s="13"/>
      <c r="AE136" s="13"/>
      <c r="AT136" s="260" t="s">
        <v>150</v>
      </c>
      <c r="AU136" s="260" t="s">
        <v>88</v>
      </c>
      <c r="AV136" s="13" t="s">
        <v>88</v>
      </c>
      <c r="AW136" s="13" t="s">
        <v>5</v>
      </c>
      <c r="AX136" s="13" t="s">
        <v>78</v>
      </c>
      <c r="AY136" s="260" t="s">
        <v>141</v>
      </c>
    </row>
    <row r="137" s="2" customFormat="1" ht="16.5" customHeight="1">
      <c r="A137" s="37"/>
      <c r="B137" s="38"/>
      <c r="C137" s="235" t="s">
        <v>154</v>
      </c>
      <c r="D137" s="235" t="s">
        <v>143</v>
      </c>
      <c r="E137" s="236" t="s">
        <v>155</v>
      </c>
      <c r="F137" s="237" t="s">
        <v>156</v>
      </c>
      <c r="G137" s="238" t="s">
        <v>146</v>
      </c>
      <c r="H137" s="239">
        <v>1</v>
      </c>
      <c r="I137" s="240"/>
      <c r="J137" s="240"/>
      <c r="K137" s="241">
        <f>ROUND(P137*H137,2)</f>
        <v>0</v>
      </c>
      <c r="L137" s="237" t="s">
        <v>147</v>
      </c>
      <c r="M137" s="43"/>
      <c r="N137" s="242" t="s">
        <v>1</v>
      </c>
      <c r="O137" s="243" t="s">
        <v>41</v>
      </c>
      <c r="P137" s="244">
        <f>I137+J137</f>
        <v>0</v>
      </c>
      <c r="Q137" s="244">
        <f>ROUND(I137*H137,2)</f>
        <v>0</v>
      </c>
      <c r="R137" s="244">
        <f>ROUND(J137*H137,2)</f>
        <v>0</v>
      </c>
      <c r="S137" s="90"/>
      <c r="T137" s="245">
        <f>S137*H137</f>
        <v>0</v>
      </c>
      <c r="U137" s="245">
        <v>0.0086800000000000002</v>
      </c>
      <c r="V137" s="245">
        <f>U137*H137</f>
        <v>0.0086800000000000002</v>
      </c>
      <c r="W137" s="245">
        <v>0</v>
      </c>
      <c r="X137" s="246">
        <f>W137*H137</f>
        <v>0</v>
      </c>
      <c r="Y137" s="37"/>
      <c r="Z137" s="37"/>
      <c r="AA137" s="37"/>
      <c r="AB137" s="37"/>
      <c r="AC137" s="37"/>
      <c r="AD137" s="37"/>
      <c r="AE137" s="37"/>
      <c r="AR137" s="247" t="s">
        <v>148</v>
      </c>
      <c r="AT137" s="247" t="s">
        <v>143</v>
      </c>
      <c r="AU137" s="247" t="s">
        <v>88</v>
      </c>
      <c r="AY137" s="16" t="s">
        <v>141</v>
      </c>
      <c r="BE137" s="248">
        <f>IF(O137="základní",K137,0)</f>
        <v>0</v>
      </c>
      <c r="BF137" s="248">
        <f>IF(O137="snížená",K137,0)</f>
        <v>0</v>
      </c>
      <c r="BG137" s="248">
        <f>IF(O137="zákl. přenesená",K137,0)</f>
        <v>0</v>
      </c>
      <c r="BH137" s="248">
        <f>IF(O137="sníž. přenesená",K137,0)</f>
        <v>0</v>
      </c>
      <c r="BI137" s="248">
        <f>IF(O137="nulová",K137,0)</f>
        <v>0</v>
      </c>
      <c r="BJ137" s="16" t="s">
        <v>86</v>
      </c>
      <c r="BK137" s="248">
        <f>ROUND(P137*H137,2)</f>
        <v>0</v>
      </c>
      <c r="BL137" s="16" t="s">
        <v>148</v>
      </c>
      <c r="BM137" s="247" t="s">
        <v>157</v>
      </c>
    </row>
    <row r="138" s="13" customFormat="1">
      <c r="A138" s="13"/>
      <c r="B138" s="249"/>
      <c r="C138" s="250"/>
      <c r="D138" s="251" t="s">
        <v>150</v>
      </c>
      <c r="E138" s="252" t="s">
        <v>1</v>
      </c>
      <c r="F138" s="253" t="s">
        <v>86</v>
      </c>
      <c r="G138" s="250"/>
      <c r="H138" s="254">
        <v>1</v>
      </c>
      <c r="I138" s="255"/>
      <c r="J138" s="255"/>
      <c r="K138" s="250"/>
      <c r="L138" s="250"/>
      <c r="M138" s="256"/>
      <c r="N138" s="257"/>
      <c r="O138" s="258"/>
      <c r="P138" s="258"/>
      <c r="Q138" s="258"/>
      <c r="R138" s="258"/>
      <c r="S138" s="258"/>
      <c r="T138" s="258"/>
      <c r="U138" s="258"/>
      <c r="V138" s="258"/>
      <c r="W138" s="258"/>
      <c r="X138" s="259"/>
      <c r="Y138" s="13"/>
      <c r="Z138" s="13"/>
      <c r="AA138" s="13"/>
      <c r="AB138" s="13"/>
      <c r="AC138" s="13"/>
      <c r="AD138" s="13"/>
      <c r="AE138" s="13"/>
      <c r="AT138" s="260" t="s">
        <v>150</v>
      </c>
      <c r="AU138" s="260" t="s">
        <v>88</v>
      </c>
      <c r="AV138" s="13" t="s">
        <v>88</v>
      </c>
      <c r="AW138" s="13" t="s">
        <v>5</v>
      </c>
      <c r="AX138" s="13" t="s">
        <v>78</v>
      </c>
      <c r="AY138" s="260" t="s">
        <v>141</v>
      </c>
    </row>
    <row r="139" s="2" customFormat="1" ht="16.5" customHeight="1">
      <c r="A139" s="37"/>
      <c r="B139" s="38"/>
      <c r="C139" s="235" t="s">
        <v>148</v>
      </c>
      <c r="D139" s="235" t="s">
        <v>143</v>
      </c>
      <c r="E139" s="236" t="s">
        <v>158</v>
      </c>
      <c r="F139" s="237" t="s">
        <v>159</v>
      </c>
      <c r="G139" s="238" t="s">
        <v>146</v>
      </c>
      <c r="H139" s="239">
        <v>1</v>
      </c>
      <c r="I139" s="240"/>
      <c r="J139" s="240"/>
      <c r="K139" s="241">
        <f>ROUND(P139*H139,2)</f>
        <v>0</v>
      </c>
      <c r="L139" s="237" t="s">
        <v>147</v>
      </c>
      <c r="M139" s="43"/>
      <c r="N139" s="242" t="s">
        <v>1</v>
      </c>
      <c r="O139" s="243" t="s">
        <v>41</v>
      </c>
      <c r="P139" s="244">
        <f>I139+J139</f>
        <v>0</v>
      </c>
      <c r="Q139" s="244">
        <f>ROUND(I139*H139,2)</f>
        <v>0</v>
      </c>
      <c r="R139" s="244">
        <f>ROUND(J139*H139,2)</f>
        <v>0</v>
      </c>
      <c r="S139" s="90"/>
      <c r="T139" s="245">
        <f>S139*H139</f>
        <v>0</v>
      </c>
      <c r="U139" s="245">
        <v>0.0086800000000000002</v>
      </c>
      <c r="V139" s="245">
        <f>U139*H139</f>
        <v>0.0086800000000000002</v>
      </c>
      <c r="W139" s="245">
        <v>0</v>
      </c>
      <c r="X139" s="246">
        <f>W139*H139</f>
        <v>0</v>
      </c>
      <c r="Y139" s="37"/>
      <c r="Z139" s="37"/>
      <c r="AA139" s="37"/>
      <c r="AB139" s="37"/>
      <c r="AC139" s="37"/>
      <c r="AD139" s="37"/>
      <c r="AE139" s="37"/>
      <c r="AR139" s="247" t="s">
        <v>148</v>
      </c>
      <c r="AT139" s="247" t="s">
        <v>143</v>
      </c>
      <c r="AU139" s="247" t="s">
        <v>88</v>
      </c>
      <c r="AY139" s="16" t="s">
        <v>141</v>
      </c>
      <c r="BE139" s="248">
        <f>IF(O139="základní",K139,0)</f>
        <v>0</v>
      </c>
      <c r="BF139" s="248">
        <f>IF(O139="snížená",K139,0)</f>
        <v>0</v>
      </c>
      <c r="BG139" s="248">
        <f>IF(O139="zákl. přenesená",K139,0)</f>
        <v>0</v>
      </c>
      <c r="BH139" s="248">
        <f>IF(O139="sníž. přenesená",K139,0)</f>
        <v>0</v>
      </c>
      <c r="BI139" s="248">
        <f>IF(O139="nulová",K139,0)</f>
        <v>0</v>
      </c>
      <c r="BJ139" s="16" t="s">
        <v>86</v>
      </c>
      <c r="BK139" s="248">
        <f>ROUND(P139*H139,2)</f>
        <v>0</v>
      </c>
      <c r="BL139" s="16" t="s">
        <v>148</v>
      </c>
      <c r="BM139" s="247" t="s">
        <v>160</v>
      </c>
    </row>
    <row r="140" s="13" customFormat="1">
      <c r="A140" s="13"/>
      <c r="B140" s="249"/>
      <c r="C140" s="250"/>
      <c r="D140" s="251" t="s">
        <v>150</v>
      </c>
      <c r="E140" s="252" t="s">
        <v>1</v>
      </c>
      <c r="F140" s="253" t="s">
        <v>86</v>
      </c>
      <c r="G140" s="250"/>
      <c r="H140" s="254">
        <v>1</v>
      </c>
      <c r="I140" s="255"/>
      <c r="J140" s="255"/>
      <c r="K140" s="250"/>
      <c r="L140" s="250"/>
      <c r="M140" s="256"/>
      <c r="N140" s="257"/>
      <c r="O140" s="258"/>
      <c r="P140" s="258"/>
      <c r="Q140" s="258"/>
      <c r="R140" s="258"/>
      <c r="S140" s="258"/>
      <c r="T140" s="258"/>
      <c r="U140" s="258"/>
      <c r="V140" s="258"/>
      <c r="W140" s="258"/>
      <c r="X140" s="259"/>
      <c r="Y140" s="13"/>
      <c r="Z140" s="13"/>
      <c r="AA140" s="13"/>
      <c r="AB140" s="13"/>
      <c r="AC140" s="13"/>
      <c r="AD140" s="13"/>
      <c r="AE140" s="13"/>
      <c r="AT140" s="260" t="s">
        <v>150</v>
      </c>
      <c r="AU140" s="260" t="s">
        <v>88</v>
      </c>
      <c r="AV140" s="13" t="s">
        <v>88</v>
      </c>
      <c r="AW140" s="13" t="s">
        <v>5</v>
      </c>
      <c r="AX140" s="13" t="s">
        <v>78</v>
      </c>
      <c r="AY140" s="260" t="s">
        <v>141</v>
      </c>
    </row>
    <row r="141" s="2" customFormat="1" ht="16.5" customHeight="1">
      <c r="A141" s="37"/>
      <c r="B141" s="38"/>
      <c r="C141" s="235" t="s">
        <v>161</v>
      </c>
      <c r="D141" s="235" t="s">
        <v>143</v>
      </c>
      <c r="E141" s="236" t="s">
        <v>162</v>
      </c>
      <c r="F141" s="237" t="s">
        <v>163</v>
      </c>
      <c r="G141" s="238" t="s">
        <v>146</v>
      </c>
      <c r="H141" s="239">
        <v>1</v>
      </c>
      <c r="I141" s="240"/>
      <c r="J141" s="240"/>
      <c r="K141" s="241">
        <f>ROUND(P141*H141,2)</f>
        <v>0</v>
      </c>
      <c r="L141" s="237" t="s">
        <v>147</v>
      </c>
      <c r="M141" s="43"/>
      <c r="N141" s="242" t="s">
        <v>1</v>
      </c>
      <c r="O141" s="243" t="s">
        <v>41</v>
      </c>
      <c r="P141" s="244">
        <f>I141+J141</f>
        <v>0</v>
      </c>
      <c r="Q141" s="244">
        <f>ROUND(I141*H141,2)</f>
        <v>0</v>
      </c>
      <c r="R141" s="244">
        <f>ROUND(J141*H141,2)</f>
        <v>0</v>
      </c>
      <c r="S141" s="90"/>
      <c r="T141" s="245">
        <f>S141*H141</f>
        <v>0</v>
      </c>
      <c r="U141" s="245">
        <v>0.0086800000000000002</v>
      </c>
      <c r="V141" s="245">
        <f>U141*H141</f>
        <v>0.0086800000000000002</v>
      </c>
      <c r="W141" s="245">
        <v>0</v>
      </c>
      <c r="X141" s="246">
        <f>W141*H141</f>
        <v>0</v>
      </c>
      <c r="Y141" s="37"/>
      <c r="Z141" s="37"/>
      <c r="AA141" s="37"/>
      <c r="AB141" s="37"/>
      <c r="AC141" s="37"/>
      <c r="AD141" s="37"/>
      <c r="AE141" s="37"/>
      <c r="AR141" s="247" t="s">
        <v>148</v>
      </c>
      <c r="AT141" s="247" t="s">
        <v>143</v>
      </c>
      <c r="AU141" s="247" t="s">
        <v>88</v>
      </c>
      <c r="AY141" s="16" t="s">
        <v>141</v>
      </c>
      <c r="BE141" s="248">
        <f>IF(O141="základní",K141,0)</f>
        <v>0</v>
      </c>
      <c r="BF141" s="248">
        <f>IF(O141="snížená",K141,0)</f>
        <v>0</v>
      </c>
      <c r="BG141" s="248">
        <f>IF(O141="zákl. přenesená",K141,0)</f>
        <v>0</v>
      </c>
      <c r="BH141" s="248">
        <f>IF(O141="sníž. přenesená",K141,0)</f>
        <v>0</v>
      </c>
      <c r="BI141" s="248">
        <f>IF(O141="nulová",K141,0)</f>
        <v>0</v>
      </c>
      <c r="BJ141" s="16" t="s">
        <v>86</v>
      </c>
      <c r="BK141" s="248">
        <f>ROUND(P141*H141,2)</f>
        <v>0</v>
      </c>
      <c r="BL141" s="16" t="s">
        <v>148</v>
      </c>
      <c r="BM141" s="247" t="s">
        <v>164</v>
      </c>
    </row>
    <row r="142" s="13" customFormat="1">
      <c r="A142" s="13"/>
      <c r="B142" s="249"/>
      <c r="C142" s="250"/>
      <c r="D142" s="251" t="s">
        <v>150</v>
      </c>
      <c r="E142" s="252" t="s">
        <v>1</v>
      </c>
      <c r="F142" s="253" t="s">
        <v>86</v>
      </c>
      <c r="G142" s="250"/>
      <c r="H142" s="254">
        <v>1</v>
      </c>
      <c r="I142" s="255"/>
      <c r="J142" s="255"/>
      <c r="K142" s="250"/>
      <c r="L142" s="250"/>
      <c r="M142" s="256"/>
      <c r="N142" s="257"/>
      <c r="O142" s="258"/>
      <c r="P142" s="258"/>
      <c r="Q142" s="258"/>
      <c r="R142" s="258"/>
      <c r="S142" s="258"/>
      <c r="T142" s="258"/>
      <c r="U142" s="258"/>
      <c r="V142" s="258"/>
      <c r="W142" s="258"/>
      <c r="X142" s="259"/>
      <c r="Y142" s="13"/>
      <c r="Z142" s="13"/>
      <c r="AA142" s="13"/>
      <c r="AB142" s="13"/>
      <c r="AC142" s="13"/>
      <c r="AD142" s="13"/>
      <c r="AE142" s="13"/>
      <c r="AT142" s="260" t="s">
        <v>150</v>
      </c>
      <c r="AU142" s="260" t="s">
        <v>88</v>
      </c>
      <c r="AV142" s="13" t="s">
        <v>88</v>
      </c>
      <c r="AW142" s="13" t="s">
        <v>5</v>
      </c>
      <c r="AX142" s="13" t="s">
        <v>78</v>
      </c>
      <c r="AY142" s="260" t="s">
        <v>141</v>
      </c>
    </row>
    <row r="143" s="2" customFormat="1" ht="16.5" customHeight="1">
      <c r="A143" s="37"/>
      <c r="B143" s="38"/>
      <c r="C143" s="235" t="s">
        <v>165</v>
      </c>
      <c r="D143" s="235" t="s">
        <v>143</v>
      </c>
      <c r="E143" s="236" t="s">
        <v>166</v>
      </c>
      <c r="F143" s="237" t="s">
        <v>167</v>
      </c>
      <c r="G143" s="238" t="s">
        <v>146</v>
      </c>
      <c r="H143" s="239">
        <v>1</v>
      </c>
      <c r="I143" s="240"/>
      <c r="J143" s="240"/>
      <c r="K143" s="241">
        <f>ROUND(P143*H143,2)</f>
        <v>0</v>
      </c>
      <c r="L143" s="237" t="s">
        <v>147</v>
      </c>
      <c r="M143" s="43"/>
      <c r="N143" s="242" t="s">
        <v>1</v>
      </c>
      <c r="O143" s="243" t="s">
        <v>41</v>
      </c>
      <c r="P143" s="244">
        <f>I143+J143</f>
        <v>0</v>
      </c>
      <c r="Q143" s="244">
        <f>ROUND(I143*H143,2)</f>
        <v>0</v>
      </c>
      <c r="R143" s="244">
        <f>ROUND(J143*H143,2)</f>
        <v>0</v>
      </c>
      <c r="S143" s="90"/>
      <c r="T143" s="245">
        <f>S143*H143</f>
        <v>0</v>
      </c>
      <c r="U143" s="245">
        <v>0.0086800000000000002</v>
      </c>
      <c r="V143" s="245">
        <f>U143*H143</f>
        <v>0.0086800000000000002</v>
      </c>
      <c r="W143" s="245">
        <v>0</v>
      </c>
      <c r="X143" s="246">
        <f>W143*H143</f>
        <v>0</v>
      </c>
      <c r="Y143" s="37"/>
      <c r="Z143" s="37"/>
      <c r="AA143" s="37"/>
      <c r="AB143" s="37"/>
      <c r="AC143" s="37"/>
      <c r="AD143" s="37"/>
      <c r="AE143" s="37"/>
      <c r="AR143" s="247" t="s">
        <v>148</v>
      </c>
      <c r="AT143" s="247" t="s">
        <v>143</v>
      </c>
      <c r="AU143" s="247" t="s">
        <v>88</v>
      </c>
      <c r="AY143" s="16" t="s">
        <v>141</v>
      </c>
      <c r="BE143" s="248">
        <f>IF(O143="základní",K143,0)</f>
        <v>0</v>
      </c>
      <c r="BF143" s="248">
        <f>IF(O143="snížená",K143,0)</f>
        <v>0</v>
      </c>
      <c r="BG143" s="248">
        <f>IF(O143="zákl. přenesená",K143,0)</f>
        <v>0</v>
      </c>
      <c r="BH143" s="248">
        <f>IF(O143="sníž. přenesená",K143,0)</f>
        <v>0</v>
      </c>
      <c r="BI143" s="248">
        <f>IF(O143="nulová",K143,0)</f>
        <v>0</v>
      </c>
      <c r="BJ143" s="16" t="s">
        <v>86</v>
      </c>
      <c r="BK143" s="248">
        <f>ROUND(P143*H143,2)</f>
        <v>0</v>
      </c>
      <c r="BL143" s="16" t="s">
        <v>148</v>
      </c>
      <c r="BM143" s="247" t="s">
        <v>168</v>
      </c>
    </row>
    <row r="144" s="13" customFormat="1">
      <c r="A144" s="13"/>
      <c r="B144" s="249"/>
      <c r="C144" s="250"/>
      <c r="D144" s="251" t="s">
        <v>150</v>
      </c>
      <c r="E144" s="252" t="s">
        <v>1</v>
      </c>
      <c r="F144" s="253" t="s">
        <v>86</v>
      </c>
      <c r="G144" s="250"/>
      <c r="H144" s="254">
        <v>1</v>
      </c>
      <c r="I144" s="255"/>
      <c r="J144" s="255"/>
      <c r="K144" s="250"/>
      <c r="L144" s="250"/>
      <c r="M144" s="256"/>
      <c r="N144" s="257"/>
      <c r="O144" s="258"/>
      <c r="P144" s="258"/>
      <c r="Q144" s="258"/>
      <c r="R144" s="258"/>
      <c r="S144" s="258"/>
      <c r="T144" s="258"/>
      <c r="U144" s="258"/>
      <c r="V144" s="258"/>
      <c r="W144" s="258"/>
      <c r="X144" s="259"/>
      <c r="Y144" s="13"/>
      <c r="Z144" s="13"/>
      <c r="AA144" s="13"/>
      <c r="AB144" s="13"/>
      <c r="AC144" s="13"/>
      <c r="AD144" s="13"/>
      <c r="AE144" s="13"/>
      <c r="AT144" s="260" t="s">
        <v>150</v>
      </c>
      <c r="AU144" s="260" t="s">
        <v>88</v>
      </c>
      <c r="AV144" s="13" t="s">
        <v>88</v>
      </c>
      <c r="AW144" s="13" t="s">
        <v>5</v>
      </c>
      <c r="AX144" s="13" t="s">
        <v>78</v>
      </c>
      <c r="AY144" s="260" t="s">
        <v>141</v>
      </c>
    </row>
    <row r="145" s="2" customFormat="1" ht="24.15" customHeight="1">
      <c r="A145" s="37"/>
      <c r="B145" s="38"/>
      <c r="C145" s="235" t="s">
        <v>169</v>
      </c>
      <c r="D145" s="235" t="s">
        <v>143</v>
      </c>
      <c r="E145" s="236" t="s">
        <v>170</v>
      </c>
      <c r="F145" s="237" t="s">
        <v>171</v>
      </c>
      <c r="G145" s="238" t="s">
        <v>146</v>
      </c>
      <c r="H145" s="239">
        <v>1</v>
      </c>
      <c r="I145" s="240"/>
      <c r="J145" s="240"/>
      <c r="K145" s="241">
        <f>ROUND(P145*H145,2)</f>
        <v>0</v>
      </c>
      <c r="L145" s="237" t="s">
        <v>147</v>
      </c>
      <c r="M145" s="43"/>
      <c r="N145" s="242" t="s">
        <v>1</v>
      </c>
      <c r="O145" s="243" t="s">
        <v>41</v>
      </c>
      <c r="P145" s="244">
        <f>I145+J145</f>
        <v>0</v>
      </c>
      <c r="Q145" s="244">
        <f>ROUND(I145*H145,2)</f>
        <v>0</v>
      </c>
      <c r="R145" s="244">
        <f>ROUND(J145*H145,2)</f>
        <v>0</v>
      </c>
      <c r="S145" s="90"/>
      <c r="T145" s="245">
        <f>S145*H145</f>
        <v>0</v>
      </c>
      <c r="U145" s="245">
        <v>0.0086800000000000002</v>
      </c>
      <c r="V145" s="245">
        <f>U145*H145</f>
        <v>0.0086800000000000002</v>
      </c>
      <c r="W145" s="245">
        <v>0</v>
      </c>
      <c r="X145" s="246">
        <f>W145*H145</f>
        <v>0</v>
      </c>
      <c r="Y145" s="37"/>
      <c r="Z145" s="37"/>
      <c r="AA145" s="37"/>
      <c r="AB145" s="37"/>
      <c r="AC145" s="37"/>
      <c r="AD145" s="37"/>
      <c r="AE145" s="37"/>
      <c r="AR145" s="247" t="s">
        <v>148</v>
      </c>
      <c r="AT145" s="247" t="s">
        <v>143</v>
      </c>
      <c r="AU145" s="247" t="s">
        <v>88</v>
      </c>
      <c r="AY145" s="16" t="s">
        <v>141</v>
      </c>
      <c r="BE145" s="248">
        <f>IF(O145="základní",K145,0)</f>
        <v>0</v>
      </c>
      <c r="BF145" s="248">
        <f>IF(O145="snížená",K145,0)</f>
        <v>0</v>
      </c>
      <c r="BG145" s="248">
        <f>IF(O145="zákl. přenesená",K145,0)</f>
        <v>0</v>
      </c>
      <c r="BH145" s="248">
        <f>IF(O145="sníž. přenesená",K145,0)</f>
        <v>0</v>
      </c>
      <c r="BI145" s="248">
        <f>IF(O145="nulová",K145,0)</f>
        <v>0</v>
      </c>
      <c r="BJ145" s="16" t="s">
        <v>86</v>
      </c>
      <c r="BK145" s="248">
        <f>ROUND(P145*H145,2)</f>
        <v>0</v>
      </c>
      <c r="BL145" s="16" t="s">
        <v>148</v>
      </c>
      <c r="BM145" s="247" t="s">
        <v>172</v>
      </c>
    </row>
    <row r="146" s="13" customFormat="1">
      <c r="A146" s="13"/>
      <c r="B146" s="249"/>
      <c r="C146" s="250"/>
      <c r="D146" s="251" t="s">
        <v>150</v>
      </c>
      <c r="E146" s="252" t="s">
        <v>1</v>
      </c>
      <c r="F146" s="253" t="s">
        <v>86</v>
      </c>
      <c r="G146" s="250"/>
      <c r="H146" s="254">
        <v>1</v>
      </c>
      <c r="I146" s="255"/>
      <c r="J146" s="255"/>
      <c r="K146" s="250"/>
      <c r="L146" s="250"/>
      <c r="M146" s="256"/>
      <c r="N146" s="257"/>
      <c r="O146" s="258"/>
      <c r="P146" s="258"/>
      <c r="Q146" s="258"/>
      <c r="R146" s="258"/>
      <c r="S146" s="258"/>
      <c r="T146" s="258"/>
      <c r="U146" s="258"/>
      <c r="V146" s="258"/>
      <c r="W146" s="258"/>
      <c r="X146" s="259"/>
      <c r="Y146" s="13"/>
      <c r="Z146" s="13"/>
      <c r="AA146" s="13"/>
      <c r="AB146" s="13"/>
      <c r="AC146" s="13"/>
      <c r="AD146" s="13"/>
      <c r="AE146" s="13"/>
      <c r="AT146" s="260" t="s">
        <v>150</v>
      </c>
      <c r="AU146" s="260" t="s">
        <v>88</v>
      </c>
      <c r="AV146" s="13" t="s">
        <v>88</v>
      </c>
      <c r="AW146" s="13" t="s">
        <v>5</v>
      </c>
      <c r="AX146" s="13" t="s">
        <v>78</v>
      </c>
      <c r="AY146" s="260" t="s">
        <v>141</v>
      </c>
    </row>
    <row r="147" s="12" customFormat="1" ht="22.8" customHeight="1">
      <c r="A147" s="12"/>
      <c r="B147" s="218"/>
      <c r="C147" s="219"/>
      <c r="D147" s="220" t="s">
        <v>77</v>
      </c>
      <c r="E147" s="233" t="s">
        <v>173</v>
      </c>
      <c r="F147" s="233" t="s">
        <v>174</v>
      </c>
      <c r="G147" s="219"/>
      <c r="H147" s="219"/>
      <c r="I147" s="222"/>
      <c r="J147" s="222"/>
      <c r="K147" s="234">
        <f>BK147</f>
        <v>0</v>
      </c>
      <c r="L147" s="219"/>
      <c r="M147" s="224"/>
      <c r="N147" s="225"/>
      <c r="O147" s="226"/>
      <c r="P147" s="226"/>
      <c r="Q147" s="227">
        <f>SUM(Q148:Q173)</f>
        <v>0</v>
      </c>
      <c r="R147" s="227">
        <f>SUM(R148:R173)</f>
        <v>0</v>
      </c>
      <c r="S147" s="226"/>
      <c r="T147" s="228">
        <f>SUM(T148:T173)</f>
        <v>0</v>
      </c>
      <c r="U147" s="226"/>
      <c r="V147" s="228">
        <f>SUM(V148:V173)</f>
        <v>0</v>
      </c>
      <c r="W147" s="226"/>
      <c r="X147" s="229">
        <f>SUM(X148:X173)</f>
        <v>4275.6603999999998</v>
      </c>
      <c r="Y147" s="12"/>
      <c r="Z147" s="12"/>
      <c r="AA147" s="12"/>
      <c r="AB147" s="12"/>
      <c r="AC147" s="12"/>
      <c r="AD147" s="12"/>
      <c r="AE147" s="12"/>
      <c r="AR147" s="230" t="s">
        <v>86</v>
      </c>
      <c r="AT147" s="231" t="s">
        <v>77</v>
      </c>
      <c r="AU147" s="231" t="s">
        <v>86</v>
      </c>
      <c r="AY147" s="230" t="s">
        <v>141</v>
      </c>
      <c r="BK147" s="232">
        <f>SUM(BK148:BK173)</f>
        <v>0</v>
      </c>
    </row>
    <row r="148" s="2" customFormat="1" ht="24.15" customHeight="1">
      <c r="A148" s="37"/>
      <c r="B148" s="38"/>
      <c r="C148" s="235" t="s">
        <v>175</v>
      </c>
      <c r="D148" s="235" t="s">
        <v>143</v>
      </c>
      <c r="E148" s="236" t="s">
        <v>176</v>
      </c>
      <c r="F148" s="237" t="s">
        <v>177</v>
      </c>
      <c r="G148" s="238" t="s">
        <v>178</v>
      </c>
      <c r="H148" s="239">
        <v>4782.6779999999999</v>
      </c>
      <c r="I148" s="240"/>
      <c r="J148" s="240"/>
      <c r="K148" s="241">
        <f>ROUND(P148*H148,2)</f>
        <v>0</v>
      </c>
      <c r="L148" s="237" t="s">
        <v>179</v>
      </c>
      <c r="M148" s="43"/>
      <c r="N148" s="242" t="s">
        <v>1</v>
      </c>
      <c r="O148" s="243" t="s">
        <v>41</v>
      </c>
      <c r="P148" s="244">
        <f>I148+J148</f>
        <v>0</v>
      </c>
      <c r="Q148" s="244">
        <f>ROUND(I148*H148,2)</f>
        <v>0</v>
      </c>
      <c r="R148" s="244">
        <f>ROUND(J148*H148,2)</f>
        <v>0</v>
      </c>
      <c r="S148" s="90"/>
      <c r="T148" s="245">
        <f>S148*H148</f>
        <v>0</v>
      </c>
      <c r="U148" s="245">
        <v>0</v>
      </c>
      <c r="V148" s="245">
        <f>U148*H148</f>
        <v>0</v>
      </c>
      <c r="W148" s="245">
        <v>0.65000000000000002</v>
      </c>
      <c r="X148" s="246">
        <f>W148*H148</f>
        <v>3108.7406999999998</v>
      </c>
      <c r="Y148" s="37"/>
      <c r="Z148" s="37"/>
      <c r="AA148" s="37"/>
      <c r="AB148" s="37"/>
      <c r="AC148" s="37"/>
      <c r="AD148" s="37"/>
      <c r="AE148" s="37"/>
      <c r="AR148" s="247" t="s">
        <v>148</v>
      </c>
      <c r="AT148" s="247" t="s">
        <v>143</v>
      </c>
      <c r="AU148" s="247" t="s">
        <v>88</v>
      </c>
      <c r="AY148" s="16" t="s">
        <v>141</v>
      </c>
      <c r="BE148" s="248">
        <f>IF(O148="základní",K148,0)</f>
        <v>0</v>
      </c>
      <c r="BF148" s="248">
        <f>IF(O148="snížená",K148,0)</f>
        <v>0</v>
      </c>
      <c r="BG148" s="248">
        <f>IF(O148="zákl. přenesená",K148,0)</f>
        <v>0</v>
      </c>
      <c r="BH148" s="248">
        <f>IF(O148="sníž. přenesená",K148,0)</f>
        <v>0</v>
      </c>
      <c r="BI148" s="248">
        <f>IF(O148="nulová",K148,0)</f>
        <v>0</v>
      </c>
      <c r="BJ148" s="16" t="s">
        <v>86</v>
      </c>
      <c r="BK148" s="248">
        <f>ROUND(P148*H148,2)</f>
        <v>0</v>
      </c>
      <c r="BL148" s="16" t="s">
        <v>148</v>
      </c>
      <c r="BM148" s="247" t="s">
        <v>180</v>
      </c>
    </row>
    <row r="149" s="2" customFormat="1">
      <c r="A149" s="37"/>
      <c r="B149" s="38"/>
      <c r="C149" s="39"/>
      <c r="D149" s="251" t="s">
        <v>181</v>
      </c>
      <c r="E149" s="39"/>
      <c r="F149" s="261" t="s">
        <v>182</v>
      </c>
      <c r="G149" s="39"/>
      <c r="H149" s="39"/>
      <c r="I149" s="201"/>
      <c r="J149" s="201"/>
      <c r="K149" s="39"/>
      <c r="L149" s="39"/>
      <c r="M149" s="43"/>
      <c r="N149" s="262"/>
      <c r="O149" s="263"/>
      <c r="P149" s="90"/>
      <c r="Q149" s="90"/>
      <c r="R149" s="90"/>
      <c r="S149" s="90"/>
      <c r="T149" s="90"/>
      <c r="U149" s="90"/>
      <c r="V149" s="90"/>
      <c r="W149" s="90"/>
      <c r="X149" s="91"/>
      <c r="Y149" s="37"/>
      <c r="Z149" s="37"/>
      <c r="AA149" s="37"/>
      <c r="AB149" s="37"/>
      <c r="AC149" s="37"/>
      <c r="AD149" s="37"/>
      <c r="AE149" s="37"/>
      <c r="AT149" s="16" t="s">
        <v>181</v>
      </c>
      <c r="AU149" s="16" t="s">
        <v>88</v>
      </c>
    </row>
    <row r="150" s="14" customFormat="1">
      <c r="A150" s="14"/>
      <c r="B150" s="264"/>
      <c r="C150" s="265"/>
      <c r="D150" s="251" t="s">
        <v>150</v>
      </c>
      <c r="E150" s="266" t="s">
        <v>1</v>
      </c>
      <c r="F150" s="267" t="s">
        <v>183</v>
      </c>
      <c r="G150" s="265"/>
      <c r="H150" s="266" t="s">
        <v>1</v>
      </c>
      <c r="I150" s="268"/>
      <c r="J150" s="268"/>
      <c r="K150" s="265"/>
      <c r="L150" s="265"/>
      <c r="M150" s="269"/>
      <c r="N150" s="270"/>
      <c r="O150" s="271"/>
      <c r="P150" s="271"/>
      <c r="Q150" s="271"/>
      <c r="R150" s="271"/>
      <c r="S150" s="271"/>
      <c r="T150" s="271"/>
      <c r="U150" s="271"/>
      <c r="V150" s="271"/>
      <c r="W150" s="271"/>
      <c r="X150" s="272"/>
      <c r="Y150" s="14"/>
      <c r="Z150" s="14"/>
      <c r="AA150" s="14"/>
      <c r="AB150" s="14"/>
      <c r="AC150" s="14"/>
      <c r="AD150" s="14"/>
      <c r="AE150" s="14"/>
      <c r="AT150" s="273" t="s">
        <v>150</v>
      </c>
      <c r="AU150" s="273" t="s">
        <v>88</v>
      </c>
      <c r="AV150" s="14" t="s">
        <v>86</v>
      </c>
      <c r="AW150" s="14" t="s">
        <v>5</v>
      </c>
      <c r="AX150" s="14" t="s">
        <v>78</v>
      </c>
      <c r="AY150" s="273" t="s">
        <v>141</v>
      </c>
    </row>
    <row r="151" s="14" customFormat="1">
      <c r="A151" s="14"/>
      <c r="B151" s="264"/>
      <c r="C151" s="265"/>
      <c r="D151" s="251" t="s">
        <v>150</v>
      </c>
      <c r="E151" s="266" t="s">
        <v>1</v>
      </c>
      <c r="F151" s="267" t="s">
        <v>184</v>
      </c>
      <c r="G151" s="265"/>
      <c r="H151" s="266" t="s">
        <v>1</v>
      </c>
      <c r="I151" s="268"/>
      <c r="J151" s="268"/>
      <c r="K151" s="265"/>
      <c r="L151" s="265"/>
      <c r="M151" s="269"/>
      <c r="N151" s="270"/>
      <c r="O151" s="271"/>
      <c r="P151" s="271"/>
      <c r="Q151" s="271"/>
      <c r="R151" s="271"/>
      <c r="S151" s="271"/>
      <c r="T151" s="271"/>
      <c r="U151" s="271"/>
      <c r="V151" s="271"/>
      <c r="W151" s="271"/>
      <c r="X151" s="272"/>
      <c r="Y151" s="14"/>
      <c r="Z151" s="14"/>
      <c r="AA151" s="14"/>
      <c r="AB151" s="14"/>
      <c r="AC151" s="14"/>
      <c r="AD151" s="14"/>
      <c r="AE151" s="14"/>
      <c r="AT151" s="273" t="s">
        <v>150</v>
      </c>
      <c r="AU151" s="273" t="s">
        <v>88</v>
      </c>
      <c r="AV151" s="14" t="s">
        <v>86</v>
      </c>
      <c r="AW151" s="14" t="s">
        <v>5</v>
      </c>
      <c r="AX151" s="14" t="s">
        <v>78</v>
      </c>
      <c r="AY151" s="273" t="s">
        <v>141</v>
      </c>
    </row>
    <row r="152" s="14" customFormat="1">
      <c r="A152" s="14"/>
      <c r="B152" s="264"/>
      <c r="C152" s="265"/>
      <c r="D152" s="251" t="s">
        <v>150</v>
      </c>
      <c r="E152" s="266" t="s">
        <v>1</v>
      </c>
      <c r="F152" s="267" t="s">
        <v>185</v>
      </c>
      <c r="G152" s="265"/>
      <c r="H152" s="266" t="s">
        <v>1</v>
      </c>
      <c r="I152" s="268"/>
      <c r="J152" s="268"/>
      <c r="K152" s="265"/>
      <c r="L152" s="265"/>
      <c r="M152" s="269"/>
      <c r="N152" s="270"/>
      <c r="O152" s="271"/>
      <c r="P152" s="271"/>
      <c r="Q152" s="271"/>
      <c r="R152" s="271"/>
      <c r="S152" s="271"/>
      <c r="T152" s="271"/>
      <c r="U152" s="271"/>
      <c r="V152" s="271"/>
      <c r="W152" s="271"/>
      <c r="X152" s="272"/>
      <c r="Y152" s="14"/>
      <c r="Z152" s="14"/>
      <c r="AA152" s="14"/>
      <c r="AB152" s="14"/>
      <c r="AC152" s="14"/>
      <c r="AD152" s="14"/>
      <c r="AE152" s="14"/>
      <c r="AT152" s="273" t="s">
        <v>150</v>
      </c>
      <c r="AU152" s="273" t="s">
        <v>88</v>
      </c>
      <c r="AV152" s="14" t="s">
        <v>86</v>
      </c>
      <c r="AW152" s="14" t="s">
        <v>5</v>
      </c>
      <c r="AX152" s="14" t="s">
        <v>78</v>
      </c>
      <c r="AY152" s="273" t="s">
        <v>141</v>
      </c>
    </row>
    <row r="153" s="13" customFormat="1">
      <c r="A153" s="13"/>
      <c r="B153" s="249"/>
      <c r="C153" s="250"/>
      <c r="D153" s="251" t="s">
        <v>150</v>
      </c>
      <c r="E153" s="252" t="s">
        <v>1</v>
      </c>
      <c r="F153" s="253" t="s">
        <v>186</v>
      </c>
      <c r="G153" s="250"/>
      <c r="H153" s="254">
        <v>521.73000000000002</v>
      </c>
      <c r="I153" s="255"/>
      <c r="J153" s="255"/>
      <c r="K153" s="250"/>
      <c r="L153" s="250"/>
      <c r="M153" s="256"/>
      <c r="N153" s="257"/>
      <c r="O153" s="258"/>
      <c r="P153" s="258"/>
      <c r="Q153" s="258"/>
      <c r="R153" s="258"/>
      <c r="S153" s="258"/>
      <c r="T153" s="258"/>
      <c r="U153" s="258"/>
      <c r="V153" s="258"/>
      <c r="W153" s="258"/>
      <c r="X153" s="259"/>
      <c r="Y153" s="13"/>
      <c r="Z153" s="13"/>
      <c r="AA153" s="13"/>
      <c r="AB153" s="13"/>
      <c r="AC153" s="13"/>
      <c r="AD153" s="13"/>
      <c r="AE153" s="13"/>
      <c r="AT153" s="260" t="s">
        <v>150</v>
      </c>
      <c r="AU153" s="260" t="s">
        <v>88</v>
      </c>
      <c r="AV153" s="13" t="s">
        <v>88</v>
      </c>
      <c r="AW153" s="13" t="s">
        <v>5</v>
      </c>
      <c r="AX153" s="13" t="s">
        <v>78</v>
      </c>
      <c r="AY153" s="260" t="s">
        <v>141</v>
      </c>
    </row>
    <row r="154" s="14" customFormat="1">
      <c r="A154" s="14"/>
      <c r="B154" s="264"/>
      <c r="C154" s="265"/>
      <c r="D154" s="251" t="s">
        <v>150</v>
      </c>
      <c r="E154" s="266" t="s">
        <v>1</v>
      </c>
      <c r="F154" s="267" t="s">
        <v>187</v>
      </c>
      <c r="G154" s="265"/>
      <c r="H154" s="266" t="s">
        <v>1</v>
      </c>
      <c r="I154" s="268"/>
      <c r="J154" s="268"/>
      <c r="K154" s="265"/>
      <c r="L154" s="265"/>
      <c r="M154" s="269"/>
      <c r="N154" s="270"/>
      <c r="O154" s="271"/>
      <c r="P154" s="271"/>
      <c r="Q154" s="271"/>
      <c r="R154" s="271"/>
      <c r="S154" s="271"/>
      <c r="T154" s="271"/>
      <c r="U154" s="271"/>
      <c r="V154" s="271"/>
      <c r="W154" s="271"/>
      <c r="X154" s="272"/>
      <c r="Y154" s="14"/>
      <c r="Z154" s="14"/>
      <c r="AA154" s="14"/>
      <c r="AB154" s="14"/>
      <c r="AC154" s="14"/>
      <c r="AD154" s="14"/>
      <c r="AE154" s="14"/>
      <c r="AT154" s="273" t="s">
        <v>150</v>
      </c>
      <c r="AU154" s="273" t="s">
        <v>88</v>
      </c>
      <c r="AV154" s="14" t="s">
        <v>86</v>
      </c>
      <c r="AW154" s="14" t="s">
        <v>5</v>
      </c>
      <c r="AX154" s="14" t="s">
        <v>78</v>
      </c>
      <c r="AY154" s="273" t="s">
        <v>141</v>
      </c>
    </row>
    <row r="155" s="13" customFormat="1">
      <c r="A155" s="13"/>
      <c r="B155" s="249"/>
      <c r="C155" s="250"/>
      <c r="D155" s="251" t="s">
        <v>150</v>
      </c>
      <c r="E155" s="252" t="s">
        <v>1</v>
      </c>
      <c r="F155" s="253" t="s">
        <v>188</v>
      </c>
      <c r="G155" s="250"/>
      <c r="H155" s="254">
        <v>2047.4400000000001</v>
      </c>
      <c r="I155" s="255"/>
      <c r="J155" s="255"/>
      <c r="K155" s="250"/>
      <c r="L155" s="250"/>
      <c r="M155" s="256"/>
      <c r="N155" s="257"/>
      <c r="O155" s="258"/>
      <c r="P155" s="258"/>
      <c r="Q155" s="258"/>
      <c r="R155" s="258"/>
      <c r="S155" s="258"/>
      <c r="T155" s="258"/>
      <c r="U155" s="258"/>
      <c r="V155" s="258"/>
      <c r="W155" s="258"/>
      <c r="X155" s="259"/>
      <c r="Y155" s="13"/>
      <c r="Z155" s="13"/>
      <c r="AA155" s="13"/>
      <c r="AB155" s="13"/>
      <c r="AC155" s="13"/>
      <c r="AD155" s="13"/>
      <c r="AE155" s="13"/>
      <c r="AT155" s="260" t="s">
        <v>150</v>
      </c>
      <c r="AU155" s="260" t="s">
        <v>88</v>
      </c>
      <c r="AV155" s="13" t="s">
        <v>88</v>
      </c>
      <c r="AW155" s="13" t="s">
        <v>5</v>
      </c>
      <c r="AX155" s="13" t="s">
        <v>78</v>
      </c>
      <c r="AY155" s="260" t="s">
        <v>141</v>
      </c>
    </row>
    <row r="156" s="14" customFormat="1">
      <c r="A156" s="14"/>
      <c r="B156" s="264"/>
      <c r="C156" s="265"/>
      <c r="D156" s="251" t="s">
        <v>150</v>
      </c>
      <c r="E156" s="266" t="s">
        <v>1</v>
      </c>
      <c r="F156" s="267" t="s">
        <v>189</v>
      </c>
      <c r="G156" s="265"/>
      <c r="H156" s="266" t="s">
        <v>1</v>
      </c>
      <c r="I156" s="268"/>
      <c r="J156" s="268"/>
      <c r="K156" s="265"/>
      <c r="L156" s="265"/>
      <c r="M156" s="269"/>
      <c r="N156" s="270"/>
      <c r="O156" s="271"/>
      <c r="P156" s="271"/>
      <c r="Q156" s="271"/>
      <c r="R156" s="271"/>
      <c r="S156" s="271"/>
      <c r="T156" s="271"/>
      <c r="U156" s="271"/>
      <c r="V156" s="271"/>
      <c r="W156" s="271"/>
      <c r="X156" s="272"/>
      <c r="Y156" s="14"/>
      <c r="Z156" s="14"/>
      <c r="AA156" s="14"/>
      <c r="AB156" s="14"/>
      <c r="AC156" s="14"/>
      <c r="AD156" s="14"/>
      <c r="AE156" s="14"/>
      <c r="AT156" s="273" t="s">
        <v>150</v>
      </c>
      <c r="AU156" s="273" t="s">
        <v>88</v>
      </c>
      <c r="AV156" s="14" t="s">
        <v>86</v>
      </c>
      <c r="AW156" s="14" t="s">
        <v>5</v>
      </c>
      <c r="AX156" s="14" t="s">
        <v>78</v>
      </c>
      <c r="AY156" s="273" t="s">
        <v>141</v>
      </c>
    </row>
    <row r="157" s="13" customFormat="1">
      <c r="A157" s="13"/>
      <c r="B157" s="249"/>
      <c r="C157" s="250"/>
      <c r="D157" s="251" t="s">
        <v>150</v>
      </c>
      <c r="E157" s="252" t="s">
        <v>1</v>
      </c>
      <c r="F157" s="253" t="s">
        <v>190</v>
      </c>
      <c r="G157" s="250"/>
      <c r="H157" s="254">
        <v>2213.5079999999998</v>
      </c>
      <c r="I157" s="255"/>
      <c r="J157" s="255"/>
      <c r="K157" s="250"/>
      <c r="L157" s="250"/>
      <c r="M157" s="256"/>
      <c r="N157" s="257"/>
      <c r="O157" s="258"/>
      <c r="P157" s="258"/>
      <c r="Q157" s="258"/>
      <c r="R157" s="258"/>
      <c r="S157" s="258"/>
      <c r="T157" s="258"/>
      <c r="U157" s="258"/>
      <c r="V157" s="258"/>
      <c r="W157" s="258"/>
      <c r="X157" s="259"/>
      <c r="Y157" s="13"/>
      <c r="Z157" s="13"/>
      <c r="AA157" s="13"/>
      <c r="AB157" s="13"/>
      <c r="AC157" s="13"/>
      <c r="AD157" s="13"/>
      <c r="AE157" s="13"/>
      <c r="AT157" s="260" t="s">
        <v>150</v>
      </c>
      <c r="AU157" s="260" t="s">
        <v>88</v>
      </c>
      <c r="AV157" s="13" t="s">
        <v>88</v>
      </c>
      <c r="AW157" s="13" t="s">
        <v>5</v>
      </c>
      <c r="AX157" s="13" t="s">
        <v>78</v>
      </c>
      <c r="AY157" s="260" t="s">
        <v>141</v>
      </c>
    </row>
    <row r="158" s="2" customFormat="1" ht="24.15" customHeight="1">
      <c r="A158" s="37"/>
      <c r="B158" s="38"/>
      <c r="C158" s="235" t="s">
        <v>191</v>
      </c>
      <c r="D158" s="235" t="s">
        <v>143</v>
      </c>
      <c r="E158" s="236" t="s">
        <v>192</v>
      </c>
      <c r="F158" s="237" t="s">
        <v>193</v>
      </c>
      <c r="G158" s="238" t="s">
        <v>178</v>
      </c>
      <c r="H158" s="239">
        <v>67.424999999999997</v>
      </c>
      <c r="I158" s="240"/>
      <c r="J158" s="240"/>
      <c r="K158" s="241">
        <f>ROUND(P158*H158,2)</f>
        <v>0</v>
      </c>
      <c r="L158" s="237" t="s">
        <v>179</v>
      </c>
      <c r="M158" s="43"/>
      <c r="N158" s="242" t="s">
        <v>1</v>
      </c>
      <c r="O158" s="243" t="s">
        <v>41</v>
      </c>
      <c r="P158" s="244">
        <f>I158+J158</f>
        <v>0</v>
      </c>
      <c r="Q158" s="244">
        <f>ROUND(I158*H158,2)</f>
        <v>0</v>
      </c>
      <c r="R158" s="244">
        <f>ROUND(J158*H158,2)</f>
        <v>0</v>
      </c>
      <c r="S158" s="90"/>
      <c r="T158" s="245">
        <f>S158*H158</f>
        <v>0</v>
      </c>
      <c r="U158" s="245">
        <v>0</v>
      </c>
      <c r="V158" s="245">
        <f>U158*H158</f>
        <v>0</v>
      </c>
      <c r="W158" s="245">
        <v>2.004</v>
      </c>
      <c r="X158" s="246">
        <f>W158*H158</f>
        <v>135.1197</v>
      </c>
      <c r="Y158" s="37"/>
      <c r="Z158" s="37"/>
      <c r="AA158" s="37"/>
      <c r="AB158" s="37"/>
      <c r="AC158" s="37"/>
      <c r="AD158" s="37"/>
      <c r="AE158" s="37"/>
      <c r="AR158" s="247" t="s">
        <v>148</v>
      </c>
      <c r="AT158" s="247" t="s">
        <v>143</v>
      </c>
      <c r="AU158" s="247" t="s">
        <v>88</v>
      </c>
      <c r="AY158" s="16" t="s">
        <v>141</v>
      </c>
      <c r="BE158" s="248">
        <f>IF(O158="základní",K158,0)</f>
        <v>0</v>
      </c>
      <c r="BF158" s="248">
        <f>IF(O158="snížená",K158,0)</f>
        <v>0</v>
      </c>
      <c r="BG158" s="248">
        <f>IF(O158="zákl. přenesená",K158,0)</f>
        <v>0</v>
      </c>
      <c r="BH158" s="248">
        <f>IF(O158="sníž. přenesená",K158,0)</f>
        <v>0</v>
      </c>
      <c r="BI158" s="248">
        <f>IF(O158="nulová",K158,0)</f>
        <v>0</v>
      </c>
      <c r="BJ158" s="16" t="s">
        <v>86</v>
      </c>
      <c r="BK158" s="248">
        <f>ROUND(P158*H158,2)</f>
        <v>0</v>
      </c>
      <c r="BL158" s="16" t="s">
        <v>148</v>
      </c>
      <c r="BM158" s="247" t="s">
        <v>194</v>
      </c>
    </row>
    <row r="159" s="2" customFormat="1">
      <c r="A159" s="37"/>
      <c r="B159" s="38"/>
      <c r="C159" s="39"/>
      <c r="D159" s="251" t="s">
        <v>181</v>
      </c>
      <c r="E159" s="39"/>
      <c r="F159" s="261" t="s">
        <v>195</v>
      </c>
      <c r="G159" s="39"/>
      <c r="H159" s="39"/>
      <c r="I159" s="201"/>
      <c r="J159" s="201"/>
      <c r="K159" s="39"/>
      <c r="L159" s="39"/>
      <c r="M159" s="43"/>
      <c r="N159" s="262"/>
      <c r="O159" s="263"/>
      <c r="P159" s="90"/>
      <c r="Q159" s="90"/>
      <c r="R159" s="90"/>
      <c r="S159" s="90"/>
      <c r="T159" s="90"/>
      <c r="U159" s="90"/>
      <c r="V159" s="90"/>
      <c r="W159" s="90"/>
      <c r="X159" s="91"/>
      <c r="Y159" s="37"/>
      <c r="Z159" s="37"/>
      <c r="AA159" s="37"/>
      <c r="AB159" s="37"/>
      <c r="AC159" s="37"/>
      <c r="AD159" s="37"/>
      <c r="AE159" s="37"/>
      <c r="AT159" s="16" t="s">
        <v>181</v>
      </c>
      <c r="AU159" s="16" t="s">
        <v>88</v>
      </c>
    </row>
    <row r="160" s="14" customFormat="1">
      <c r="A160" s="14"/>
      <c r="B160" s="264"/>
      <c r="C160" s="265"/>
      <c r="D160" s="251" t="s">
        <v>150</v>
      </c>
      <c r="E160" s="266" t="s">
        <v>1</v>
      </c>
      <c r="F160" s="267" t="s">
        <v>183</v>
      </c>
      <c r="G160" s="265"/>
      <c r="H160" s="266" t="s">
        <v>1</v>
      </c>
      <c r="I160" s="268"/>
      <c r="J160" s="268"/>
      <c r="K160" s="265"/>
      <c r="L160" s="265"/>
      <c r="M160" s="269"/>
      <c r="N160" s="270"/>
      <c r="O160" s="271"/>
      <c r="P160" s="271"/>
      <c r="Q160" s="271"/>
      <c r="R160" s="271"/>
      <c r="S160" s="271"/>
      <c r="T160" s="271"/>
      <c r="U160" s="271"/>
      <c r="V160" s="271"/>
      <c r="W160" s="271"/>
      <c r="X160" s="272"/>
      <c r="Y160" s="14"/>
      <c r="Z160" s="14"/>
      <c r="AA160" s="14"/>
      <c r="AB160" s="14"/>
      <c r="AC160" s="14"/>
      <c r="AD160" s="14"/>
      <c r="AE160" s="14"/>
      <c r="AT160" s="273" t="s">
        <v>150</v>
      </c>
      <c r="AU160" s="273" t="s">
        <v>88</v>
      </c>
      <c r="AV160" s="14" t="s">
        <v>86</v>
      </c>
      <c r="AW160" s="14" t="s">
        <v>5</v>
      </c>
      <c r="AX160" s="14" t="s">
        <v>78</v>
      </c>
      <c r="AY160" s="273" t="s">
        <v>141</v>
      </c>
    </row>
    <row r="161" s="14" customFormat="1">
      <c r="A161" s="14"/>
      <c r="B161" s="264"/>
      <c r="C161" s="265"/>
      <c r="D161" s="251" t="s">
        <v>150</v>
      </c>
      <c r="E161" s="266" t="s">
        <v>1</v>
      </c>
      <c r="F161" s="267" t="s">
        <v>184</v>
      </c>
      <c r="G161" s="265"/>
      <c r="H161" s="266" t="s">
        <v>1</v>
      </c>
      <c r="I161" s="268"/>
      <c r="J161" s="268"/>
      <c r="K161" s="265"/>
      <c r="L161" s="265"/>
      <c r="M161" s="269"/>
      <c r="N161" s="270"/>
      <c r="O161" s="271"/>
      <c r="P161" s="271"/>
      <c r="Q161" s="271"/>
      <c r="R161" s="271"/>
      <c r="S161" s="271"/>
      <c r="T161" s="271"/>
      <c r="U161" s="271"/>
      <c r="V161" s="271"/>
      <c r="W161" s="271"/>
      <c r="X161" s="272"/>
      <c r="Y161" s="14"/>
      <c r="Z161" s="14"/>
      <c r="AA161" s="14"/>
      <c r="AB161" s="14"/>
      <c r="AC161" s="14"/>
      <c r="AD161" s="14"/>
      <c r="AE161" s="14"/>
      <c r="AT161" s="273" t="s">
        <v>150</v>
      </c>
      <c r="AU161" s="273" t="s">
        <v>88</v>
      </c>
      <c r="AV161" s="14" t="s">
        <v>86</v>
      </c>
      <c r="AW161" s="14" t="s">
        <v>5</v>
      </c>
      <c r="AX161" s="14" t="s">
        <v>78</v>
      </c>
      <c r="AY161" s="273" t="s">
        <v>141</v>
      </c>
    </row>
    <row r="162" s="14" customFormat="1">
      <c r="A162" s="14"/>
      <c r="B162" s="264"/>
      <c r="C162" s="265"/>
      <c r="D162" s="251" t="s">
        <v>150</v>
      </c>
      <c r="E162" s="266" t="s">
        <v>1</v>
      </c>
      <c r="F162" s="267" t="s">
        <v>185</v>
      </c>
      <c r="G162" s="265"/>
      <c r="H162" s="266" t="s">
        <v>1</v>
      </c>
      <c r="I162" s="268"/>
      <c r="J162" s="268"/>
      <c r="K162" s="265"/>
      <c r="L162" s="265"/>
      <c r="M162" s="269"/>
      <c r="N162" s="270"/>
      <c r="O162" s="271"/>
      <c r="P162" s="271"/>
      <c r="Q162" s="271"/>
      <c r="R162" s="271"/>
      <c r="S162" s="271"/>
      <c r="T162" s="271"/>
      <c r="U162" s="271"/>
      <c r="V162" s="271"/>
      <c r="W162" s="271"/>
      <c r="X162" s="272"/>
      <c r="Y162" s="14"/>
      <c r="Z162" s="14"/>
      <c r="AA162" s="14"/>
      <c r="AB162" s="14"/>
      <c r="AC162" s="14"/>
      <c r="AD162" s="14"/>
      <c r="AE162" s="14"/>
      <c r="AT162" s="273" t="s">
        <v>150</v>
      </c>
      <c r="AU162" s="273" t="s">
        <v>88</v>
      </c>
      <c r="AV162" s="14" t="s">
        <v>86</v>
      </c>
      <c r="AW162" s="14" t="s">
        <v>5</v>
      </c>
      <c r="AX162" s="14" t="s">
        <v>78</v>
      </c>
      <c r="AY162" s="273" t="s">
        <v>141</v>
      </c>
    </row>
    <row r="163" s="13" customFormat="1">
      <c r="A163" s="13"/>
      <c r="B163" s="249"/>
      <c r="C163" s="250"/>
      <c r="D163" s="251" t="s">
        <v>150</v>
      </c>
      <c r="E163" s="252" t="s">
        <v>1</v>
      </c>
      <c r="F163" s="253" t="s">
        <v>196</v>
      </c>
      <c r="G163" s="250"/>
      <c r="H163" s="254">
        <v>67.424999999999997</v>
      </c>
      <c r="I163" s="255"/>
      <c r="J163" s="255"/>
      <c r="K163" s="250"/>
      <c r="L163" s="250"/>
      <c r="M163" s="256"/>
      <c r="N163" s="257"/>
      <c r="O163" s="258"/>
      <c r="P163" s="258"/>
      <c r="Q163" s="258"/>
      <c r="R163" s="258"/>
      <c r="S163" s="258"/>
      <c r="T163" s="258"/>
      <c r="U163" s="258"/>
      <c r="V163" s="258"/>
      <c r="W163" s="258"/>
      <c r="X163" s="259"/>
      <c r="Y163" s="13"/>
      <c r="Z163" s="13"/>
      <c r="AA163" s="13"/>
      <c r="AB163" s="13"/>
      <c r="AC163" s="13"/>
      <c r="AD163" s="13"/>
      <c r="AE163" s="13"/>
      <c r="AT163" s="260" t="s">
        <v>150</v>
      </c>
      <c r="AU163" s="260" t="s">
        <v>88</v>
      </c>
      <c r="AV163" s="13" t="s">
        <v>88</v>
      </c>
      <c r="AW163" s="13" t="s">
        <v>5</v>
      </c>
      <c r="AX163" s="13" t="s">
        <v>78</v>
      </c>
      <c r="AY163" s="260" t="s">
        <v>141</v>
      </c>
    </row>
    <row r="164" s="2" customFormat="1" ht="24.15" customHeight="1">
      <c r="A164" s="37"/>
      <c r="B164" s="38"/>
      <c r="C164" s="235" t="s">
        <v>197</v>
      </c>
      <c r="D164" s="235" t="s">
        <v>143</v>
      </c>
      <c r="E164" s="236" t="s">
        <v>198</v>
      </c>
      <c r="F164" s="237" t="s">
        <v>199</v>
      </c>
      <c r="G164" s="238" t="s">
        <v>178</v>
      </c>
      <c r="H164" s="239">
        <v>469</v>
      </c>
      <c r="I164" s="240"/>
      <c r="J164" s="240"/>
      <c r="K164" s="241">
        <f>ROUND(P164*H164,2)</f>
        <v>0</v>
      </c>
      <c r="L164" s="237" t="s">
        <v>179</v>
      </c>
      <c r="M164" s="43"/>
      <c r="N164" s="242" t="s">
        <v>1</v>
      </c>
      <c r="O164" s="243" t="s">
        <v>41</v>
      </c>
      <c r="P164" s="244">
        <f>I164+J164</f>
        <v>0</v>
      </c>
      <c r="Q164" s="244">
        <f>ROUND(I164*H164,2)</f>
        <v>0</v>
      </c>
      <c r="R164" s="244">
        <f>ROUND(J164*H164,2)</f>
        <v>0</v>
      </c>
      <c r="S164" s="90"/>
      <c r="T164" s="245">
        <f>S164*H164</f>
        <v>0</v>
      </c>
      <c r="U164" s="245">
        <v>0</v>
      </c>
      <c r="V164" s="245">
        <f>U164*H164</f>
        <v>0</v>
      </c>
      <c r="W164" s="245">
        <v>2.2000000000000002</v>
      </c>
      <c r="X164" s="246">
        <f>W164*H164</f>
        <v>1031.8000000000002</v>
      </c>
      <c r="Y164" s="37"/>
      <c r="Z164" s="37"/>
      <c r="AA164" s="37"/>
      <c r="AB164" s="37"/>
      <c r="AC164" s="37"/>
      <c r="AD164" s="37"/>
      <c r="AE164" s="37"/>
      <c r="AR164" s="247" t="s">
        <v>148</v>
      </c>
      <c r="AT164" s="247" t="s">
        <v>143</v>
      </c>
      <c r="AU164" s="247" t="s">
        <v>88</v>
      </c>
      <c r="AY164" s="16" t="s">
        <v>141</v>
      </c>
      <c r="BE164" s="248">
        <f>IF(O164="základní",K164,0)</f>
        <v>0</v>
      </c>
      <c r="BF164" s="248">
        <f>IF(O164="snížená",K164,0)</f>
        <v>0</v>
      </c>
      <c r="BG164" s="248">
        <f>IF(O164="zákl. přenesená",K164,0)</f>
        <v>0</v>
      </c>
      <c r="BH164" s="248">
        <f>IF(O164="sníž. přenesená",K164,0)</f>
        <v>0</v>
      </c>
      <c r="BI164" s="248">
        <f>IF(O164="nulová",K164,0)</f>
        <v>0</v>
      </c>
      <c r="BJ164" s="16" t="s">
        <v>86</v>
      </c>
      <c r="BK164" s="248">
        <f>ROUND(P164*H164,2)</f>
        <v>0</v>
      </c>
      <c r="BL164" s="16" t="s">
        <v>148</v>
      </c>
      <c r="BM164" s="247" t="s">
        <v>200</v>
      </c>
    </row>
    <row r="165" s="2" customFormat="1">
      <c r="A165" s="37"/>
      <c r="B165" s="38"/>
      <c r="C165" s="39"/>
      <c r="D165" s="251" t="s">
        <v>181</v>
      </c>
      <c r="E165" s="39"/>
      <c r="F165" s="261" t="s">
        <v>195</v>
      </c>
      <c r="G165" s="39"/>
      <c r="H165" s="39"/>
      <c r="I165" s="201"/>
      <c r="J165" s="201"/>
      <c r="K165" s="39"/>
      <c r="L165" s="39"/>
      <c r="M165" s="43"/>
      <c r="N165" s="262"/>
      <c r="O165" s="263"/>
      <c r="P165" s="90"/>
      <c r="Q165" s="90"/>
      <c r="R165" s="90"/>
      <c r="S165" s="90"/>
      <c r="T165" s="90"/>
      <c r="U165" s="90"/>
      <c r="V165" s="90"/>
      <c r="W165" s="90"/>
      <c r="X165" s="91"/>
      <c r="Y165" s="37"/>
      <c r="Z165" s="37"/>
      <c r="AA165" s="37"/>
      <c r="AB165" s="37"/>
      <c r="AC165" s="37"/>
      <c r="AD165" s="37"/>
      <c r="AE165" s="37"/>
      <c r="AT165" s="16" t="s">
        <v>181</v>
      </c>
      <c r="AU165" s="16" t="s">
        <v>88</v>
      </c>
    </row>
    <row r="166" s="14" customFormat="1">
      <c r="A166" s="14"/>
      <c r="B166" s="264"/>
      <c r="C166" s="265"/>
      <c r="D166" s="251" t="s">
        <v>150</v>
      </c>
      <c r="E166" s="266" t="s">
        <v>1</v>
      </c>
      <c r="F166" s="267" t="s">
        <v>183</v>
      </c>
      <c r="G166" s="265"/>
      <c r="H166" s="266" t="s">
        <v>1</v>
      </c>
      <c r="I166" s="268"/>
      <c r="J166" s="268"/>
      <c r="K166" s="265"/>
      <c r="L166" s="265"/>
      <c r="M166" s="269"/>
      <c r="N166" s="270"/>
      <c r="O166" s="271"/>
      <c r="P166" s="271"/>
      <c r="Q166" s="271"/>
      <c r="R166" s="271"/>
      <c r="S166" s="271"/>
      <c r="T166" s="271"/>
      <c r="U166" s="271"/>
      <c r="V166" s="271"/>
      <c r="W166" s="271"/>
      <c r="X166" s="272"/>
      <c r="Y166" s="14"/>
      <c r="Z166" s="14"/>
      <c r="AA166" s="14"/>
      <c r="AB166" s="14"/>
      <c r="AC166" s="14"/>
      <c r="AD166" s="14"/>
      <c r="AE166" s="14"/>
      <c r="AT166" s="273" t="s">
        <v>150</v>
      </c>
      <c r="AU166" s="273" t="s">
        <v>88</v>
      </c>
      <c r="AV166" s="14" t="s">
        <v>86</v>
      </c>
      <c r="AW166" s="14" t="s">
        <v>5</v>
      </c>
      <c r="AX166" s="14" t="s">
        <v>78</v>
      </c>
      <c r="AY166" s="273" t="s">
        <v>141</v>
      </c>
    </row>
    <row r="167" s="14" customFormat="1">
      <c r="A167" s="14"/>
      <c r="B167" s="264"/>
      <c r="C167" s="265"/>
      <c r="D167" s="251" t="s">
        <v>150</v>
      </c>
      <c r="E167" s="266" t="s">
        <v>1</v>
      </c>
      <c r="F167" s="267" t="s">
        <v>184</v>
      </c>
      <c r="G167" s="265"/>
      <c r="H167" s="266" t="s">
        <v>1</v>
      </c>
      <c r="I167" s="268"/>
      <c r="J167" s="268"/>
      <c r="K167" s="265"/>
      <c r="L167" s="265"/>
      <c r="M167" s="269"/>
      <c r="N167" s="270"/>
      <c r="O167" s="271"/>
      <c r="P167" s="271"/>
      <c r="Q167" s="271"/>
      <c r="R167" s="271"/>
      <c r="S167" s="271"/>
      <c r="T167" s="271"/>
      <c r="U167" s="271"/>
      <c r="V167" s="271"/>
      <c r="W167" s="271"/>
      <c r="X167" s="272"/>
      <c r="Y167" s="14"/>
      <c r="Z167" s="14"/>
      <c r="AA167" s="14"/>
      <c r="AB167" s="14"/>
      <c r="AC167" s="14"/>
      <c r="AD167" s="14"/>
      <c r="AE167" s="14"/>
      <c r="AT167" s="273" t="s">
        <v>150</v>
      </c>
      <c r="AU167" s="273" t="s">
        <v>88</v>
      </c>
      <c r="AV167" s="14" t="s">
        <v>86</v>
      </c>
      <c r="AW167" s="14" t="s">
        <v>5</v>
      </c>
      <c r="AX167" s="14" t="s">
        <v>78</v>
      </c>
      <c r="AY167" s="273" t="s">
        <v>141</v>
      </c>
    </row>
    <row r="168" s="14" customFormat="1">
      <c r="A168" s="14"/>
      <c r="B168" s="264"/>
      <c r="C168" s="265"/>
      <c r="D168" s="251" t="s">
        <v>150</v>
      </c>
      <c r="E168" s="266" t="s">
        <v>1</v>
      </c>
      <c r="F168" s="267" t="s">
        <v>201</v>
      </c>
      <c r="G168" s="265"/>
      <c r="H168" s="266" t="s">
        <v>1</v>
      </c>
      <c r="I168" s="268"/>
      <c r="J168" s="268"/>
      <c r="K168" s="265"/>
      <c r="L168" s="265"/>
      <c r="M168" s="269"/>
      <c r="N168" s="270"/>
      <c r="O168" s="271"/>
      <c r="P168" s="271"/>
      <c r="Q168" s="271"/>
      <c r="R168" s="271"/>
      <c r="S168" s="271"/>
      <c r="T168" s="271"/>
      <c r="U168" s="271"/>
      <c r="V168" s="271"/>
      <c r="W168" s="271"/>
      <c r="X168" s="272"/>
      <c r="Y168" s="14"/>
      <c r="Z168" s="14"/>
      <c r="AA168" s="14"/>
      <c r="AB168" s="14"/>
      <c r="AC168" s="14"/>
      <c r="AD168" s="14"/>
      <c r="AE168" s="14"/>
      <c r="AT168" s="273" t="s">
        <v>150</v>
      </c>
      <c r="AU168" s="273" t="s">
        <v>88</v>
      </c>
      <c r="AV168" s="14" t="s">
        <v>86</v>
      </c>
      <c r="AW168" s="14" t="s">
        <v>5</v>
      </c>
      <c r="AX168" s="14" t="s">
        <v>78</v>
      </c>
      <c r="AY168" s="273" t="s">
        <v>141</v>
      </c>
    </row>
    <row r="169" s="13" customFormat="1">
      <c r="A169" s="13"/>
      <c r="B169" s="249"/>
      <c r="C169" s="250"/>
      <c r="D169" s="251" t="s">
        <v>150</v>
      </c>
      <c r="E169" s="252" t="s">
        <v>1</v>
      </c>
      <c r="F169" s="253" t="s">
        <v>202</v>
      </c>
      <c r="G169" s="250"/>
      <c r="H169" s="254">
        <v>47.219999999999999</v>
      </c>
      <c r="I169" s="255"/>
      <c r="J169" s="255"/>
      <c r="K169" s="250"/>
      <c r="L169" s="250"/>
      <c r="M169" s="256"/>
      <c r="N169" s="257"/>
      <c r="O169" s="258"/>
      <c r="P169" s="258"/>
      <c r="Q169" s="258"/>
      <c r="R169" s="258"/>
      <c r="S169" s="258"/>
      <c r="T169" s="258"/>
      <c r="U169" s="258"/>
      <c r="V169" s="258"/>
      <c r="W169" s="258"/>
      <c r="X169" s="259"/>
      <c r="Y169" s="13"/>
      <c r="Z169" s="13"/>
      <c r="AA169" s="13"/>
      <c r="AB169" s="13"/>
      <c r="AC169" s="13"/>
      <c r="AD169" s="13"/>
      <c r="AE169" s="13"/>
      <c r="AT169" s="260" t="s">
        <v>150</v>
      </c>
      <c r="AU169" s="260" t="s">
        <v>88</v>
      </c>
      <c r="AV169" s="13" t="s">
        <v>88</v>
      </c>
      <c r="AW169" s="13" t="s">
        <v>5</v>
      </c>
      <c r="AX169" s="13" t="s">
        <v>78</v>
      </c>
      <c r="AY169" s="260" t="s">
        <v>141</v>
      </c>
    </row>
    <row r="170" s="13" customFormat="1">
      <c r="A170" s="13"/>
      <c r="B170" s="249"/>
      <c r="C170" s="250"/>
      <c r="D170" s="251" t="s">
        <v>150</v>
      </c>
      <c r="E170" s="252" t="s">
        <v>1</v>
      </c>
      <c r="F170" s="253" t="s">
        <v>203</v>
      </c>
      <c r="G170" s="250"/>
      <c r="H170" s="254">
        <v>81.180000000000007</v>
      </c>
      <c r="I170" s="255"/>
      <c r="J170" s="255"/>
      <c r="K170" s="250"/>
      <c r="L170" s="250"/>
      <c r="M170" s="256"/>
      <c r="N170" s="257"/>
      <c r="O170" s="258"/>
      <c r="P170" s="258"/>
      <c r="Q170" s="258"/>
      <c r="R170" s="258"/>
      <c r="S170" s="258"/>
      <c r="T170" s="258"/>
      <c r="U170" s="258"/>
      <c r="V170" s="258"/>
      <c r="W170" s="258"/>
      <c r="X170" s="259"/>
      <c r="Y170" s="13"/>
      <c r="Z170" s="13"/>
      <c r="AA170" s="13"/>
      <c r="AB170" s="13"/>
      <c r="AC170" s="13"/>
      <c r="AD170" s="13"/>
      <c r="AE170" s="13"/>
      <c r="AT170" s="260" t="s">
        <v>150</v>
      </c>
      <c r="AU170" s="260" t="s">
        <v>88</v>
      </c>
      <c r="AV170" s="13" t="s">
        <v>88</v>
      </c>
      <c r="AW170" s="13" t="s">
        <v>5</v>
      </c>
      <c r="AX170" s="13" t="s">
        <v>78</v>
      </c>
      <c r="AY170" s="260" t="s">
        <v>141</v>
      </c>
    </row>
    <row r="171" s="13" customFormat="1">
      <c r="A171" s="13"/>
      <c r="B171" s="249"/>
      <c r="C171" s="250"/>
      <c r="D171" s="251" t="s">
        <v>150</v>
      </c>
      <c r="E171" s="252" t="s">
        <v>1</v>
      </c>
      <c r="F171" s="253" t="s">
        <v>204</v>
      </c>
      <c r="G171" s="250"/>
      <c r="H171" s="254">
        <v>298.19999999999999</v>
      </c>
      <c r="I171" s="255"/>
      <c r="J171" s="255"/>
      <c r="K171" s="250"/>
      <c r="L171" s="250"/>
      <c r="M171" s="256"/>
      <c r="N171" s="257"/>
      <c r="O171" s="258"/>
      <c r="P171" s="258"/>
      <c r="Q171" s="258"/>
      <c r="R171" s="258"/>
      <c r="S171" s="258"/>
      <c r="T171" s="258"/>
      <c r="U171" s="258"/>
      <c r="V171" s="258"/>
      <c r="W171" s="258"/>
      <c r="X171" s="259"/>
      <c r="Y171" s="13"/>
      <c r="Z171" s="13"/>
      <c r="AA171" s="13"/>
      <c r="AB171" s="13"/>
      <c r="AC171" s="13"/>
      <c r="AD171" s="13"/>
      <c r="AE171" s="13"/>
      <c r="AT171" s="260" t="s">
        <v>150</v>
      </c>
      <c r="AU171" s="260" t="s">
        <v>88</v>
      </c>
      <c r="AV171" s="13" t="s">
        <v>88</v>
      </c>
      <c r="AW171" s="13" t="s">
        <v>5</v>
      </c>
      <c r="AX171" s="13" t="s">
        <v>78</v>
      </c>
      <c r="AY171" s="260" t="s">
        <v>141</v>
      </c>
    </row>
    <row r="172" s="13" customFormat="1">
      <c r="A172" s="13"/>
      <c r="B172" s="249"/>
      <c r="C172" s="250"/>
      <c r="D172" s="251" t="s">
        <v>150</v>
      </c>
      <c r="E172" s="252" t="s">
        <v>1</v>
      </c>
      <c r="F172" s="253" t="s">
        <v>205</v>
      </c>
      <c r="G172" s="250"/>
      <c r="H172" s="254">
        <v>42.399999999999999</v>
      </c>
      <c r="I172" s="255"/>
      <c r="J172" s="255"/>
      <c r="K172" s="250"/>
      <c r="L172" s="250"/>
      <c r="M172" s="256"/>
      <c r="N172" s="257"/>
      <c r="O172" s="258"/>
      <c r="P172" s="258"/>
      <c r="Q172" s="258"/>
      <c r="R172" s="258"/>
      <c r="S172" s="258"/>
      <c r="T172" s="258"/>
      <c r="U172" s="258"/>
      <c r="V172" s="258"/>
      <c r="W172" s="258"/>
      <c r="X172" s="259"/>
      <c r="Y172" s="13"/>
      <c r="Z172" s="13"/>
      <c r="AA172" s="13"/>
      <c r="AB172" s="13"/>
      <c r="AC172" s="13"/>
      <c r="AD172" s="13"/>
      <c r="AE172" s="13"/>
      <c r="AT172" s="260" t="s">
        <v>150</v>
      </c>
      <c r="AU172" s="260" t="s">
        <v>88</v>
      </c>
      <c r="AV172" s="13" t="s">
        <v>88</v>
      </c>
      <c r="AW172" s="13" t="s">
        <v>5</v>
      </c>
      <c r="AX172" s="13" t="s">
        <v>78</v>
      </c>
      <c r="AY172" s="260" t="s">
        <v>141</v>
      </c>
    </row>
    <row r="173" s="2" customFormat="1" ht="24.15" customHeight="1">
      <c r="A173" s="37"/>
      <c r="B173" s="38"/>
      <c r="C173" s="235" t="s">
        <v>206</v>
      </c>
      <c r="D173" s="235" t="s">
        <v>143</v>
      </c>
      <c r="E173" s="236" t="s">
        <v>207</v>
      </c>
      <c r="F173" s="237" t="s">
        <v>208</v>
      </c>
      <c r="G173" s="238" t="s">
        <v>209</v>
      </c>
      <c r="H173" s="239">
        <v>4275.6599999999999</v>
      </c>
      <c r="I173" s="240"/>
      <c r="J173" s="240"/>
      <c r="K173" s="241">
        <f>ROUND(P173*H173,2)</f>
        <v>0</v>
      </c>
      <c r="L173" s="237" t="s">
        <v>147</v>
      </c>
      <c r="M173" s="43"/>
      <c r="N173" s="242" t="s">
        <v>1</v>
      </c>
      <c r="O173" s="243" t="s">
        <v>41</v>
      </c>
      <c r="P173" s="244">
        <f>I173+J173</f>
        <v>0</v>
      </c>
      <c r="Q173" s="244">
        <f>ROUND(I173*H173,2)</f>
        <v>0</v>
      </c>
      <c r="R173" s="244">
        <f>ROUND(J173*H173,2)</f>
        <v>0</v>
      </c>
      <c r="S173" s="90"/>
      <c r="T173" s="245">
        <f>S173*H173</f>
        <v>0</v>
      </c>
      <c r="U173" s="245">
        <v>0</v>
      </c>
      <c r="V173" s="245">
        <f>U173*H173</f>
        <v>0</v>
      </c>
      <c r="W173" s="245">
        <v>0</v>
      </c>
      <c r="X173" s="246">
        <f>W173*H173</f>
        <v>0</v>
      </c>
      <c r="Y173" s="37"/>
      <c r="Z173" s="37"/>
      <c r="AA173" s="37"/>
      <c r="AB173" s="37"/>
      <c r="AC173" s="37"/>
      <c r="AD173" s="37"/>
      <c r="AE173" s="37"/>
      <c r="AR173" s="247" t="s">
        <v>148</v>
      </c>
      <c r="AT173" s="247" t="s">
        <v>143</v>
      </c>
      <c r="AU173" s="247" t="s">
        <v>88</v>
      </c>
      <c r="AY173" s="16" t="s">
        <v>141</v>
      </c>
      <c r="BE173" s="248">
        <f>IF(O173="základní",K173,0)</f>
        <v>0</v>
      </c>
      <c r="BF173" s="248">
        <f>IF(O173="snížená",K173,0)</f>
        <v>0</v>
      </c>
      <c r="BG173" s="248">
        <f>IF(O173="zákl. přenesená",K173,0)</f>
        <v>0</v>
      </c>
      <c r="BH173" s="248">
        <f>IF(O173="sníž. přenesená",K173,0)</f>
        <v>0</v>
      </c>
      <c r="BI173" s="248">
        <f>IF(O173="nulová",K173,0)</f>
        <v>0</v>
      </c>
      <c r="BJ173" s="16" t="s">
        <v>86</v>
      </c>
      <c r="BK173" s="248">
        <f>ROUND(P173*H173,2)</f>
        <v>0</v>
      </c>
      <c r="BL173" s="16" t="s">
        <v>148</v>
      </c>
      <c r="BM173" s="247" t="s">
        <v>210</v>
      </c>
    </row>
    <row r="174" s="12" customFormat="1" ht="22.8" customHeight="1">
      <c r="A174" s="12"/>
      <c r="B174" s="218"/>
      <c r="C174" s="219"/>
      <c r="D174" s="220" t="s">
        <v>77</v>
      </c>
      <c r="E174" s="233" t="s">
        <v>211</v>
      </c>
      <c r="F174" s="233" t="s">
        <v>212</v>
      </c>
      <c r="G174" s="219"/>
      <c r="H174" s="219"/>
      <c r="I174" s="222"/>
      <c r="J174" s="222"/>
      <c r="K174" s="234">
        <f>BK174</f>
        <v>0</v>
      </c>
      <c r="L174" s="219"/>
      <c r="M174" s="224"/>
      <c r="N174" s="225"/>
      <c r="O174" s="226"/>
      <c r="P174" s="226"/>
      <c r="Q174" s="227">
        <f>SUM(Q175:Q183)</f>
        <v>0</v>
      </c>
      <c r="R174" s="227">
        <f>SUM(R175:R183)</f>
        <v>0</v>
      </c>
      <c r="S174" s="226"/>
      <c r="T174" s="228">
        <f>SUM(T175:T183)</f>
        <v>0</v>
      </c>
      <c r="U174" s="226"/>
      <c r="V174" s="228">
        <f>SUM(V175:V183)</f>
        <v>0</v>
      </c>
      <c r="W174" s="226"/>
      <c r="X174" s="229">
        <f>SUM(X175:X183)</f>
        <v>0</v>
      </c>
      <c r="Y174" s="12"/>
      <c r="Z174" s="12"/>
      <c r="AA174" s="12"/>
      <c r="AB174" s="12"/>
      <c r="AC174" s="12"/>
      <c r="AD174" s="12"/>
      <c r="AE174" s="12"/>
      <c r="AR174" s="230" t="s">
        <v>86</v>
      </c>
      <c r="AT174" s="231" t="s">
        <v>77</v>
      </c>
      <c r="AU174" s="231" t="s">
        <v>86</v>
      </c>
      <c r="AY174" s="230" t="s">
        <v>141</v>
      </c>
      <c r="BK174" s="232">
        <f>SUM(BK175:BK183)</f>
        <v>0</v>
      </c>
    </row>
    <row r="175" s="2" customFormat="1" ht="24.15" customHeight="1">
      <c r="A175" s="37"/>
      <c r="B175" s="38"/>
      <c r="C175" s="235" t="s">
        <v>213</v>
      </c>
      <c r="D175" s="235" t="s">
        <v>143</v>
      </c>
      <c r="E175" s="236" t="s">
        <v>214</v>
      </c>
      <c r="F175" s="237" t="s">
        <v>215</v>
      </c>
      <c r="G175" s="238" t="s">
        <v>216</v>
      </c>
      <c r="H175" s="239">
        <v>1</v>
      </c>
      <c r="I175" s="240"/>
      <c r="J175" s="240"/>
      <c r="K175" s="241">
        <f>ROUND(P175*H175,2)</f>
        <v>0</v>
      </c>
      <c r="L175" s="237" t="s">
        <v>147</v>
      </c>
      <c r="M175" s="43"/>
      <c r="N175" s="242" t="s">
        <v>1</v>
      </c>
      <c r="O175" s="243" t="s">
        <v>41</v>
      </c>
      <c r="P175" s="244">
        <f>I175+J175</f>
        <v>0</v>
      </c>
      <c r="Q175" s="244">
        <f>ROUND(I175*H175,2)</f>
        <v>0</v>
      </c>
      <c r="R175" s="244">
        <f>ROUND(J175*H175,2)</f>
        <v>0</v>
      </c>
      <c r="S175" s="90"/>
      <c r="T175" s="245">
        <f>S175*H175</f>
        <v>0</v>
      </c>
      <c r="U175" s="245">
        <v>0</v>
      </c>
      <c r="V175" s="245">
        <f>U175*H175</f>
        <v>0</v>
      </c>
      <c r="W175" s="245">
        <v>0</v>
      </c>
      <c r="X175" s="246">
        <f>W175*H175</f>
        <v>0</v>
      </c>
      <c r="Y175" s="37"/>
      <c r="Z175" s="37"/>
      <c r="AA175" s="37"/>
      <c r="AB175" s="37"/>
      <c r="AC175" s="37"/>
      <c r="AD175" s="37"/>
      <c r="AE175" s="37"/>
      <c r="AR175" s="247" t="s">
        <v>148</v>
      </c>
      <c r="AT175" s="247" t="s">
        <v>143</v>
      </c>
      <c r="AU175" s="247" t="s">
        <v>88</v>
      </c>
      <c r="AY175" s="16" t="s">
        <v>141</v>
      </c>
      <c r="BE175" s="248">
        <f>IF(O175="základní",K175,0)</f>
        <v>0</v>
      </c>
      <c r="BF175" s="248">
        <f>IF(O175="snížená",K175,0)</f>
        <v>0</v>
      </c>
      <c r="BG175" s="248">
        <f>IF(O175="zákl. přenesená",K175,0)</f>
        <v>0</v>
      </c>
      <c r="BH175" s="248">
        <f>IF(O175="sníž. přenesená",K175,0)</f>
        <v>0</v>
      </c>
      <c r="BI175" s="248">
        <f>IF(O175="nulová",K175,0)</f>
        <v>0</v>
      </c>
      <c r="BJ175" s="16" t="s">
        <v>86</v>
      </c>
      <c r="BK175" s="248">
        <f>ROUND(P175*H175,2)</f>
        <v>0</v>
      </c>
      <c r="BL175" s="16" t="s">
        <v>148</v>
      </c>
      <c r="BM175" s="247" t="s">
        <v>217</v>
      </c>
    </row>
    <row r="176" s="2" customFormat="1" ht="24.15" customHeight="1">
      <c r="A176" s="37"/>
      <c r="B176" s="38"/>
      <c r="C176" s="235" t="s">
        <v>218</v>
      </c>
      <c r="D176" s="235" t="s">
        <v>143</v>
      </c>
      <c r="E176" s="236" t="s">
        <v>219</v>
      </c>
      <c r="F176" s="237" t="s">
        <v>220</v>
      </c>
      <c r="G176" s="238" t="s">
        <v>216</v>
      </c>
      <c r="H176" s="239">
        <v>1</v>
      </c>
      <c r="I176" s="240"/>
      <c r="J176" s="240"/>
      <c r="K176" s="241">
        <f>ROUND(P176*H176,2)</f>
        <v>0</v>
      </c>
      <c r="L176" s="237" t="s">
        <v>147</v>
      </c>
      <c r="M176" s="43"/>
      <c r="N176" s="242" t="s">
        <v>1</v>
      </c>
      <c r="O176" s="243" t="s">
        <v>41</v>
      </c>
      <c r="P176" s="244">
        <f>I176+J176</f>
        <v>0</v>
      </c>
      <c r="Q176" s="244">
        <f>ROUND(I176*H176,2)</f>
        <v>0</v>
      </c>
      <c r="R176" s="244">
        <f>ROUND(J176*H176,2)</f>
        <v>0</v>
      </c>
      <c r="S176" s="90"/>
      <c r="T176" s="245">
        <f>S176*H176</f>
        <v>0</v>
      </c>
      <c r="U176" s="245">
        <v>0</v>
      </c>
      <c r="V176" s="245">
        <f>U176*H176</f>
        <v>0</v>
      </c>
      <c r="W176" s="245">
        <v>0</v>
      </c>
      <c r="X176" s="246">
        <f>W176*H176</f>
        <v>0</v>
      </c>
      <c r="Y176" s="37"/>
      <c r="Z176" s="37"/>
      <c r="AA176" s="37"/>
      <c r="AB176" s="37"/>
      <c r="AC176" s="37"/>
      <c r="AD176" s="37"/>
      <c r="AE176" s="37"/>
      <c r="AR176" s="247" t="s">
        <v>148</v>
      </c>
      <c r="AT176" s="247" t="s">
        <v>143</v>
      </c>
      <c r="AU176" s="247" t="s">
        <v>88</v>
      </c>
      <c r="AY176" s="16" t="s">
        <v>141</v>
      </c>
      <c r="BE176" s="248">
        <f>IF(O176="základní",K176,0)</f>
        <v>0</v>
      </c>
      <c r="BF176" s="248">
        <f>IF(O176="snížená",K176,0)</f>
        <v>0</v>
      </c>
      <c r="BG176" s="248">
        <f>IF(O176="zákl. přenesená",K176,0)</f>
        <v>0</v>
      </c>
      <c r="BH176" s="248">
        <f>IF(O176="sníž. přenesená",K176,0)</f>
        <v>0</v>
      </c>
      <c r="BI176" s="248">
        <f>IF(O176="nulová",K176,0)</f>
        <v>0</v>
      </c>
      <c r="BJ176" s="16" t="s">
        <v>86</v>
      </c>
      <c r="BK176" s="248">
        <f>ROUND(P176*H176,2)</f>
        <v>0</v>
      </c>
      <c r="BL176" s="16" t="s">
        <v>148</v>
      </c>
      <c r="BM176" s="247" t="s">
        <v>221</v>
      </c>
    </row>
    <row r="177" s="2" customFormat="1" ht="16.5" customHeight="1">
      <c r="A177" s="37"/>
      <c r="B177" s="38"/>
      <c r="C177" s="235" t="s">
        <v>9</v>
      </c>
      <c r="D177" s="235" t="s">
        <v>143</v>
      </c>
      <c r="E177" s="236" t="s">
        <v>222</v>
      </c>
      <c r="F177" s="237" t="s">
        <v>223</v>
      </c>
      <c r="G177" s="238" t="s">
        <v>146</v>
      </c>
      <c r="H177" s="239">
        <v>2</v>
      </c>
      <c r="I177" s="240"/>
      <c r="J177" s="240"/>
      <c r="K177" s="241">
        <f>ROUND(P177*H177,2)</f>
        <v>0</v>
      </c>
      <c r="L177" s="237" t="s">
        <v>147</v>
      </c>
      <c r="M177" s="43"/>
      <c r="N177" s="242" t="s">
        <v>1</v>
      </c>
      <c r="O177" s="243" t="s">
        <v>41</v>
      </c>
      <c r="P177" s="244">
        <f>I177+J177</f>
        <v>0</v>
      </c>
      <c r="Q177" s="244">
        <f>ROUND(I177*H177,2)</f>
        <v>0</v>
      </c>
      <c r="R177" s="244">
        <f>ROUND(J177*H177,2)</f>
        <v>0</v>
      </c>
      <c r="S177" s="90"/>
      <c r="T177" s="245">
        <f>S177*H177</f>
        <v>0</v>
      </c>
      <c r="U177" s="245">
        <v>0</v>
      </c>
      <c r="V177" s="245">
        <f>U177*H177</f>
        <v>0</v>
      </c>
      <c r="W177" s="245">
        <v>0</v>
      </c>
      <c r="X177" s="246">
        <f>W177*H177</f>
        <v>0</v>
      </c>
      <c r="Y177" s="37"/>
      <c r="Z177" s="37"/>
      <c r="AA177" s="37"/>
      <c r="AB177" s="37"/>
      <c r="AC177" s="37"/>
      <c r="AD177" s="37"/>
      <c r="AE177" s="37"/>
      <c r="AR177" s="247" t="s">
        <v>148</v>
      </c>
      <c r="AT177" s="247" t="s">
        <v>143</v>
      </c>
      <c r="AU177" s="247" t="s">
        <v>88</v>
      </c>
      <c r="AY177" s="16" t="s">
        <v>141</v>
      </c>
      <c r="BE177" s="248">
        <f>IF(O177="základní",K177,0)</f>
        <v>0</v>
      </c>
      <c r="BF177" s="248">
        <f>IF(O177="snížená",K177,0)</f>
        <v>0</v>
      </c>
      <c r="BG177" s="248">
        <f>IF(O177="zákl. přenesená",K177,0)</f>
        <v>0</v>
      </c>
      <c r="BH177" s="248">
        <f>IF(O177="sníž. přenesená",K177,0)</f>
        <v>0</v>
      </c>
      <c r="BI177" s="248">
        <f>IF(O177="nulová",K177,0)</f>
        <v>0</v>
      </c>
      <c r="BJ177" s="16" t="s">
        <v>86</v>
      </c>
      <c r="BK177" s="248">
        <f>ROUND(P177*H177,2)</f>
        <v>0</v>
      </c>
      <c r="BL177" s="16" t="s">
        <v>148</v>
      </c>
      <c r="BM177" s="247" t="s">
        <v>224</v>
      </c>
    </row>
    <row r="178" s="2" customFormat="1" ht="16.5" customHeight="1">
      <c r="A178" s="37"/>
      <c r="B178" s="38"/>
      <c r="C178" s="235" t="s">
        <v>225</v>
      </c>
      <c r="D178" s="235" t="s">
        <v>143</v>
      </c>
      <c r="E178" s="236" t="s">
        <v>226</v>
      </c>
      <c r="F178" s="237" t="s">
        <v>227</v>
      </c>
      <c r="G178" s="238" t="s">
        <v>146</v>
      </c>
      <c r="H178" s="239">
        <v>1</v>
      </c>
      <c r="I178" s="240"/>
      <c r="J178" s="240"/>
      <c r="K178" s="241">
        <f>ROUND(P178*H178,2)</f>
        <v>0</v>
      </c>
      <c r="L178" s="237" t="s">
        <v>147</v>
      </c>
      <c r="M178" s="43"/>
      <c r="N178" s="242" t="s">
        <v>1</v>
      </c>
      <c r="O178" s="243" t="s">
        <v>41</v>
      </c>
      <c r="P178" s="244">
        <f>I178+J178</f>
        <v>0</v>
      </c>
      <c r="Q178" s="244">
        <f>ROUND(I178*H178,2)</f>
        <v>0</v>
      </c>
      <c r="R178" s="244">
        <f>ROUND(J178*H178,2)</f>
        <v>0</v>
      </c>
      <c r="S178" s="90"/>
      <c r="T178" s="245">
        <f>S178*H178</f>
        <v>0</v>
      </c>
      <c r="U178" s="245">
        <v>0</v>
      </c>
      <c r="V178" s="245">
        <f>U178*H178</f>
        <v>0</v>
      </c>
      <c r="W178" s="245">
        <v>0</v>
      </c>
      <c r="X178" s="246">
        <f>W178*H178</f>
        <v>0</v>
      </c>
      <c r="Y178" s="37"/>
      <c r="Z178" s="37"/>
      <c r="AA178" s="37"/>
      <c r="AB178" s="37"/>
      <c r="AC178" s="37"/>
      <c r="AD178" s="37"/>
      <c r="AE178" s="37"/>
      <c r="AR178" s="247" t="s">
        <v>148</v>
      </c>
      <c r="AT178" s="247" t="s">
        <v>143</v>
      </c>
      <c r="AU178" s="247" t="s">
        <v>88</v>
      </c>
      <c r="AY178" s="16" t="s">
        <v>141</v>
      </c>
      <c r="BE178" s="248">
        <f>IF(O178="základní",K178,0)</f>
        <v>0</v>
      </c>
      <c r="BF178" s="248">
        <f>IF(O178="snížená",K178,0)</f>
        <v>0</v>
      </c>
      <c r="BG178" s="248">
        <f>IF(O178="zákl. přenesená",K178,0)</f>
        <v>0</v>
      </c>
      <c r="BH178" s="248">
        <f>IF(O178="sníž. přenesená",K178,0)</f>
        <v>0</v>
      </c>
      <c r="BI178" s="248">
        <f>IF(O178="nulová",K178,0)</f>
        <v>0</v>
      </c>
      <c r="BJ178" s="16" t="s">
        <v>86</v>
      </c>
      <c r="BK178" s="248">
        <f>ROUND(P178*H178,2)</f>
        <v>0</v>
      </c>
      <c r="BL178" s="16" t="s">
        <v>148</v>
      </c>
      <c r="BM178" s="247" t="s">
        <v>228</v>
      </c>
    </row>
    <row r="179" s="2" customFormat="1" ht="16.5" customHeight="1">
      <c r="A179" s="37"/>
      <c r="B179" s="38"/>
      <c r="C179" s="235" t="s">
        <v>229</v>
      </c>
      <c r="D179" s="235" t="s">
        <v>143</v>
      </c>
      <c r="E179" s="236" t="s">
        <v>230</v>
      </c>
      <c r="F179" s="237" t="s">
        <v>231</v>
      </c>
      <c r="G179" s="238" t="s">
        <v>209</v>
      </c>
      <c r="H179" s="239">
        <v>7</v>
      </c>
      <c r="I179" s="240"/>
      <c r="J179" s="240"/>
      <c r="K179" s="241">
        <f>ROUND(P179*H179,2)</f>
        <v>0</v>
      </c>
      <c r="L179" s="237" t="s">
        <v>147</v>
      </c>
      <c r="M179" s="43"/>
      <c r="N179" s="242" t="s">
        <v>1</v>
      </c>
      <c r="O179" s="243" t="s">
        <v>41</v>
      </c>
      <c r="P179" s="244">
        <f>I179+J179</f>
        <v>0</v>
      </c>
      <c r="Q179" s="244">
        <f>ROUND(I179*H179,2)</f>
        <v>0</v>
      </c>
      <c r="R179" s="244">
        <f>ROUND(J179*H179,2)</f>
        <v>0</v>
      </c>
      <c r="S179" s="90"/>
      <c r="T179" s="245">
        <f>S179*H179</f>
        <v>0</v>
      </c>
      <c r="U179" s="245">
        <v>0</v>
      </c>
      <c r="V179" s="245">
        <f>U179*H179</f>
        <v>0</v>
      </c>
      <c r="W179" s="245">
        <v>0</v>
      </c>
      <c r="X179" s="246">
        <f>W179*H179</f>
        <v>0</v>
      </c>
      <c r="Y179" s="37"/>
      <c r="Z179" s="37"/>
      <c r="AA179" s="37"/>
      <c r="AB179" s="37"/>
      <c r="AC179" s="37"/>
      <c r="AD179" s="37"/>
      <c r="AE179" s="37"/>
      <c r="AR179" s="247" t="s">
        <v>148</v>
      </c>
      <c r="AT179" s="247" t="s">
        <v>143</v>
      </c>
      <c r="AU179" s="247" t="s">
        <v>88</v>
      </c>
      <c r="AY179" s="16" t="s">
        <v>141</v>
      </c>
      <c r="BE179" s="248">
        <f>IF(O179="základní",K179,0)</f>
        <v>0</v>
      </c>
      <c r="BF179" s="248">
        <f>IF(O179="snížená",K179,0)</f>
        <v>0</v>
      </c>
      <c r="BG179" s="248">
        <f>IF(O179="zákl. přenesená",K179,0)</f>
        <v>0</v>
      </c>
      <c r="BH179" s="248">
        <f>IF(O179="sníž. přenesená",K179,0)</f>
        <v>0</v>
      </c>
      <c r="BI179" s="248">
        <f>IF(O179="nulová",K179,0)</f>
        <v>0</v>
      </c>
      <c r="BJ179" s="16" t="s">
        <v>86</v>
      </c>
      <c r="BK179" s="248">
        <f>ROUND(P179*H179,2)</f>
        <v>0</v>
      </c>
      <c r="BL179" s="16" t="s">
        <v>148</v>
      </c>
      <c r="BM179" s="247" t="s">
        <v>232</v>
      </c>
    </row>
    <row r="180" s="14" customFormat="1">
      <c r="A180" s="14"/>
      <c r="B180" s="264"/>
      <c r="C180" s="265"/>
      <c r="D180" s="251" t="s">
        <v>150</v>
      </c>
      <c r="E180" s="266" t="s">
        <v>1</v>
      </c>
      <c r="F180" s="267" t="s">
        <v>233</v>
      </c>
      <c r="G180" s="265"/>
      <c r="H180" s="266" t="s">
        <v>1</v>
      </c>
      <c r="I180" s="268"/>
      <c r="J180" s="268"/>
      <c r="K180" s="265"/>
      <c r="L180" s="265"/>
      <c r="M180" s="269"/>
      <c r="N180" s="270"/>
      <c r="O180" s="271"/>
      <c r="P180" s="271"/>
      <c r="Q180" s="271"/>
      <c r="R180" s="271"/>
      <c r="S180" s="271"/>
      <c r="T180" s="271"/>
      <c r="U180" s="271"/>
      <c r="V180" s="271"/>
      <c r="W180" s="271"/>
      <c r="X180" s="272"/>
      <c r="Y180" s="14"/>
      <c r="Z180" s="14"/>
      <c r="AA180" s="14"/>
      <c r="AB180" s="14"/>
      <c r="AC180" s="14"/>
      <c r="AD180" s="14"/>
      <c r="AE180" s="14"/>
      <c r="AT180" s="273" t="s">
        <v>150</v>
      </c>
      <c r="AU180" s="273" t="s">
        <v>88</v>
      </c>
      <c r="AV180" s="14" t="s">
        <v>86</v>
      </c>
      <c r="AW180" s="14" t="s">
        <v>5</v>
      </c>
      <c r="AX180" s="14" t="s">
        <v>78</v>
      </c>
      <c r="AY180" s="273" t="s">
        <v>141</v>
      </c>
    </row>
    <row r="181" s="13" customFormat="1">
      <c r="A181" s="13"/>
      <c r="B181" s="249"/>
      <c r="C181" s="250"/>
      <c r="D181" s="251" t="s">
        <v>150</v>
      </c>
      <c r="E181" s="252" t="s">
        <v>1</v>
      </c>
      <c r="F181" s="253" t="s">
        <v>234</v>
      </c>
      <c r="G181" s="250"/>
      <c r="H181" s="254">
        <v>7</v>
      </c>
      <c r="I181" s="255"/>
      <c r="J181" s="255"/>
      <c r="K181" s="250"/>
      <c r="L181" s="250"/>
      <c r="M181" s="256"/>
      <c r="N181" s="257"/>
      <c r="O181" s="258"/>
      <c r="P181" s="258"/>
      <c r="Q181" s="258"/>
      <c r="R181" s="258"/>
      <c r="S181" s="258"/>
      <c r="T181" s="258"/>
      <c r="U181" s="258"/>
      <c r="V181" s="258"/>
      <c r="W181" s="258"/>
      <c r="X181" s="259"/>
      <c r="Y181" s="13"/>
      <c r="Z181" s="13"/>
      <c r="AA181" s="13"/>
      <c r="AB181" s="13"/>
      <c r="AC181" s="13"/>
      <c r="AD181" s="13"/>
      <c r="AE181" s="13"/>
      <c r="AT181" s="260" t="s">
        <v>150</v>
      </c>
      <c r="AU181" s="260" t="s">
        <v>88</v>
      </c>
      <c r="AV181" s="13" t="s">
        <v>88</v>
      </c>
      <c r="AW181" s="13" t="s">
        <v>5</v>
      </c>
      <c r="AX181" s="13" t="s">
        <v>78</v>
      </c>
      <c r="AY181" s="260" t="s">
        <v>141</v>
      </c>
    </row>
    <row r="182" s="2" customFormat="1" ht="16.5" customHeight="1">
      <c r="A182" s="37"/>
      <c r="B182" s="38"/>
      <c r="C182" s="235" t="s">
        <v>235</v>
      </c>
      <c r="D182" s="235" t="s">
        <v>143</v>
      </c>
      <c r="E182" s="236" t="s">
        <v>236</v>
      </c>
      <c r="F182" s="237" t="s">
        <v>237</v>
      </c>
      <c r="G182" s="238" t="s">
        <v>238</v>
      </c>
      <c r="H182" s="239">
        <v>4</v>
      </c>
      <c r="I182" s="240"/>
      <c r="J182" s="240"/>
      <c r="K182" s="241">
        <f>ROUND(P182*H182,2)</f>
        <v>0</v>
      </c>
      <c r="L182" s="237" t="s">
        <v>147</v>
      </c>
      <c r="M182" s="43"/>
      <c r="N182" s="242" t="s">
        <v>1</v>
      </c>
      <c r="O182" s="243" t="s">
        <v>41</v>
      </c>
      <c r="P182" s="244">
        <f>I182+J182</f>
        <v>0</v>
      </c>
      <c r="Q182" s="244">
        <f>ROUND(I182*H182,2)</f>
        <v>0</v>
      </c>
      <c r="R182" s="244">
        <f>ROUND(J182*H182,2)</f>
        <v>0</v>
      </c>
      <c r="S182" s="90"/>
      <c r="T182" s="245">
        <f>S182*H182</f>
        <v>0</v>
      </c>
      <c r="U182" s="245">
        <v>0</v>
      </c>
      <c r="V182" s="245">
        <f>U182*H182</f>
        <v>0</v>
      </c>
      <c r="W182" s="245">
        <v>0</v>
      </c>
      <c r="X182" s="246">
        <f>W182*H182</f>
        <v>0</v>
      </c>
      <c r="Y182" s="37"/>
      <c r="Z182" s="37"/>
      <c r="AA182" s="37"/>
      <c r="AB182" s="37"/>
      <c r="AC182" s="37"/>
      <c r="AD182" s="37"/>
      <c r="AE182" s="37"/>
      <c r="AR182" s="247" t="s">
        <v>148</v>
      </c>
      <c r="AT182" s="247" t="s">
        <v>143</v>
      </c>
      <c r="AU182" s="247" t="s">
        <v>88</v>
      </c>
      <c r="AY182" s="16" t="s">
        <v>141</v>
      </c>
      <c r="BE182" s="248">
        <f>IF(O182="základní",K182,0)</f>
        <v>0</v>
      </c>
      <c r="BF182" s="248">
        <f>IF(O182="snížená",K182,0)</f>
        <v>0</v>
      </c>
      <c r="BG182" s="248">
        <f>IF(O182="zákl. přenesená",K182,0)</f>
        <v>0</v>
      </c>
      <c r="BH182" s="248">
        <f>IF(O182="sníž. přenesená",K182,0)</f>
        <v>0</v>
      </c>
      <c r="BI182" s="248">
        <f>IF(O182="nulová",K182,0)</f>
        <v>0</v>
      </c>
      <c r="BJ182" s="16" t="s">
        <v>86</v>
      </c>
      <c r="BK182" s="248">
        <f>ROUND(P182*H182,2)</f>
        <v>0</v>
      </c>
      <c r="BL182" s="16" t="s">
        <v>148</v>
      </c>
      <c r="BM182" s="247" t="s">
        <v>239</v>
      </c>
    </row>
    <row r="183" s="2" customFormat="1" ht="21.75" customHeight="1">
      <c r="A183" s="37"/>
      <c r="B183" s="38"/>
      <c r="C183" s="235" t="s">
        <v>240</v>
      </c>
      <c r="D183" s="235" t="s">
        <v>143</v>
      </c>
      <c r="E183" s="236" t="s">
        <v>241</v>
      </c>
      <c r="F183" s="237" t="s">
        <v>242</v>
      </c>
      <c r="G183" s="238" t="s">
        <v>238</v>
      </c>
      <c r="H183" s="239">
        <v>1</v>
      </c>
      <c r="I183" s="240"/>
      <c r="J183" s="240"/>
      <c r="K183" s="241">
        <f>ROUND(P183*H183,2)</f>
        <v>0</v>
      </c>
      <c r="L183" s="237" t="s">
        <v>147</v>
      </c>
      <c r="M183" s="43"/>
      <c r="N183" s="274" t="s">
        <v>1</v>
      </c>
      <c r="O183" s="275" t="s">
        <v>41</v>
      </c>
      <c r="P183" s="276">
        <f>I183+J183</f>
        <v>0</v>
      </c>
      <c r="Q183" s="276">
        <f>ROUND(I183*H183,2)</f>
        <v>0</v>
      </c>
      <c r="R183" s="276">
        <f>ROUND(J183*H183,2)</f>
        <v>0</v>
      </c>
      <c r="S183" s="277"/>
      <c r="T183" s="278">
        <f>S183*H183</f>
        <v>0</v>
      </c>
      <c r="U183" s="278">
        <v>0</v>
      </c>
      <c r="V183" s="278">
        <f>U183*H183</f>
        <v>0</v>
      </c>
      <c r="W183" s="278">
        <v>0</v>
      </c>
      <c r="X183" s="279">
        <f>W183*H183</f>
        <v>0</v>
      </c>
      <c r="Y183" s="37"/>
      <c r="Z183" s="37"/>
      <c r="AA183" s="37"/>
      <c r="AB183" s="37"/>
      <c r="AC183" s="37"/>
      <c r="AD183" s="37"/>
      <c r="AE183" s="37"/>
      <c r="AR183" s="247" t="s">
        <v>148</v>
      </c>
      <c r="AT183" s="247" t="s">
        <v>143</v>
      </c>
      <c r="AU183" s="247" t="s">
        <v>88</v>
      </c>
      <c r="AY183" s="16" t="s">
        <v>141</v>
      </c>
      <c r="BE183" s="248">
        <f>IF(O183="základní",K183,0)</f>
        <v>0</v>
      </c>
      <c r="BF183" s="248">
        <f>IF(O183="snížená",K183,0)</f>
        <v>0</v>
      </c>
      <c r="BG183" s="248">
        <f>IF(O183="zákl. přenesená",K183,0)</f>
        <v>0</v>
      </c>
      <c r="BH183" s="248">
        <f>IF(O183="sníž. přenesená",K183,0)</f>
        <v>0</v>
      </c>
      <c r="BI183" s="248">
        <f>IF(O183="nulová",K183,0)</f>
        <v>0</v>
      </c>
      <c r="BJ183" s="16" t="s">
        <v>86</v>
      </c>
      <c r="BK183" s="248">
        <f>ROUND(P183*H183,2)</f>
        <v>0</v>
      </c>
      <c r="BL183" s="16" t="s">
        <v>148</v>
      </c>
      <c r="BM183" s="247" t="s">
        <v>243</v>
      </c>
    </row>
    <row r="184" s="2" customFormat="1" ht="6.96" customHeight="1">
      <c r="A184" s="37"/>
      <c r="B184" s="65"/>
      <c r="C184" s="66"/>
      <c r="D184" s="66"/>
      <c r="E184" s="66"/>
      <c r="F184" s="66"/>
      <c r="G184" s="66"/>
      <c r="H184" s="66"/>
      <c r="I184" s="66"/>
      <c r="J184" s="66"/>
      <c r="K184" s="66"/>
      <c r="L184" s="66"/>
      <c r="M184" s="43"/>
      <c r="N184" s="37"/>
      <c r="P184" s="37"/>
      <c r="Q184" s="37"/>
      <c r="R184" s="37"/>
      <c r="S184" s="37"/>
      <c r="T184" s="37"/>
      <c r="U184" s="37"/>
      <c r="V184" s="37"/>
      <c r="W184" s="37"/>
      <c r="X184" s="37"/>
      <c r="Y184" s="37"/>
      <c r="Z184" s="37"/>
      <c r="AA184" s="37"/>
      <c r="AB184" s="37"/>
      <c r="AC184" s="37"/>
      <c r="AD184" s="37"/>
      <c r="AE184" s="37"/>
    </row>
  </sheetData>
  <sheetProtection sheet="1" autoFilter="0" formatColumns="0" formatRows="0" objects="1" scenarios="1" spinCount="100000" saltValue="nWxAhbpxtT9/KpUR3HyPmbeOJhMDpcv7kZkXrWX7PCu4Ko3hpLxZbxvEzXCO/wXCvBjkYl6sp8bWi/3NywJPDA==" hashValue="JG8BcQ1torDt8MZG4lSYoh+tXs5S4J/dKBmWucGKdl9Z4RW3eYIhjSvo9KU5YZDlmnQrM7avMhwYlx3u+EKe4Q==" algorithmName="SHA-512" password="CC35"/>
  <autoFilter ref="C129:L183"/>
  <mergeCells count="14">
    <mergeCell ref="E7:H7"/>
    <mergeCell ref="E9:H9"/>
    <mergeCell ref="E18:H18"/>
    <mergeCell ref="E27:H27"/>
    <mergeCell ref="E85:H85"/>
    <mergeCell ref="E87:H87"/>
    <mergeCell ref="D104:F104"/>
    <mergeCell ref="D105:F105"/>
    <mergeCell ref="D106:F106"/>
    <mergeCell ref="D107:F107"/>
    <mergeCell ref="D108:F108"/>
    <mergeCell ref="E120:H120"/>
    <mergeCell ref="E122:H122"/>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6" t="s">
        <v>92</v>
      </c>
    </row>
    <row r="3" s="1" customFormat="1" ht="6.96" customHeight="1">
      <c r="B3" s="136"/>
      <c r="C3" s="137"/>
      <c r="D3" s="137"/>
      <c r="E3" s="137"/>
      <c r="F3" s="137"/>
      <c r="G3" s="137"/>
      <c r="H3" s="137"/>
      <c r="I3" s="137"/>
      <c r="J3" s="137"/>
      <c r="K3" s="137"/>
      <c r="L3" s="137"/>
      <c r="M3" s="19"/>
      <c r="AT3" s="16" t="s">
        <v>88</v>
      </c>
    </row>
    <row r="4" s="1" customFormat="1" ht="24.96" customHeight="1">
      <c r="B4" s="19"/>
      <c r="D4" s="138" t="s">
        <v>93</v>
      </c>
      <c r="M4" s="19"/>
      <c r="N4" s="139" t="s">
        <v>11</v>
      </c>
      <c r="AT4" s="16" t="s">
        <v>4</v>
      </c>
    </row>
    <row r="5" s="1" customFormat="1" ht="6.96" customHeight="1">
      <c r="B5" s="19"/>
      <c r="M5" s="19"/>
    </row>
    <row r="6" s="1" customFormat="1" ht="12" customHeight="1">
      <c r="B6" s="19"/>
      <c r="D6" s="140" t="s">
        <v>17</v>
      </c>
      <c r="M6" s="19"/>
    </row>
    <row r="7" s="1" customFormat="1" ht="26.25" customHeight="1">
      <c r="B7" s="19"/>
      <c r="E7" s="141" t="str">
        <f>'Rekapitulace stavby'!K6</f>
        <v>Nový pavilon péče o matku a dítě včetně hemodializačního střediska a nadzemního spojovacího koridoru</v>
      </c>
      <c r="F7" s="140"/>
      <c r="G7" s="140"/>
      <c r="H7" s="140"/>
      <c r="M7" s="19"/>
    </row>
    <row r="8" s="2" customFormat="1" ht="12" customHeight="1">
      <c r="A8" s="37"/>
      <c r="B8" s="43"/>
      <c r="C8" s="37"/>
      <c r="D8" s="140" t="s">
        <v>94</v>
      </c>
      <c r="E8" s="37"/>
      <c r="F8" s="37"/>
      <c r="G8" s="37"/>
      <c r="H8" s="37"/>
      <c r="I8" s="37"/>
      <c r="J8" s="37"/>
      <c r="K8" s="37"/>
      <c r="L8" s="37"/>
      <c r="M8" s="62"/>
      <c r="S8" s="37"/>
      <c r="T8" s="37"/>
      <c r="U8" s="37"/>
      <c r="V8" s="37"/>
      <c r="W8" s="37"/>
      <c r="X8" s="37"/>
      <c r="Y8" s="37"/>
      <c r="Z8" s="37"/>
      <c r="AA8" s="37"/>
      <c r="AB8" s="37"/>
      <c r="AC8" s="37"/>
      <c r="AD8" s="37"/>
      <c r="AE8" s="37"/>
    </row>
    <row r="9" s="2" customFormat="1" ht="16.5" customHeight="1">
      <c r="A9" s="37"/>
      <c r="B9" s="43"/>
      <c r="C9" s="37"/>
      <c r="D9" s="37"/>
      <c r="E9" s="142" t="s">
        <v>244</v>
      </c>
      <c r="F9" s="37"/>
      <c r="G9" s="37"/>
      <c r="H9" s="37"/>
      <c r="I9" s="37"/>
      <c r="J9" s="37"/>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37"/>
      <c r="M10" s="62"/>
      <c r="S10" s="37"/>
      <c r="T10" s="37"/>
      <c r="U10" s="37"/>
      <c r="V10" s="37"/>
      <c r="W10" s="37"/>
      <c r="X10" s="37"/>
      <c r="Y10" s="37"/>
      <c r="Z10" s="37"/>
      <c r="AA10" s="37"/>
      <c r="AB10" s="37"/>
      <c r="AC10" s="37"/>
      <c r="AD10" s="37"/>
      <c r="AE10" s="37"/>
    </row>
    <row r="11" s="2" customFormat="1" ht="12" customHeight="1">
      <c r="A11" s="37"/>
      <c r="B11" s="43"/>
      <c r="C11" s="37"/>
      <c r="D11" s="140" t="s">
        <v>19</v>
      </c>
      <c r="E11" s="37"/>
      <c r="F11" s="143" t="s">
        <v>1</v>
      </c>
      <c r="G11" s="37"/>
      <c r="H11" s="37"/>
      <c r="I11" s="140" t="s">
        <v>20</v>
      </c>
      <c r="J11" s="143"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0" t="s">
        <v>21</v>
      </c>
      <c r="E12" s="37"/>
      <c r="F12" s="143" t="s">
        <v>245</v>
      </c>
      <c r="G12" s="37"/>
      <c r="H12" s="37"/>
      <c r="I12" s="140" t="s">
        <v>23</v>
      </c>
      <c r="J12" s="144" t="str">
        <f>'Rekapitulace stavby'!AN8</f>
        <v>14. 9. 2020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37"/>
      <c r="M13" s="62"/>
      <c r="S13" s="37"/>
      <c r="T13" s="37"/>
      <c r="U13" s="37"/>
      <c r="V13" s="37"/>
      <c r="W13" s="37"/>
      <c r="X13" s="37"/>
      <c r="Y13" s="37"/>
      <c r="Z13" s="37"/>
      <c r="AA13" s="37"/>
      <c r="AB13" s="37"/>
      <c r="AC13" s="37"/>
      <c r="AD13" s="37"/>
      <c r="AE13" s="37"/>
    </row>
    <row r="14" s="2" customFormat="1" ht="12" customHeight="1">
      <c r="A14" s="37"/>
      <c r="B14" s="43"/>
      <c r="C14" s="37"/>
      <c r="D14" s="140" t="s">
        <v>25</v>
      </c>
      <c r="E14" s="37"/>
      <c r="F14" s="37"/>
      <c r="G14" s="37"/>
      <c r="H14" s="37"/>
      <c r="I14" s="140" t="s">
        <v>26</v>
      </c>
      <c r="J14" s="143" t="s">
        <v>1</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3" t="s">
        <v>27</v>
      </c>
      <c r="F15" s="37"/>
      <c r="G15" s="37"/>
      <c r="H15" s="37"/>
      <c r="I15" s="140" t="s">
        <v>28</v>
      </c>
      <c r="J15" s="143" t="s">
        <v>1</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37"/>
      <c r="M16" s="62"/>
      <c r="S16" s="37"/>
      <c r="T16" s="37"/>
      <c r="U16" s="37"/>
      <c r="V16" s="37"/>
      <c r="W16" s="37"/>
      <c r="X16" s="37"/>
      <c r="Y16" s="37"/>
      <c r="Z16" s="37"/>
      <c r="AA16" s="37"/>
      <c r="AB16" s="37"/>
      <c r="AC16" s="37"/>
      <c r="AD16" s="37"/>
      <c r="AE16" s="37"/>
    </row>
    <row r="17" s="2" customFormat="1" ht="12" customHeight="1">
      <c r="A17" s="37"/>
      <c r="B17" s="43"/>
      <c r="C17" s="37"/>
      <c r="D17" s="140" t="s">
        <v>29</v>
      </c>
      <c r="E17" s="37"/>
      <c r="F17" s="37"/>
      <c r="G17" s="37"/>
      <c r="H17" s="37"/>
      <c r="I17" s="140"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3"/>
      <c r="G18" s="143"/>
      <c r="H18" s="143"/>
      <c r="I18" s="140"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37"/>
      <c r="M19" s="62"/>
      <c r="S19" s="37"/>
      <c r="T19" s="37"/>
      <c r="U19" s="37"/>
      <c r="V19" s="37"/>
      <c r="W19" s="37"/>
      <c r="X19" s="37"/>
      <c r="Y19" s="37"/>
      <c r="Z19" s="37"/>
      <c r="AA19" s="37"/>
      <c r="AB19" s="37"/>
      <c r="AC19" s="37"/>
      <c r="AD19" s="37"/>
      <c r="AE19" s="37"/>
    </row>
    <row r="20" s="2" customFormat="1" ht="12" customHeight="1">
      <c r="A20" s="37"/>
      <c r="B20" s="43"/>
      <c r="C20" s="37"/>
      <c r="D20" s="140" t="s">
        <v>31</v>
      </c>
      <c r="E20" s="37"/>
      <c r="F20" s="37"/>
      <c r="G20" s="37"/>
      <c r="H20" s="37"/>
      <c r="I20" s="140" t="s">
        <v>26</v>
      </c>
      <c r="J20" s="143" t="s">
        <v>1</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3" t="s">
        <v>32</v>
      </c>
      <c r="F21" s="37"/>
      <c r="G21" s="37"/>
      <c r="H21" s="37"/>
      <c r="I21" s="140" t="s">
        <v>28</v>
      </c>
      <c r="J21" s="143" t="s">
        <v>1</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37"/>
      <c r="M22" s="62"/>
      <c r="S22" s="37"/>
      <c r="T22" s="37"/>
      <c r="U22" s="37"/>
      <c r="V22" s="37"/>
      <c r="W22" s="37"/>
      <c r="X22" s="37"/>
      <c r="Y22" s="37"/>
      <c r="Z22" s="37"/>
      <c r="AA22" s="37"/>
      <c r="AB22" s="37"/>
      <c r="AC22" s="37"/>
      <c r="AD22" s="37"/>
      <c r="AE22" s="37"/>
    </row>
    <row r="23" s="2" customFormat="1" ht="12" customHeight="1">
      <c r="A23" s="37"/>
      <c r="B23" s="43"/>
      <c r="C23" s="37"/>
      <c r="D23" s="140" t="s">
        <v>33</v>
      </c>
      <c r="E23" s="37"/>
      <c r="F23" s="37"/>
      <c r="G23" s="37"/>
      <c r="H23" s="37"/>
      <c r="I23" s="140" t="s">
        <v>26</v>
      </c>
      <c r="J23" s="143" t="s">
        <v>1</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3" t="s">
        <v>34</v>
      </c>
      <c r="F24" s="37"/>
      <c r="G24" s="37"/>
      <c r="H24" s="37"/>
      <c r="I24" s="140" t="s">
        <v>28</v>
      </c>
      <c r="J24" s="143" t="s">
        <v>1</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37"/>
      <c r="M25" s="62"/>
      <c r="S25" s="37"/>
      <c r="T25" s="37"/>
      <c r="U25" s="37"/>
      <c r="V25" s="37"/>
      <c r="W25" s="37"/>
      <c r="X25" s="37"/>
      <c r="Y25" s="37"/>
      <c r="Z25" s="37"/>
      <c r="AA25" s="37"/>
      <c r="AB25" s="37"/>
      <c r="AC25" s="37"/>
      <c r="AD25" s="37"/>
      <c r="AE25" s="37"/>
    </row>
    <row r="26" s="2" customFormat="1" ht="12" customHeight="1">
      <c r="A26" s="37"/>
      <c r="B26" s="43"/>
      <c r="C26" s="37"/>
      <c r="D26" s="140" t="s">
        <v>35</v>
      </c>
      <c r="E26" s="37"/>
      <c r="F26" s="37"/>
      <c r="G26" s="37"/>
      <c r="H26" s="37"/>
      <c r="I26" s="37"/>
      <c r="J26" s="37"/>
      <c r="K26" s="37"/>
      <c r="L26" s="37"/>
      <c r="M26" s="62"/>
      <c r="S26" s="37"/>
      <c r="T26" s="37"/>
      <c r="U26" s="37"/>
      <c r="V26" s="37"/>
      <c r="W26" s="37"/>
      <c r="X26" s="37"/>
      <c r="Y26" s="37"/>
      <c r="Z26" s="37"/>
      <c r="AA26" s="37"/>
      <c r="AB26" s="37"/>
      <c r="AC26" s="37"/>
      <c r="AD26" s="37"/>
      <c r="AE26" s="37"/>
    </row>
    <row r="27" s="8" customFormat="1" ht="16.5" customHeight="1">
      <c r="A27" s="145"/>
      <c r="B27" s="146"/>
      <c r="C27" s="145"/>
      <c r="D27" s="145"/>
      <c r="E27" s="147" t="s">
        <v>1</v>
      </c>
      <c r="F27" s="147"/>
      <c r="G27" s="147"/>
      <c r="H27" s="147"/>
      <c r="I27" s="145"/>
      <c r="J27" s="145"/>
      <c r="K27" s="145"/>
      <c r="L27" s="145"/>
      <c r="M27" s="148"/>
      <c r="S27" s="145"/>
      <c r="T27" s="145"/>
      <c r="U27" s="145"/>
      <c r="V27" s="145"/>
      <c r="W27" s="145"/>
      <c r="X27" s="145"/>
      <c r="Y27" s="145"/>
      <c r="Z27" s="145"/>
      <c r="AA27" s="145"/>
      <c r="AB27" s="145"/>
      <c r="AC27" s="145"/>
      <c r="AD27" s="145"/>
      <c r="AE27" s="145"/>
    </row>
    <row r="28" s="2" customFormat="1" ht="6.96" customHeight="1">
      <c r="A28" s="37"/>
      <c r="B28" s="43"/>
      <c r="C28" s="37"/>
      <c r="D28" s="37"/>
      <c r="E28" s="37"/>
      <c r="F28" s="37"/>
      <c r="G28" s="37"/>
      <c r="H28" s="37"/>
      <c r="I28" s="37"/>
      <c r="J28" s="37"/>
      <c r="K28" s="37"/>
      <c r="L28" s="37"/>
      <c r="M28" s="62"/>
      <c r="S28" s="37"/>
      <c r="T28" s="37"/>
      <c r="U28" s="37"/>
      <c r="V28" s="37"/>
      <c r="W28" s="37"/>
      <c r="X28" s="37"/>
      <c r="Y28" s="37"/>
      <c r="Z28" s="37"/>
      <c r="AA28" s="37"/>
      <c r="AB28" s="37"/>
      <c r="AC28" s="37"/>
      <c r="AD28" s="37"/>
      <c r="AE28" s="37"/>
    </row>
    <row r="29" s="2" customFormat="1" ht="6.96" customHeight="1">
      <c r="A29" s="37"/>
      <c r="B29" s="43"/>
      <c r="C29" s="37"/>
      <c r="D29" s="149"/>
      <c r="E29" s="149"/>
      <c r="F29" s="149"/>
      <c r="G29" s="149"/>
      <c r="H29" s="149"/>
      <c r="I29" s="149"/>
      <c r="J29" s="149"/>
      <c r="K29" s="149"/>
      <c r="L29" s="149"/>
      <c r="M29" s="62"/>
      <c r="S29" s="37"/>
      <c r="T29" s="37"/>
      <c r="U29" s="37"/>
      <c r="V29" s="37"/>
      <c r="W29" s="37"/>
      <c r="X29" s="37"/>
      <c r="Y29" s="37"/>
      <c r="Z29" s="37"/>
      <c r="AA29" s="37"/>
      <c r="AB29" s="37"/>
      <c r="AC29" s="37"/>
      <c r="AD29" s="37"/>
      <c r="AE29" s="37"/>
    </row>
    <row r="30" s="2" customFormat="1" ht="14.4" customHeight="1">
      <c r="A30" s="37"/>
      <c r="B30" s="43"/>
      <c r="C30" s="37"/>
      <c r="D30" s="143" t="s">
        <v>97</v>
      </c>
      <c r="E30" s="37"/>
      <c r="F30" s="37"/>
      <c r="G30" s="37"/>
      <c r="H30" s="37"/>
      <c r="I30" s="37"/>
      <c r="J30" s="37"/>
      <c r="K30" s="150">
        <f>K96</f>
        <v>0</v>
      </c>
      <c r="L30" s="37"/>
      <c r="M30" s="62"/>
      <c r="S30" s="37"/>
      <c r="T30" s="37"/>
      <c r="U30" s="37"/>
      <c r="V30" s="37"/>
      <c r="W30" s="37"/>
      <c r="X30" s="37"/>
      <c r="Y30" s="37"/>
      <c r="Z30" s="37"/>
      <c r="AA30" s="37"/>
      <c r="AB30" s="37"/>
      <c r="AC30" s="37"/>
      <c r="AD30" s="37"/>
      <c r="AE30" s="37"/>
    </row>
    <row r="31" s="2" customFormat="1">
      <c r="A31" s="37"/>
      <c r="B31" s="43"/>
      <c r="C31" s="37"/>
      <c r="D31" s="37"/>
      <c r="E31" s="140" t="s">
        <v>98</v>
      </c>
      <c r="F31" s="37"/>
      <c r="G31" s="37"/>
      <c r="H31" s="37"/>
      <c r="I31" s="37"/>
      <c r="J31" s="37"/>
      <c r="K31" s="151">
        <f>I96</f>
        <v>0</v>
      </c>
      <c r="L31" s="37"/>
      <c r="M31" s="62"/>
      <c r="S31" s="37"/>
      <c r="T31" s="37"/>
      <c r="U31" s="37"/>
      <c r="V31" s="37"/>
      <c r="W31" s="37"/>
      <c r="X31" s="37"/>
      <c r="Y31" s="37"/>
      <c r="Z31" s="37"/>
      <c r="AA31" s="37"/>
      <c r="AB31" s="37"/>
      <c r="AC31" s="37"/>
      <c r="AD31" s="37"/>
      <c r="AE31" s="37"/>
    </row>
    <row r="32" s="2" customFormat="1">
      <c r="A32" s="37"/>
      <c r="B32" s="43"/>
      <c r="C32" s="37"/>
      <c r="D32" s="37"/>
      <c r="E32" s="140" t="s">
        <v>99</v>
      </c>
      <c r="F32" s="37"/>
      <c r="G32" s="37"/>
      <c r="H32" s="37"/>
      <c r="I32" s="37"/>
      <c r="J32" s="37"/>
      <c r="K32" s="151">
        <f>J96</f>
        <v>0</v>
      </c>
      <c r="L32" s="37"/>
      <c r="M32" s="62"/>
      <c r="S32" s="37"/>
      <c r="T32" s="37"/>
      <c r="U32" s="37"/>
      <c r="V32" s="37"/>
      <c r="W32" s="37"/>
      <c r="X32" s="37"/>
      <c r="Y32" s="37"/>
      <c r="Z32" s="37"/>
      <c r="AA32" s="37"/>
      <c r="AB32" s="37"/>
      <c r="AC32" s="37"/>
      <c r="AD32" s="37"/>
      <c r="AE32" s="37"/>
    </row>
    <row r="33" s="2" customFormat="1" ht="14.4" customHeight="1">
      <c r="A33" s="37"/>
      <c r="B33" s="43"/>
      <c r="C33" s="37"/>
      <c r="D33" s="152" t="s">
        <v>100</v>
      </c>
      <c r="E33" s="37"/>
      <c r="F33" s="37"/>
      <c r="G33" s="37"/>
      <c r="H33" s="37"/>
      <c r="I33" s="37"/>
      <c r="J33" s="37"/>
      <c r="K33" s="150">
        <f>K104</f>
        <v>0</v>
      </c>
      <c r="L33" s="37"/>
      <c r="M33" s="62"/>
      <c r="S33" s="37"/>
      <c r="T33" s="37"/>
      <c r="U33" s="37"/>
      <c r="V33" s="37"/>
      <c r="W33" s="37"/>
      <c r="X33" s="37"/>
      <c r="Y33" s="37"/>
      <c r="Z33" s="37"/>
      <c r="AA33" s="37"/>
      <c r="AB33" s="37"/>
      <c r="AC33" s="37"/>
      <c r="AD33" s="37"/>
      <c r="AE33" s="37"/>
    </row>
    <row r="34" s="2" customFormat="1" ht="25.44" customHeight="1">
      <c r="A34" s="37"/>
      <c r="B34" s="43"/>
      <c r="C34" s="37"/>
      <c r="D34" s="153" t="s">
        <v>36</v>
      </c>
      <c r="E34" s="37"/>
      <c r="F34" s="37"/>
      <c r="G34" s="37"/>
      <c r="H34" s="37"/>
      <c r="I34" s="37"/>
      <c r="J34" s="37"/>
      <c r="K34" s="154">
        <f>ROUND(K30 + K33, 2)</f>
        <v>0</v>
      </c>
      <c r="L34" s="37"/>
      <c r="M34" s="62"/>
      <c r="S34" s="37"/>
      <c r="T34" s="37"/>
      <c r="U34" s="37"/>
      <c r="V34" s="37"/>
      <c r="W34" s="37"/>
      <c r="X34" s="37"/>
      <c r="Y34" s="37"/>
      <c r="Z34" s="37"/>
      <c r="AA34" s="37"/>
      <c r="AB34" s="37"/>
      <c r="AC34" s="37"/>
      <c r="AD34" s="37"/>
      <c r="AE34" s="37"/>
    </row>
    <row r="35" s="2" customFormat="1" ht="6.96" customHeight="1">
      <c r="A35" s="37"/>
      <c r="B35" s="43"/>
      <c r="C35" s="37"/>
      <c r="D35" s="149"/>
      <c r="E35" s="149"/>
      <c r="F35" s="149"/>
      <c r="G35" s="149"/>
      <c r="H35" s="149"/>
      <c r="I35" s="149"/>
      <c r="J35" s="149"/>
      <c r="K35" s="149"/>
      <c r="L35" s="149"/>
      <c r="M35" s="62"/>
      <c r="S35" s="37"/>
      <c r="T35" s="37"/>
      <c r="U35" s="37"/>
      <c r="V35" s="37"/>
      <c r="W35" s="37"/>
      <c r="X35" s="37"/>
      <c r="Y35" s="37"/>
      <c r="Z35" s="37"/>
      <c r="AA35" s="37"/>
      <c r="AB35" s="37"/>
      <c r="AC35" s="37"/>
      <c r="AD35" s="37"/>
      <c r="AE35" s="37"/>
    </row>
    <row r="36" s="2" customFormat="1" ht="14.4" customHeight="1">
      <c r="A36" s="37"/>
      <c r="B36" s="43"/>
      <c r="C36" s="37"/>
      <c r="D36" s="37"/>
      <c r="E36" s="37"/>
      <c r="F36" s="155" t="s">
        <v>38</v>
      </c>
      <c r="G36" s="37"/>
      <c r="H36" s="37"/>
      <c r="I36" s="155" t="s">
        <v>37</v>
      </c>
      <c r="J36" s="37"/>
      <c r="K36" s="155" t="s">
        <v>39</v>
      </c>
      <c r="L36" s="37"/>
      <c r="M36" s="62"/>
      <c r="S36" s="37"/>
      <c r="T36" s="37"/>
      <c r="U36" s="37"/>
      <c r="V36" s="37"/>
      <c r="W36" s="37"/>
      <c r="X36" s="37"/>
      <c r="Y36" s="37"/>
      <c r="Z36" s="37"/>
      <c r="AA36" s="37"/>
      <c r="AB36" s="37"/>
      <c r="AC36" s="37"/>
      <c r="AD36" s="37"/>
      <c r="AE36" s="37"/>
    </row>
    <row r="37" s="2" customFormat="1" ht="14.4" customHeight="1">
      <c r="A37" s="37"/>
      <c r="B37" s="43"/>
      <c r="C37" s="37"/>
      <c r="D37" s="156" t="s">
        <v>40</v>
      </c>
      <c r="E37" s="140" t="s">
        <v>41</v>
      </c>
      <c r="F37" s="151">
        <f>ROUND((SUM(BE104:BE111) + SUM(BE131:BE206)),  2)</f>
        <v>0</v>
      </c>
      <c r="G37" s="37"/>
      <c r="H37" s="37"/>
      <c r="I37" s="157">
        <v>0.20999999999999999</v>
      </c>
      <c r="J37" s="37"/>
      <c r="K37" s="151">
        <f>ROUND(((SUM(BE104:BE111) + SUM(BE131:BE206))*I37),  2)</f>
        <v>0</v>
      </c>
      <c r="L37" s="37"/>
      <c r="M37" s="62"/>
      <c r="S37" s="37"/>
      <c r="T37" s="37"/>
      <c r="U37" s="37"/>
      <c r="V37" s="37"/>
      <c r="W37" s="37"/>
      <c r="X37" s="37"/>
      <c r="Y37" s="37"/>
      <c r="Z37" s="37"/>
      <c r="AA37" s="37"/>
      <c r="AB37" s="37"/>
      <c r="AC37" s="37"/>
      <c r="AD37" s="37"/>
      <c r="AE37" s="37"/>
    </row>
    <row r="38" s="2" customFormat="1" ht="14.4" customHeight="1">
      <c r="A38" s="37"/>
      <c r="B38" s="43"/>
      <c r="C38" s="37"/>
      <c r="D38" s="37"/>
      <c r="E38" s="140" t="s">
        <v>42</v>
      </c>
      <c r="F38" s="151">
        <f>ROUND((SUM(BF104:BF111) + SUM(BF131:BF206)),  2)</f>
        <v>0</v>
      </c>
      <c r="G38" s="37"/>
      <c r="H38" s="37"/>
      <c r="I38" s="157">
        <v>0.14999999999999999</v>
      </c>
      <c r="J38" s="37"/>
      <c r="K38" s="151">
        <f>ROUND(((SUM(BF104:BF111) + SUM(BF131:BF206))*I38),  2)</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0" t="s">
        <v>43</v>
      </c>
      <c r="F39" s="151">
        <f>ROUND((SUM(BG104:BG111) + SUM(BG131:BG206)),  2)</f>
        <v>0</v>
      </c>
      <c r="G39" s="37"/>
      <c r="H39" s="37"/>
      <c r="I39" s="157">
        <v>0.20999999999999999</v>
      </c>
      <c r="J39" s="37"/>
      <c r="K39" s="151">
        <f>0</f>
        <v>0</v>
      </c>
      <c r="L39" s="37"/>
      <c r="M39" s="62"/>
      <c r="S39" s="37"/>
      <c r="T39" s="37"/>
      <c r="U39" s="37"/>
      <c r="V39" s="37"/>
      <c r="W39" s="37"/>
      <c r="X39" s="37"/>
      <c r="Y39" s="37"/>
      <c r="Z39" s="37"/>
      <c r="AA39" s="37"/>
      <c r="AB39" s="37"/>
      <c r="AC39" s="37"/>
      <c r="AD39" s="37"/>
      <c r="AE39" s="37"/>
    </row>
    <row r="40" hidden="1" s="2" customFormat="1" ht="14.4" customHeight="1">
      <c r="A40" s="37"/>
      <c r="B40" s="43"/>
      <c r="C40" s="37"/>
      <c r="D40" s="37"/>
      <c r="E40" s="140" t="s">
        <v>44</v>
      </c>
      <c r="F40" s="151">
        <f>ROUND((SUM(BH104:BH111) + SUM(BH131:BH206)),  2)</f>
        <v>0</v>
      </c>
      <c r="G40" s="37"/>
      <c r="H40" s="37"/>
      <c r="I40" s="157">
        <v>0.14999999999999999</v>
      </c>
      <c r="J40" s="37"/>
      <c r="K40" s="151">
        <f>0</f>
        <v>0</v>
      </c>
      <c r="L40" s="37"/>
      <c r="M40" s="62"/>
      <c r="S40" s="37"/>
      <c r="T40" s="37"/>
      <c r="U40" s="37"/>
      <c r="V40" s="37"/>
      <c r="W40" s="37"/>
      <c r="X40" s="37"/>
      <c r="Y40" s="37"/>
      <c r="Z40" s="37"/>
      <c r="AA40" s="37"/>
      <c r="AB40" s="37"/>
      <c r="AC40" s="37"/>
      <c r="AD40" s="37"/>
      <c r="AE40" s="37"/>
    </row>
    <row r="41" hidden="1" s="2" customFormat="1" ht="14.4" customHeight="1">
      <c r="A41" s="37"/>
      <c r="B41" s="43"/>
      <c r="C41" s="37"/>
      <c r="D41" s="37"/>
      <c r="E41" s="140" t="s">
        <v>45</v>
      </c>
      <c r="F41" s="151">
        <f>ROUND((SUM(BI104:BI111) + SUM(BI131:BI206)),  2)</f>
        <v>0</v>
      </c>
      <c r="G41" s="37"/>
      <c r="H41" s="37"/>
      <c r="I41" s="157">
        <v>0</v>
      </c>
      <c r="J41" s="37"/>
      <c r="K41" s="151">
        <f>0</f>
        <v>0</v>
      </c>
      <c r="L41" s="37"/>
      <c r="M41" s="62"/>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37"/>
      <c r="J42" s="37"/>
      <c r="K42" s="37"/>
      <c r="L42" s="37"/>
      <c r="M42" s="62"/>
      <c r="S42" s="37"/>
      <c r="T42" s="37"/>
      <c r="U42" s="37"/>
      <c r="V42" s="37"/>
      <c r="W42" s="37"/>
      <c r="X42" s="37"/>
      <c r="Y42" s="37"/>
      <c r="Z42" s="37"/>
      <c r="AA42" s="37"/>
      <c r="AB42" s="37"/>
      <c r="AC42" s="37"/>
      <c r="AD42" s="37"/>
      <c r="AE42" s="37"/>
    </row>
    <row r="43" s="2" customFormat="1" ht="25.44" customHeight="1">
      <c r="A43" s="37"/>
      <c r="B43" s="43"/>
      <c r="C43" s="158"/>
      <c r="D43" s="159" t="s">
        <v>46</v>
      </c>
      <c r="E43" s="160"/>
      <c r="F43" s="160"/>
      <c r="G43" s="161" t="s">
        <v>47</v>
      </c>
      <c r="H43" s="162" t="s">
        <v>48</v>
      </c>
      <c r="I43" s="160"/>
      <c r="J43" s="160"/>
      <c r="K43" s="163">
        <f>SUM(K34:K41)</f>
        <v>0</v>
      </c>
      <c r="L43" s="164"/>
      <c r="M43" s="62"/>
      <c r="S43" s="37"/>
      <c r="T43" s="37"/>
      <c r="U43" s="37"/>
      <c r="V43" s="37"/>
      <c r="W43" s="37"/>
      <c r="X43" s="37"/>
      <c r="Y43" s="37"/>
      <c r="Z43" s="37"/>
      <c r="AA43" s="37"/>
      <c r="AB43" s="37"/>
      <c r="AC43" s="37"/>
      <c r="AD43" s="37"/>
      <c r="AE43" s="37"/>
    </row>
    <row r="44" s="2" customFormat="1" ht="14.4" customHeight="1">
      <c r="A44" s="37"/>
      <c r="B44" s="43"/>
      <c r="C44" s="37"/>
      <c r="D44" s="37"/>
      <c r="E44" s="37"/>
      <c r="F44" s="37"/>
      <c r="G44" s="37"/>
      <c r="H44" s="37"/>
      <c r="I44" s="37"/>
      <c r="J44" s="37"/>
      <c r="K44" s="37"/>
      <c r="L44" s="37"/>
      <c r="M44" s="62"/>
      <c r="S44" s="37"/>
      <c r="T44" s="37"/>
      <c r="U44" s="37"/>
      <c r="V44" s="37"/>
      <c r="W44" s="37"/>
      <c r="X44" s="37"/>
      <c r="Y44" s="37"/>
      <c r="Z44" s="37"/>
      <c r="AA44" s="37"/>
      <c r="AB44" s="37"/>
      <c r="AC44" s="37"/>
      <c r="AD44" s="37"/>
      <c r="AE44" s="37"/>
    </row>
    <row r="45" s="1" customFormat="1" ht="14.4" customHeight="1">
      <c r="B45" s="19"/>
      <c r="M45" s="19"/>
    </row>
    <row r="46" s="1" customFormat="1" ht="14.4" customHeight="1">
      <c r="B46" s="19"/>
      <c r="M46" s="19"/>
    </row>
    <row r="47" s="1" customFormat="1" ht="14.4" customHeight="1">
      <c r="B47" s="19"/>
      <c r="M47" s="19"/>
    </row>
    <row r="48" s="1" customFormat="1" ht="14.4" customHeight="1">
      <c r="B48" s="19"/>
      <c r="M48" s="19"/>
    </row>
    <row r="49" s="1" customFormat="1" ht="14.4" customHeight="1">
      <c r="B49" s="19"/>
      <c r="M49" s="19"/>
    </row>
    <row r="50" s="2" customFormat="1" ht="14.4" customHeight="1">
      <c r="B50" s="62"/>
      <c r="D50" s="165" t="s">
        <v>49</v>
      </c>
      <c r="E50" s="166"/>
      <c r="F50" s="166"/>
      <c r="G50" s="165" t="s">
        <v>50</v>
      </c>
      <c r="H50" s="166"/>
      <c r="I50" s="166"/>
      <c r="J50" s="166"/>
      <c r="K50" s="166"/>
      <c r="L50" s="166"/>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67" t="s">
        <v>51</v>
      </c>
      <c r="E61" s="168"/>
      <c r="F61" s="169" t="s">
        <v>52</v>
      </c>
      <c r="G61" s="167" t="s">
        <v>51</v>
      </c>
      <c r="H61" s="168"/>
      <c r="I61" s="168"/>
      <c r="J61" s="170" t="s">
        <v>52</v>
      </c>
      <c r="K61" s="168"/>
      <c r="L61" s="168"/>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65" t="s">
        <v>53</v>
      </c>
      <c r="E65" s="171"/>
      <c r="F65" s="171"/>
      <c r="G65" s="165" t="s">
        <v>54</v>
      </c>
      <c r="H65" s="171"/>
      <c r="I65" s="171"/>
      <c r="J65" s="171"/>
      <c r="K65" s="171"/>
      <c r="L65" s="171"/>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67" t="s">
        <v>51</v>
      </c>
      <c r="E76" s="168"/>
      <c r="F76" s="169" t="s">
        <v>52</v>
      </c>
      <c r="G76" s="167" t="s">
        <v>51</v>
      </c>
      <c r="H76" s="168"/>
      <c r="I76" s="168"/>
      <c r="J76" s="170" t="s">
        <v>52</v>
      </c>
      <c r="K76" s="168"/>
      <c r="L76" s="168"/>
      <c r="M76" s="62"/>
      <c r="S76" s="37"/>
      <c r="T76" s="37"/>
      <c r="U76" s="37"/>
      <c r="V76" s="37"/>
      <c r="W76" s="37"/>
      <c r="X76" s="37"/>
      <c r="Y76" s="37"/>
      <c r="Z76" s="37"/>
      <c r="AA76" s="37"/>
      <c r="AB76" s="37"/>
      <c r="AC76" s="37"/>
      <c r="AD76" s="37"/>
      <c r="AE76" s="37"/>
    </row>
    <row r="77" s="2" customFormat="1" ht="14.4" customHeight="1">
      <c r="A77" s="37"/>
      <c r="B77" s="172"/>
      <c r="C77" s="173"/>
      <c r="D77" s="173"/>
      <c r="E77" s="173"/>
      <c r="F77" s="173"/>
      <c r="G77" s="173"/>
      <c r="H77" s="173"/>
      <c r="I77" s="173"/>
      <c r="J77" s="173"/>
      <c r="K77" s="173"/>
      <c r="L77" s="173"/>
      <c r="M77" s="62"/>
      <c r="S77" s="37"/>
      <c r="T77" s="37"/>
      <c r="U77" s="37"/>
      <c r="V77" s="37"/>
      <c r="W77" s="37"/>
      <c r="X77" s="37"/>
      <c r="Y77" s="37"/>
      <c r="Z77" s="37"/>
      <c r="AA77" s="37"/>
      <c r="AB77" s="37"/>
      <c r="AC77" s="37"/>
      <c r="AD77" s="37"/>
      <c r="AE77" s="37"/>
    </row>
    <row r="81" s="2" customFormat="1" ht="6.96" customHeight="1">
      <c r="A81" s="37"/>
      <c r="B81" s="174"/>
      <c r="C81" s="175"/>
      <c r="D81" s="175"/>
      <c r="E81" s="175"/>
      <c r="F81" s="175"/>
      <c r="G81" s="175"/>
      <c r="H81" s="175"/>
      <c r="I81" s="175"/>
      <c r="J81" s="175"/>
      <c r="K81" s="175"/>
      <c r="L81" s="175"/>
      <c r="M81" s="62"/>
      <c r="S81" s="37"/>
      <c r="T81" s="37"/>
      <c r="U81" s="37"/>
      <c r="V81" s="37"/>
      <c r="W81" s="37"/>
      <c r="X81" s="37"/>
      <c r="Y81" s="37"/>
      <c r="Z81" s="37"/>
      <c r="AA81" s="37"/>
      <c r="AB81" s="37"/>
      <c r="AC81" s="37"/>
      <c r="AD81" s="37"/>
      <c r="AE81" s="37"/>
    </row>
    <row r="82" s="2" customFormat="1" ht="24.96" customHeight="1">
      <c r="A82" s="37"/>
      <c r="B82" s="38"/>
      <c r="C82" s="22" t="s">
        <v>101</v>
      </c>
      <c r="D82" s="39"/>
      <c r="E82" s="39"/>
      <c r="F82" s="39"/>
      <c r="G82" s="39"/>
      <c r="H82" s="39"/>
      <c r="I82" s="39"/>
      <c r="J82" s="39"/>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39"/>
      <c r="M84" s="62"/>
      <c r="S84" s="37"/>
      <c r="T84" s="37"/>
      <c r="U84" s="37"/>
      <c r="V84" s="37"/>
      <c r="W84" s="37"/>
      <c r="X84" s="37"/>
      <c r="Y84" s="37"/>
      <c r="Z84" s="37"/>
      <c r="AA84" s="37"/>
      <c r="AB84" s="37"/>
      <c r="AC84" s="37"/>
      <c r="AD84" s="37"/>
      <c r="AE84" s="37"/>
    </row>
    <row r="85" s="2" customFormat="1" ht="26.25" customHeight="1">
      <c r="A85" s="37"/>
      <c r="B85" s="38"/>
      <c r="C85" s="39"/>
      <c r="D85" s="39"/>
      <c r="E85" s="176" t="str">
        <f>E7</f>
        <v>Nový pavilon péče o matku a dítě včetně hemodializačního střediska a nadzemního spojovacího koridoru</v>
      </c>
      <c r="F85" s="31"/>
      <c r="G85" s="31"/>
      <c r="H85" s="31"/>
      <c r="I85" s="39"/>
      <c r="J85" s="39"/>
      <c r="K85" s="39"/>
      <c r="L85" s="39"/>
      <c r="M85" s="62"/>
      <c r="S85" s="37"/>
      <c r="T85" s="37"/>
      <c r="U85" s="37"/>
      <c r="V85" s="37"/>
      <c r="W85" s="37"/>
      <c r="X85" s="37"/>
      <c r="Y85" s="37"/>
      <c r="Z85" s="37"/>
      <c r="AA85" s="37"/>
      <c r="AB85" s="37"/>
      <c r="AC85" s="37"/>
      <c r="AD85" s="37"/>
      <c r="AE85" s="37"/>
    </row>
    <row r="86" s="2" customFormat="1" ht="12" customHeight="1">
      <c r="A86" s="37"/>
      <c r="B86" s="38"/>
      <c r="C86" s="31" t="s">
        <v>94</v>
      </c>
      <c r="D86" s="39"/>
      <c r="E86" s="39"/>
      <c r="F86" s="39"/>
      <c r="G86" s="39"/>
      <c r="H86" s="39"/>
      <c r="I86" s="39"/>
      <c r="J86" s="39"/>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OVN - Ostatní a vedlejší náklady</v>
      </c>
      <c r="F87" s="39"/>
      <c r="G87" s="39"/>
      <c r="H87" s="39"/>
      <c r="I87" s="39"/>
      <c r="J87" s="39"/>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Dečín</v>
      </c>
      <c r="G89" s="39"/>
      <c r="H89" s="39"/>
      <c r="I89" s="31" t="s">
        <v>23</v>
      </c>
      <c r="J89" s="78" t="str">
        <f>IF(J12="","",J12)</f>
        <v>14. 9. 2020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39"/>
      <c r="M90" s="62"/>
      <c r="S90" s="37"/>
      <c r="T90" s="37"/>
      <c r="U90" s="37"/>
      <c r="V90" s="37"/>
      <c r="W90" s="37"/>
      <c r="X90" s="37"/>
      <c r="Y90" s="37"/>
      <c r="Z90" s="37"/>
      <c r="AA90" s="37"/>
      <c r="AB90" s="37"/>
      <c r="AC90" s="37"/>
      <c r="AD90" s="37"/>
      <c r="AE90" s="37"/>
    </row>
    <row r="91" s="2" customFormat="1" ht="40.05" customHeight="1">
      <c r="A91" s="37"/>
      <c r="B91" s="38"/>
      <c r="C91" s="31" t="s">
        <v>25</v>
      </c>
      <c r="D91" s="39"/>
      <c r="E91" s="39"/>
      <c r="F91" s="26" t="str">
        <f>E15</f>
        <v>Krajská zdravotní a.s., Ústí nad Labem</v>
      </c>
      <c r="G91" s="39"/>
      <c r="H91" s="39"/>
      <c r="I91" s="31" t="s">
        <v>31</v>
      </c>
      <c r="J91" s="35" t="str">
        <f>E21</f>
        <v>PENTA PROJEKT s.r.o., Mrštíkova 12, Jihlava</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31" t="s">
        <v>33</v>
      </c>
      <c r="J92" s="35" t="str">
        <f>E24</f>
        <v>Ing. Avuk</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39"/>
      <c r="M93" s="62"/>
      <c r="S93" s="37"/>
      <c r="T93" s="37"/>
      <c r="U93" s="37"/>
      <c r="V93" s="37"/>
      <c r="W93" s="37"/>
      <c r="X93" s="37"/>
      <c r="Y93" s="37"/>
      <c r="Z93" s="37"/>
      <c r="AA93" s="37"/>
      <c r="AB93" s="37"/>
      <c r="AC93" s="37"/>
      <c r="AD93" s="37"/>
      <c r="AE93" s="37"/>
    </row>
    <row r="94" s="2" customFormat="1" ht="29.28" customHeight="1">
      <c r="A94" s="37"/>
      <c r="B94" s="38"/>
      <c r="C94" s="177" t="s">
        <v>102</v>
      </c>
      <c r="D94" s="178"/>
      <c r="E94" s="178"/>
      <c r="F94" s="178"/>
      <c r="G94" s="178"/>
      <c r="H94" s="178"/>
      <c r="I94" s="179" t="s">
        <v>103</v>
      </c>
      <c r="J94" s="179" t="s">
        <v>104</v>
      </c>
      <c r="K94" s="179" t="s">
        <v>105</v>
      </c>
      <c r="L94" s="178"/>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39"/>
      <c r="M95" s="62"/>
      <c r="S95" s="37"/>
      <c r="T95" s="37"/>
      <c r="U95" s="37"/>
      <c r="V95" s="37"/>
      <c r="W95" s="37"/>
      <c r="X95" s="37"/>
      <c r="Y95" s="37"/>
      <c r="Z95" s="37"/>
      <c r="AA95" s="37"/>
      <c r="AB95" s="37"/>
      <c r="AC95" s="37"/>
      <c r="AD95" s="37"/>
      <c r="AE95" s="37"/>
    </row>
    <row r="96" s="2" customFormat="1" ht="22.8" customHeight="1">
      <c r="A96" s="37"/>
      <c r="B96" s="38"/>
      <c r="C96" s="180" t="s">
        <v>106</v>
      </c>
      <c r="D96" s="39"/>
      <c r="E96" s="39"/>
      <c r="F96" s="39"/>
      <c r="G96" s="39"/>
      <c r="H96" s="39"/>
      <c r="I96" s="109">
        <f>Q131</f>
        <v>0</v>
      </c>
      <c r="J96" s="109">
        <f>R131</f>
        <v>0</v>
      </c>
      <c r="K96" s="109">
        <f>K131</f>
        <v>0</v>
      </c>
      <c r="L96" s="39"/>
      <c r="M96" s="62"/>
      <c r="S96" s="37"/>
      <c r="T96" s="37"/>
      <c r="U96" s="37"/>
      <c r="V96" s="37"/>
      <c r="W96" s="37"/>
      <c r="X96" s="37"/>
      <c r="Y96" s="37"/>
      <c r="Z96" s="37"/>
      <c r="AA96" s="37"/>
      <c r="AB96" s="37"/>
      <c r="AC96" s="37"/>
      <c r="AD96" s="37"/>
      <c r="AE96" s="37"/>
      <c r="AU96" s="16" t="s">
        <v>107</v>
      </c>
    </row>
    <row r="97" s="9" customFormat="1" ht="24.96" customHeight="1">
      <c r="A97" s="9"/>
      <c r="B97" s="181"/>
      <c r="C97" s="182"/>
      <c r="D97" s="183" t="s">
        <v>246</v>
      </c>
      <c r="E97" s="184"/>
      <c r="F97" s="184"/>
      <c r="G97" s="184"/>
      <c r="H97" s="184"/>
      <c r="I97" s="185">
        <f>Q132</f>
        <v>0</v>
      </c>
      <c r="J97" s="185">
        <f>R132</f>
        <v>0</v>
      </c>
      <c r="K97" s="185">
        <f>K132</f>
        <v>0</v>
      </c>
      <c r="L97" s="182"/>
      <c r="M97" s="186"/>
      <c r="S97" s="9"/>
      <c r="T97" s="9"/>
      <c r="U97" s="9"/>
      <c r="V97" s="9"/>
      <c r="W97" s="9"/>
      <c r="X97" s="9"/>
      <c r="Y97" s="9"/>
      <c r="Z97" s="9"/>
      <c r="AA97" s="9"/>
      <c r="AB97" s="9"/>
      <c r="AC97" s="9"/>
      <c r="AD97" s="9"/>
      <c r="AE97" s="9"/>
    </row>
    <row r="98" s="10" customFormat="1" ht="19.92" customHeight="1">
      <c r="A98" s="10"/>
      <c r="B98" s="187"/>
      <c r="C98" s="188"/>
      <c r="D98" s="189" t="s">
        <v>247</v>
      </c>
      <c r="E98" s="190"/>
      <c r="F98" s="190"/>
      <c r="G98" s="190"/>
      <c r="H98" s="190"/>
      <c r="I98" s="191">
        <f>Q133</f>
        <v>0</v>
      </c>
      <c r="J98" s="191">
        <f>R133</f>
        <v>0</v>
      </c>
      <c r="K98" s="191">
        <f>K133</f>
        <v>0</v>
      </c>
      <c r="L98" s="188"/>
      <c r="M98" s="192"/>
      <c r="S98" s="10"/>
      <c r="T98" s="10"/>
      <c r="U98" s="10"/>
      <c r="V98" s="10"/>
      <c r="W98" s="10"/>
      <c r="X98" s="10"/>
      <c r="Y98" s="10"/>
      <c r="Z98" s="10"/>
      <c r="AA98" s="10"/>
      <c r="AB98" s="10"/>
      <c r="AC98" s="10"/>
      <c r="AD98" s="10"/>
      <c r="AE98" s="10"/>
    </row>
    <row r="99" s="10" customFormat="1" ht="19.92" customHeight="1">
      <c r="A99" s="10"/>
      <c r="B99" s="187"/>
      <c r="C99" s="188"/>
      <c r="D99" s="189" t="s">
        <v>248</v>
      </c>
      <c r="E99" s="190"/>
      <c r="F99" s="190"/>
      <c r="G99" s="190"/>
      <c r="H99" s="190"/>
      <c r="I99" s="191">
        <f>Q143</f>
        <v>0</v>
      </c>
      <c r="J99" s="191">
        <f>R143</f>
        <v>0</v>
      </c>
      <c r="K99" s="191">
        <f>K143</f>
        <v>0</v>
      </c>
      <c r="L99" s="188"/>
      <c r="M99" s="192"/>
      <c r="S99" s="10"/>
      <c r="T99" s="10"/>
      <c r="U99" s="10"/>
      <c r="V99" s="10"/>
      <c r="W99" s="10"/>
      <c r="X99" s="10"/>
      <c r="Y99" s="10"/>
      <c r="Z99" s="10"/>
      <c r="AA99" s="10"/>
      <c r="AB99" s="10"/>
      <c r="AC99" s="10"/>
      <c r="AD99" s="10"/>
      <c r="AE99" s="10"/>
    </row>
    <row r="100" s="10" customFormat="1" ht="19.92" customHeight="1">
      <c r="A100" s="10"/>
      <c r="B100" s="187"/>
      <c r="C100" s="188"/>
      <c r="D100" s="189" t="s">
        <v>249</v>
      </c>
      <c r="E100" s="190"/>
      <c r="F100" s="190"/>
      <c r="G100" s="190"/>
      <c r="H100" s="190"/>
      <c r="I100" s="191">
        <f>Q183</f>
        <v>0</v>
      </c>
      <c r="J100" s="191">
        <f>R183</f>
        <v>0</v>
      </c>
      <c r="K100" s="191">
        <f>K183</f>
        <v>0</v>
      </c>
      <c r="L100" s="188"/>
      <c r="M100" s="192"/>
      <c r="S100" s="10"/>
      <c r="T100" s="10"/>
      <c r="U100" s="10"/>
      <c r="V100" s="10"/>
      <c r="W100" s="10"/>
      <c r="X100" s="10"/>
      <c r="Y100" s="10"/>
      <c r="Z100" s="10"/>
      <c r="AA100" s="10"/>
      <c r="AB100" s="10"/>
      <c r="AC100" s="10"/>
      <c r="AD100" s="10"/>
      <c r="AE100" s="10"/>
    </row>
    <row r="101" s="10" customFormat="1" ht="19.92" customHeight="1">
      <c r="A101" s="10"/>
      <c r="B101" s="187"/>
      <c r="C101" s="188"/>
      <c r="D101" s="189" t="s">
        <v>250</v>
      </c>
      <c r="E101" s="190"/>
      <c r="F101" s="190"/>
      <c r="G101" s="190"/>
      <c r="H101" s="190"/>
      <c r="I101" s="191">
        <f>Q188</f>
        <v>0</v>
      </c>
      <c r="J101" s="191">
        <f>R188</f>
        <v>0</v>
      </c>
      <c r="K101" s="191">
        <f>K188</f>
        <v>0</v>
      </c>
      <c r="L101" s="188"/>
      <c r="M101" s="192"/>
      <c r="S101" s="10"/>
      <c r="T101" s="10"/>
      <c r="U101" s="10"/>
      <c r="V101" s="10"/>
      <c r="W101" s="10"/>
      <c r="X101" s="10"/>
      <c r="Y101" s="10"/>
      <c r="Z101" s="10"/>
      <c r="AA101" s="10"/>
      <c r="AB101" s="10"/>
      <c r="AC101" s="10"/>
      <c r="AD101" s="10"/>
      <c r="AE101" s="10"/>
    </row>
    <row r="102" s="2" customFormat="1" ht="21.84" customHeight="1">
      <c r="A102" s="37"/>
      <c r="B102" s="38"/>
      <c r="C102" s="39"/>
      <c r="D102" s="39"/>
      <c r="E102" s="39"/>
      <c r="F102" s="39"/>
      <c r="G102" s="39"/>
      <c r="H102" s="39"/>
      <c r="I102" s="39"/>
      <c r="J102" s="39"/>
      <c r="K102" s="39"/>
      <c r="L102" s="39"/>
      <c r="M102" s="62"/>
      <c r="S102" s="37"/>
      <c r="T102" s="37"/>
      <c r="U102" s="37"/>
      <c r="V102" s="37"/>
      <c r="W102" s="37"/>
      <c r="X102" s="37"/>
      <c r="Y102" s="37"/>
      <c r="Z102" s="37"/>
      <c r="AA102" s="37"/>
      <c r="AB102" s="37"/>
      <c r="AC102" s="37"/>
      <c r="AD102" s="37"/>
      <c r="AE102" s="37"/>
    </row>
    <row r="103" s="2" customFormat="1" ht="6.96" customHeight="1">
      <c r="A103" s="37"/>
      <c r="B103" s="38"/>
      <c r="C103" s="39"/>
      <c r="D103" s="39"/>
      <c r="E103" s="39"/>
      <c r="F103" s="39"/>
      <c r="G103" s="39"/>
      <c r="H103" s="39"/>
      <c r="I103" s="39"/>
      <c r="J103" s="39"/>
      <c r="K103" s="39"/>
      <c r="L103" s="39"/>
      <c r="M103" s="62"/>
      <c r="S103" s="37"/>
      <c r="T103" s="37"/>
      <c r="U103" s="37"/>
      <c r="V103" s="37"/>
      <c r="W103" s="37"/>
      <c r="X103" s="37"/>
      <c r="Y103" s="37"/>
      <c r="Z103" s="37"/>
      <c r="AA103" s="37"/>
      <c r="AB103" s="37"/>
      <c r="AC103" s="37"/>
      <c r="AD103" s="37"/>
      <c r="AE103" s="37"/>
    </row>
    <row r="104" s="2" customFormat="1" ht="29.28" customHeight="1">
      <c r="A104" s="37"/>
      <c r="B104" s="38"/>
      <c r="C104" s="180" t="s">
        <v>112</v>
      </c>
      <c r="D104" s="39"/>
      <c r="E104" s="39"/>
      <c r="F104" s="39"/>
      <c r="G104" s="39"/>
      <c r="H104" s="39"/>
      <c r="I104" s="39"/>
      <c r="J104" s="39"/>
      <c r="K104" s="193">
        <f>ROUND(K105 + K106 + K107 + K108 + K109 + K110,2)</f>
        <v>0</v>
      </c>
      <c r="L104" s="39"/>
      <c r="M104" s="62"/>
      <c r="O104" s="194" t="s">
        <v>40</v>
      </c>
      <c r="S104" s="37"/>
      <c r="T104" s="37"/>
      <c r="U104" s="37"/>
      <c r="V104" s="37"/>
      <c r="W104" s="37"/>
      <c r="X104" s="37"/>
      <c r="Y104" s="37"/>
      <c r="Z104" s="37"/>
      <c r="AA104" s="37"/>
      <c r="AB104" s="37"/>
      <c r="AC104" s="37"/>
      <c r="AD104" s="37"/>
      <c r="AE104" s="37"/>
    </row>
    <row r="105" s="2" customFormat="1" ht="18" customHeight="1">
      <c r="A105" s="37"/>
      <c r="B105" s="38"/>
      <c r="C105" s="39"/>
      <c r="D105" s="195" t="s">
        <v>113</v>
      </c>
      <c r="E105" s="196"/>
      <c r="F105" s="196"/>
      <c r="G105" s="39"/>
      <c r="H105" s="39"/>
      <c r="I105" s="39"/>
      <c r="J105" s="39"/>
      <c r="K105" s="197">
        <v>0</v>
      </c>
      <c r="L105" s="39"/>
      <c r="M105" s="198"/>
      <c r="N105" s="199"/>
      <c r="O105" s="200" t="s">
        <v>41</v>
      </c>
      <c r="P105" s="199"/>
      <c r="Q105" s="199"/>
      <c r="R105" s="199"/>
      <c r="S105" s="201"/>
      <c r="T105" s="201"/>
      <c r="U105" s="201"/>
      <c r="V105" s="201"/>
      <c r="W105" s="201"/>
      <c r="X105" s="201"/>
      <c r="Y105" s="201"/>
      <c r="Z105" s="201"/>
      <c r="AA105" s="201"/>
      <c r="AB105" s="201"/>
      <c r="AC105" s="201"/>
      <c r="AD105" s="201"/>
      <c r="AE105" s="201"/>
      <c r="AF105" s="199"/>
      <c r="AG105" s="199"/>
      <c r="AH105" s="199"/>
      <c r="AI105" s="199"/>
      <c r="AJ105" s="199"/>
      <c r="AK105" s="199"/>
      <c r="AL105" s="199"/>
      <c r="AM105" s="199"/>
      <c r="AN105" s="199"/>
      <c r="AO105" s="199"/>
      <c r="AP105" s="199"/>
      <c r="AQ105" s="199"/>
      <c r="AR105" s="199"/>
      <c r="AS105" s="199"/>
      <c r="AT105" s="199"/>
      <c r="AU105" s="199"/>
      <c r="AV105" s="199"/>
      <c r="AW105" s="199"/>
      <c r="AX105" s="199"/>
      <c r="AY105" s="202" t="s">
        <v>114</v>
      </c>
      <c r="AZ105" s="199"/>
      <c r="BA105" s="199"/>
      <c r="BB105" s="199"/>
      <c r="BC105" s="199"/>
      <c r="BD105" s="199"/>
      <c r="BE105" s="203">
        <f>IF(O105="základní",K105,0)</f>
        <v>0</v>
      </c>
      <c r="BF105" s="203">
        <f>IF(O105="snížená",K105,0)</f>
        <v>0</v>
      </c>
      <c r="BG105" s="203">
        <f>IF(O105="zákl. přenesená",K105,0)</f>
        <v>0</v>
      </c>
      <c r="BH105" s="203">
        <f>IF(O105="sníž. přenesená",K105,0)</f>
        <v>0</v>
      </c>
      <c r="BI105" s="203">
        <f>IF(O105="nulová",K105,0)</f>
        <v>0</v>
      </c>
      <c r="BJ105" s="202" t="s">
        <v>86</v>
      </c>
      <c r="BK105" s="199"/>
      <c r="BL105" s="199"/>
      <c r="BM105" s="199"/>
    </row>
    <row r="106" s="2" customFormat="1" ht="18" customHeight="1">
      <c r="A106" s="37"/>
      <c r="B106" s="38"/>
      <c r="C106" s="39"/>
      <c r="D106" s="195" t="s">
        <v>251</v>
      </c>
      <c r="E106" s="196"/>
      <c r="F106" s="196"/>
      <c r="G106" s="39"/>
      <c r="H106" s="39"/>
      <c r="I106" s="39"/>
      <c r="J106" s="39"/>
      <c r="K106" s="197">
        <v>0</v>
      </c>
      <c r="L106" s="39"/>
      <c r="M106" s="198"/>
      <c r="N106" s="199"/>
      <c r="O106" s="200" t="s">
        <v>41</v>
      </c>
      <c r="P106" s="199"/>
      <c r="Q106" s="199"/>
      <c r="R106" s="199"/>
      <c r="S106" s="201"/>
      <c r="T106" s="201"/>
      <c r="U106" s="201"/>
      <c r="V106" s="201"/>
      <c r="W106" s="201"/>
      <c r="X106" s="201"/>
      <c r="Y106" s="201"/>
      <c r="Z106" s="201"/>
      <c r="AA106" s="201"/>
      <c r="AB106" s="201"/>
      <c r="AC106" s="201"/>
      <c r="AD106" s="201"/>
      <c r="AE106" s="201"/>
      <c r="AF106" s="199"/>
      <c r="AG106" s="199"/>
      <c r="AH106" s="199"/>
      <c r="AI106" s="199"/>
      <c r="AJ106" s="199"/>
      <c r="AK106" s="199"/>
      <c r="AL106" s="199"/>
      <c r="AM106" s="199"/>
      <c r="AN106" s="199"/>
      <c r="AO106" s="199"/>
      <c r="AP106" s="199"/>
      <c r="AQ106" s="199"/>
      <c r="AR106" s="199"/>
      <c r="AS106" s="199"/>
      <c r="AT106" s="199"/>
      <c r="AU106" s="199"/>
      <c r="AV106" s="199"/>
      <c r="AW106" s="199"/>
      <c r="AX106" s="199"/>
      <c r="AY106" s="202" t="s">
        <v>114</v>
      </c>
      <c r="AZ106" s="199"/>
      <c r="BA106" s="199"/>
      <c r="BB106" s="199"/>
      <c r="BC106" s="199"/>
      <c r="BD106" s="199"/>
      <c r="BE106" s="203">
        <f>IF(O106="základní",K106,0)</f>
        <v>0</v>
      </c>
      <c r="BF106" s="203">
        <f>IF(O106="snížená",K106,0)</f>
        <v>0</v>
      </c>
      <c r="BG106" s="203">
        <f>IF(O106="zákl. přenesená",K106,0)</f>
        <v>0</v>
      </c>
      <c r="BH106" s="203">
        <f>IF(O106="sníž. přenesená",K106,0)</f>
        <v>0</v>
      </c>
      <c r="BI106" s="203">
        <f>IF(O106="nulová",K106,0)</f>
        <v>0</v>
      </c>
      <c r="BJ106" s="202" t="s">
        <v>86</v>
      </c>
      <c r="BK106" s="199"/>
      <c r="BL106" s="199"/>
      <c r="BM106" s="199"/>
    </row>
    <row r="107" s="2" customFormat="1" ht="18" customHeight="1">
      <c r="A107" s="37"/>
      <c r="B107" s="38"/>
      <c r="C107" s="39"/>
      <c r="D107" s="195" t="s">
        <v>116</v>
      </c>
      <c r="E107" s="196"/>
      <c r="F107" s="196"/>
      <c r="G107" s="39"/>
      <c r="H107" s="39"/>
      <c r="I107" s="39"/>
      <c r="J107" s="39"/>
      <c r="K107" s="197">
        <v>0</v>
      </c>
      <c r="L107" s="39"/>
      <c r="M107" s="198"/>
      <c r="N107" s="199"/>
      <c r="O107" s="200" t="s">
        <v>41</v>
      </c>
      <c r="P107" s="199"/>
      <c r="Q107" s="199"/>
      <c r="R107" s="199"/>
      <c r="S107" s="201"/>
      <c r="T107" s="201"/>
      <c r="U107" s="201"/>
      <c r="V107" s="201"/>
      <c r="W107" s="201"/>
      <c r="X107" s="201"/>
      <c r="Y107" s="201"/>
      <c r="Z107" s="201"/>
      <c r="AA107" s="201"/>
      <c r="AB107" s="201"/>
      <c r="AC107" s="201"/>
      <c r="AD107" s="201"/>
      <c r="AE107" s="201"/>
      <c r="AF107" s="199"/>
      <c r="AG107" s="199"/>
      <c r="AH107" s="199"/>
      <c r="AI107" s="199"/>
      <c r="AJ107" s="199"/>
      <c r="AK107" s="199"/>
      <c r="AL107" s="199"/>
      <c r="AM107" s="199"/>
      <c r="AN107" s="199"/>
      <c r="AO107" s="199"/>
      <c r="AP107" s="199"/>
      <c r="AQ107" s="199"/>
      <c r="AR107" s="199"/>
      <c r="AS107" s="199"/>
      <c r="AT107" s="199"/>
      <c r="AU107" s="199"/>
      <c r="AV107" s="199"/>
      <c r="AW107" s="199"/>
      <c r="AX107" s="199"/>
      <c r="AY107" s="202" t="s">
        <v>114</v>
      </c>
      <c r="AZ107" s="199"/>
      <c r="BA107" s="199"/>
      <c r="BB107" s="199"/>
      <c r="BC107" s="199"/>
      <c r="BD107" s="199"/>
      <c r="BE107" s="203">
        <f>IF(O107="základní",K107,0)</f>
        <v>0</v>
      </c>
      <c r="BF107" s="203">
        <f>IF(O107="snížená",K107,0)</f>
        <v>0</v>
      </c>
      <c r="BG107" s="203">
        <f>IF(O107="zákl. přenesená",K107,0)</f>
        <v>0</v>
      </c>
      <c r="BH107" s="203">
        <f>IF(O107="sníž. přenesená",K107,0)</f>
        <v>0</v>
      </c>
      <c r="BI107" s="203">
        <f>IF(O107="nulová",K107,0)</f>
        <v>0</v>
      </c>
      <c r="BJ107" s="202" t="s">
        <v>86</v>
      </c>
      <c r="BK107" s="199"/>
      <c r="BL107" s="199"/>
      <c r="BM107" s="199"/>
    </row>
    <row r="108" s="2" customFormat="1" ht="18" customHeight="1">
      <c r="A108" s="37"/>
      <c r="B108" s="38"/>
      <c r="C108" s="39"/>
      <c r="D108" s="195" t="s">
        <v>117</v>
      </c>
      <c r="E108" s="196"/>
      <c r="F108" s="196"/>
      <c r="G108" s="39"/>
      <c r="H108" s="39"/>
      <c r="I108" s="39"/>
      <c r="J108" s="39"/>
      <c r="K108" s="197">
        <v>0</v>
      </c>
      <c r="L108" s="39"/>
      <c r="M108" s="198"/>
      <c r="N108" s="199"/>
      <c r="O108" s="200" t="s">
        <v>41</v>
      </c>
      <c r="P108" s="199"/>
      <c r="Q108" s="199"/>
      <c r="R108" s="199"/>
      <c r="S108" s="201"/>
      <c r="T108" s="201"/>
      <c r="U108" s="201"/>
      <c r="V108" s="201"/>
      <c r="W108" s="201"/>
      <c r="X108" s="201"/>
      <c r="Y108" s="201"/>
      <c r="Z108" s="201"/>
      <c r="AA108" s="201"/>
      <c r="AB108" s="201"/>
      <c r="AC108" s="201"/>
      <c r="AD108" s="201"/>
      <c r="AE108" s="201"/>
      <c r="AF108" s="199"/>
      <c r="AG108" s="199"/>
      <c r="AH108" s="199"/>
      <c r="AI108" s="199"/>
      <c r="AJ108" s="199"/>
      <c r="AK108" s="199"/>
      <c r="AL108" s="199"/>
      <c r="AM108" s="199"/>
      <c r="AN108" s="199"/>
      <c r="AO108" s="199"/>
      <c r="AP108" s="199"/>
      <c r="AQ108" s="199"/>
      <c r="AR108" s="199"/>
      <c r="AS108" s="199"/>
      <c r="AT108" s="199"/>
      <c r="AU108" s="199"/>
      <c r="AV108" s="199"/>
      <c r="AW108" s="199"/>
      <c r="AX108" s="199"/>
      <c r="AY108" s="202" t="s">
        <v>114</v>
      </c>
      <c r="AZ108" s="199"/>
      <c r="BA108" s="199"/>
      <c r="BB108" s="199"/>
      <c r="BC108" s="199"/>
      <c r="BD108" s="199"/>
      <c r="BE108" s="203">
        <f>IF(O108="základní",K108,0)</f>
        <v>0</v>
      </c>
      <c r="BF108" s="203">
        <f>IF(O108="snížená",K108,0)</f>
        <v>0</v>
      </c>
      <c r="BG108" s="203">
        <f>IF(O108="zákl. přenesená",K108,0)</f>
        <v>0</v>
      </c>
      <c r="BH108" s="203">
        <f>IF(O108="sníž. přenesená",K108,0)</f>
        <v>0</v>
      </c>
      <c r="BI108" s="203">
        <f>IF(O108="nulová",K108,0)</f>
        <v>0</v>
      </c>
      <c r="BJ108" s="202" t="s">
        <v>86</v>
      </c>
      <c r="BK108" s="199"/>
      <c r="BL108" s="199"/>
      <c r="BM108" s="199"/>
    </row>
    <row r="109" s="2" customFormat="1" ht="18" customHeight="1">
      <c r="A109" s="37"/>
      <c r="B109" s="38"/>
      <c r="C109" s="39"/>
      <c r="D109" s="195" t="s">
        <v>252</v>
      </c>
      <c r="E109" s="196"/>
      <c r="F109" s="196"/>
      <c r="G109" s="39"/>
      <c r="H109" s="39"/>
      <c r="I109" s="39"/>
      <c r="J109" s="39"/>
      <c r="K109" s="197">
        <v>0</v>
      </c>
      <c r="L109" s="39"/>
      <c r="M109" s="198"/>
      <c r="N109" s="199"/>
      <c r="O109" s="200" t="s">
        <v>41</v>
      </c>
      <c r="P109" s="199"/>
      <c r="Q109" s="199"/>
      <c r="R109" s="199"/>
      <c r="S109" s="201"/>
      <c r="T109" s="201"/>
      <c r="U109" s="201"/>
      <c r="V109" s="201"/>
      <c r="W109" s="201"/>
      <c r="X109" s="201"/>
      <c r="Y109" s="201"/>
      <c r="Z109" s="201"/>
      <c r="AA109" s="201"/>
      <c r="AB109" s="201"/>
      <c r="AC109" s="201"/>
      <c r="AD109" s="201"/>
      <c r="AE109" s="201"/>
      <c r="AF109" s="199"/>
      <c r="AG109" s="199"/>
      <c r="AH109" s="199"/>
      <c r="AI109" s="199"/>
      <c r="AJ109" s="199"/>
      <c r="AK109" s="199"/>
      <c r="AL109" s="199"/>
      <c r="AM109" s="199"/>
      <c r="AN109" s="199"/>
      <c r="AO109" s="199"/>
      <c r="AP109" s="199"/>
      <c r="AQ109" s="199"/>
      <c r="AR109" s="199"/>
      <c r="AS109" s="199"/>
      <c r="AT109" s="199"/>
      <c r="AU109" s="199"/>
      <c r="AV109" s="199"/>
      <c r="AW109" s="199"/>
      <c r="AX109" s="199"/>
      <c r="AY109" s="202" t="s">
        <v>114</v>
      </c>
      <c r="AZ109" s="199"/>
      <c r="BA109" s="199"/>
      <c r="BB109" s="199"/>
      <c r="BC109" s="199"/>
      <c r="BD109" s="199"/>
      <c r="BE109" s="203">
        <f>IF(O109="základní",K109,0)</f>
        <v>0</v>
      </c>
      <c r="BF109" s="203">
        <f>IF(O109="snížená",K109,0)</f>
        <v>0</v>
      </c>
      <c r="BG109" s="203">
        <f>IF(O109="zákl. přenesená",K109,0)</f>
        <v>0</v>
      </c>
      <c r="BH109" s="203">
        <f>IF(O109="sníž. přenesená",K109,0)</f>
        <v>0</v>
      </c>
      <c r="BI109" s="203">
        <f>IF(O109="nulová",K109,0)</f>
        <v>0</v>
      </c>
      <c r="BJ109" s="202" t="s">
        <v>86</v>
      </c>
      <c r="BK109" s="199"/>
      <c r="BL109" s="199"/>
      <c r="BM109" s="199"/>
    </row>
    <row r="110" s="2" customFormat="1" ht="18" customHeight="1">
      <c r="A110" s="37"/>
      <c r="B110" s="38"/>
      <c r="C110" s="39"/>
      <c r="D110" s="196" t="s">
        <v>119</v>
      </c>
      <c r="E110" s="39"/>
      <c r="F110" s="39"/>
      <c r="G110" s="39"/>
      <c r="H110" s="39"/>
      <c r="I110" s="39"/>
      <c r="J110" s="39"/>
      <c r="K110" s="197">
        <f>ROUND(K30*T110,2)</f>
        <v>0</v>
      </c>
      <c r="L110" s="39"/>
      <c r="M110" s="198"/>
      <c r="N110" s="199"/>
      <c r="O110" s="200" t="s">
        <v>41</v>
      </c>
      <c r="P110" s="199"/>
      <c r="Q110" s="199"/>
      <c r="R110" s="199"/>
      <c r="S110" s="201"/>
      <c r="T110" s="201"/>
      <c r="U110" s="201"/>
      <c r="V110" s="201"/>
      <c r="W110" s="201"/>
      <c r="X110" s="201"/>
      <c r="Y110" s="201"/>
      <c r="Z110" s="201"/>
      <c r="AA110" s="201"/>
      <c r="AB110" s="201"/>
      <c r="AC110" s="201"/>
      <c r="AD110" s="201"/>
      <c r="AE110" s="201"/>
      <c r="AF110" s="199"/>
      <c r="AG110" s="199"/>
      <c r="AH110" s="199"/>
      <c r="AI110" s="199"/>
      <c r="AJ110" s="199"/>
      <c r="AK110" s="199"/>
      <c r="AL110" s="199"/>
      <c r="AM110" s="199"/>
      <c r="AN110" s="199"/>
      <c r="AO110" s="199"/>
      <c r="AP110" s="199"/>
      <c r="AQ110" s="199"/>
      <c r="AR110" s="199"/>
      <c r="AS110" s="199"/>
      <c r="AT110" s="199"/>
      <c r="AU110" s="199"/>
      <c r="AV110" s="199"/>
      <c r="AW110" s="199"/>
      <c r="AX110" s="199"/>
      <c r="AY110" s="202" t="s">
        <v>120</v>
      </c>
      <c r="AZ110" s="199"/>
      <c r="BA110" s="199"/>
      <c r="BB110" s="199"/>
      <c r="BC110" s="199"/>
      <c r="BD110" s="199"/>
      <c r="BE110" s="203">
        <f>IF(O110="základní",K110,0)</f>
        <v>0</v>
      </c>
      <c r="BF110" s="203">
        <f>IF(O110="snížená",K110,0)</f>
        <v>0</v>
      </c>
      <c r="BG110" s="203">
        <f>IF(O110="zákl. přenesená",K110,0)</f>
        <v>0</v>
      </c>
      <c r="BH110" s="203">
        <f>IF(O110="sníž. přenesená",K110,0)</f>
        <v>0</v>
      </c>
      <c r="BI110" s="203">
        <f>IF(O110="nulová",K110,0)</f>
        <v>0</v>
      </c>
      <c r="BJ110" s="202" t="s">
        <v>86</v>
      </c>
      <c r="BK110" s="199"/>
      <c r="BL110" s="199"/>
      <c r="BM110" s="199"/>
    </row>
    <row r="111" s="2" customFormat="1">
      <c r="A111" s="37"/>
      <c r="B111" s="38"/>
      <c r="C111" s="39"/>
      <c r="D111" s="39"/>
      <c r="E111" s="39"/>
      <c r="F111" s="39"/>
      <c r="G111" s="39"/>
      <c r="H111" s="39"/>
      <c r="I111" s="39"/>
      <c r="J111" s="39"/>
      <c r="K111" s="39"/>
      <c r="L111" s="39"/>
      <c r="M111" s="62"/>
      <c r="S111" s="37"/>
      <c r="T111" s="37"/>
      <c r="U111" s="37"/>
      <c r="V111" s="37"/>
      <c r="W111" s="37"/>
      <c r="X111" s="37"/>
      <c r="Y111" s="37"/>
      <c r="Z111" s="37"/>
      <c r="AA111" s="37"/>
      <c r="AB111" s="37"/>
      <c r="AC111" s="37"/>
      <c r="AD111" s="37"/>
      <c r="AE111" s="37"/>
    </row>
    <row r="112" s="2" customFormat="1" ht="29.28" customHeight="1">
      <c r="A112" s="37"/>
      <c r="B112" s="38"/>
      <c r="C112" s="204" t="s">
        <v>121</v>
      </c>
      <c r="D112" s="178"/>
      <c r="E112" s="178"/>
      <c r="F112" s="178"/>
      <c r="G112" s="178"/>
      <c r="H112" s="178"/>
      <c r="I112" s="178"/>
      <c r="J112" s="178"/>
      <c r="K112" s="205">
        <f>ROUND(K96+K104,2)</f>
        <v>0</v>
      </c>
      <c r="L112" s="178"/>
      <c r="M112" s="62"/>
      <c r="S112" s="37"/>
      <c r="T112" s="37"/>
      <c r="U112" s="37"/>
      <c r="V112" s="37"/>
      <c r="W112" s="37"/>
      <c r="X112" s="37"/>
      <c r="Y112" s="37"/>
      <c r="Z112" s="37"/>
      <c r="AA112" s="37"/>
      <c r="AB112" s="37"/>
      <c r="AC112" s="37"/>
      <c r="AD112" s="37"/>
      <c r="AE112" s="37"/>
    </row>
    <row r="113" s="2" customFormat="1" ht="6.96" customHeight="1">
      <c r="A113" s="37"/>
      <c r="B113" s="65"/>
      <c r="C113" s="66"/>
      <c r="D113" s="66"/>
      <c r="E113" s="66"/>
      <c r="F113" s="66"/>
      <c r="G113" s="66"/>
      <c r="H113" s="66"/>
      <c r="I113" s="66"/>
      <c r="J113" s="66"/>
      <c r="K113" s="66"/>
      <c r="L113" s="66"/>
      <c r="M113" s="62"/>
      <c r="S113" s="37"/>
      <c r="T113" s="37"/>
      <c r="U113" s="37"/>
      <c r="V113" s="37"/>
      <c r="W113" s="37"/>
      <c r="X113" s="37"/>
      <c r="Y113" s="37"/>
      <c r="Z113" s="37"/>
      <c r="AA113" s="37"/>
      <c r="AB113" s="37"/>
      <c r="AC113" s="37"/>
      <c r="AD113" s="37"/>
      <c r="AE113" s="37"/>
    </row>
    <row r="117" s="2" customFormat="1" ht="6.96" customHeight="1">
      <c r="A117" s="37"/>
      <c r="B117" s="67"/>
      <c r="C117" s="68"/>
      <c r="D117" s="68"/>
      <c r="E117" s="68"/>
      <c r="F117" s="68"/>
      <c r="G117" s="68"/>
      <c r="H117" s="68"/>
      <c r="I117" s="68"/>
      <c r="J117" s="68"/>
      <c r="K117" s="68"/>
      <c r="L117" s="68"/>
      <c r="M117" s="62"/>
      <c r="S117" s="37"/>
      <c r="T117" s="37"/>
      <c r="U117" s="37"/>
      <c r="V117" s="37"/>
      <c r="W117" s="37"/>
      <c r="X117" s="37"/>
      <c r="Y117" s="37"/>
      <c r="Z117" s="37"/>
      <c r="AA117" s="37"/>
      <c r="AB117" s="37"/>
      <c r="AC117" s="37"/>
      <c r="AD117" s="37"/>
      <c r="AE117" s="37"/>
    </row>
    <row r="118" s="2" customFormat="1" ht="24.96" customHeight="1">
      <c r="A118" s="37"/>
      <c r="B118" s="38"/>
      <c r="C118" s="22" t="s">
        <v>122</v>
      </c>
      <c r="D118" s="39"/>
      <c r="E118" s="39"/>
      <c r="F118" s="39"/>
      <c r="G118" s="39"/>
      <c r="H118" s="39"/>
      <c r="I118" s="39"/>
      <c r="J118" s="39"/>
      <c r="K118" s="39"/>
      <c r="L118" s="39"/>
      <c r="M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39"/>
      <c r="M119" s="62"/>
      <c r="S119" s="37"/>
      <c r="T119" s="37"/>
      <c r="U119" s="37"/>
      <c r="V119" s="37"/>
      <c r="W119" s="37"/>
      <c r="X119" s="37"/>
      <c r="Y119" s="37"/>
      <c r="Z119" s="37"/>
      <c r="AA119" s="37"/>
      <c r="AB119" s="37"/>
      <c r="AC119" s="37"/>
      <c r="AD119" s="37"/>
      <c r="AE119" s="37"/>
    </row>
    <row r="120" s="2" customFormat="1" ht="12" customHeight="1">
      <c r="A120" s="37"/>
      <c r="B120" s="38"/>
      <c r="C120" s="31" t="s">
        <v>17</v>
      </c>
      <c r="D120" s="39"/>
      <c r="E120" s="39"/>
      <c r="F120" s="39"/>
      <c r="G120" s="39"/>
      <c r="H120" s="39"/>
      <c r="I120" s="39"/>
      <c r="J120" s="39"/>
      <c r="K120" s="39"/>
      <c r="L120" s="39"/>
      <c r="M120" s="62"/>
      <c r="S120" s="37"/>
      <c r="T120" s="37"/>
      <c r="U120" s="37"/>
      <c r="V120" s="37"/>
      <c r="W120" s="37"/>
      <c r="X120" s="37"/>
      <c r="Y120" s="37"/>
      <c r="Z120" s="37"/>
      <c r="AA120" s="37"/>
      <c r="AB120" s="37"/>
      <c r="AC120" s="37"/>
      <c r="AD120" s="37"/>
      <c r="AE120" s="37"/>
    </row>
    <row r="121" s="2" customFormat="1" ht="26.25" customHeight="1">
      <c r="A121" s="37"/>
      <c r="B121" s="38"/>
      <c r="C121" s="39"/>
      <c r="D121" s="39"/>
      <c r="E121" s="176" t="str">
        <f>E7</f>
        <v>Nový pavilon péče o matku a dítě včetně hemodializačního střediska a nadzemního spojovacího koridoru</v>
      </c>
      <c r="F121" s="31"/>
      <c r="G121" s="31"/>
      <c r="H121" s="31"/>
      <c r="I121" s="39"/>
      <c r="J121" s="39"/>
      <c r="K121" s="39"/>
      <c r="L121" s="39"/>
      <c r="M121" s="62"/>
      <c r="S121" s="37"/>
      <c r="T121" s="37"/>
      <c r="U121" s="37"/>
      <c r="V121" s="37"/>
      <c r="W121" s="37"/>
      <c r="X121" s="37"/>
      <c r="Y121" s="37"/>
      <c r="Z121" s="37"/>
      <c r="AA121" s="37"/>
      <c r="AB121" s="37"/>
      <c r="AC121" s="37"/>
      <c r="AD121" s="37"/>
      <c r="AE121" s="37"/>
    </row>
    <row r="122" s="2" customFormat="1" ht="12" customHeight="1">
      <c r="A122" s="37"/>
      <c r="B122" s="38"/>
      <c r="C122" s="31" t="s">
        <v>94</v>
      </c>
      <c r="D122" s="39"/>
      <c r="E122" s="39"/>
      <c r="F122" s="39"/>
      <c r="G122" s="39"/>
      <c r="H122" s="39"/>
      <c r="I122" s="39"/>
      <c r="J122" s="39"/>
      <c r="K122" s="39"/>
      <c r="L122" s="39"/>
      <c r="M122" s="62"/>
      <c r="S122" s="37"/>
      <c r="T122" s="37"/>
      <c r="U122" s="37"/>
      <c r="V122" s="37"/>
      <c r="W122" s="37"/>
      <c r="X122" s="37"/>
      <c r="Y122" s="37"/>
      <c r="Z122" s="37"/>
      <c r="AA122" s="37"/>
      <c r="AB122" s="37"/>
      <c r="AC122" s="37"/>
      <c r="AD122" s="37"/>
      <c r="AE122" s="37"/>
    </row>
    <row r="123" s="2" customFormat="1" ht="16.5" customHeight="1">
      <c r="A123" s="37"/>
      <c r="B123" s="38"/>
      <c r="C123" s="39"/>
      <c r="D123" s="39"/>
      <c r="E123" s="75" t="str">
        <f>E9</f>
        <v>OVN - Ostatní a vedlejší náklady</v>
      </c>
      <c r="F123" s="39"/>
      <c r="G123" s="39"/>
      <c r="H123" s="39"/>
      <c r="I123" s="39"/>
      <c r="J123" s="39"/>
      <c r="K123" s="39"/>
      <c r="L123" s="39"/>
      <c r="M123" s="62"/>
      <c r="S123" s="37"/>
      <c r="T123" s="37"/>
      <c r="U123" s="37"/>
      <c r="V123" s="37"/>
      <c r="W123" s="37"/>
      <c r="X123" s="37"/>
      <c r="Y123" s="37"/>
      <c r="Z123" s="37"/>
      <c r="AA123" s="37"/>
      <c r="AB123" s="37"/>
      <c r="AC123" s="37"/>
      <c r="AD123" s="37"/>
      <c r="AE123" s="37"/>
    </row>
    <row r="124" s="2" customFormat="1" ht="6.96" customHeight="1">
      <c r="A124" s="37"/>
      <c r="B124" s="38"/>
      <c r="C124" s="39"/>
      <c r="D124" s="39"/>
      <c r="E124" s="39"/>
      <c r="F124" s="39"/>
      <c r="G124" s="39"/>
      <c r="H124" s="39"/>
      <c r="I124" s="39"/>
      <c r="J124" s="39"/>
      <c r="K124" s="39"/>
      <c r="L124" s="39"/>
      <c r="M124" s="62"/>
      <c r="S124" s="37"/>
      <c r="T124" s="37"/>
      <c r="U124" s="37"/>
      <c r="V124" s="37"/>
      <c r="W124" s="37"/>
      <c r="X124" s="37"/>
      <c r="Y124" s="37"/>
      <c r="Z124" s="37"/>
      <c r="AA124" s="37"/>
      <c r="AB124" s="37"/>
      <c r="AC124" s="37"/>
      <c r="AD124" s="37"/>
      <c r="AE124" s="37"/>
    </row>
    <row r="125" s="2" customFormat="1" ht="12" customHeight="1">
      <c r="A125" s="37"/>
      <c r="B125" s="38"/>
      <c r="C125" s="31" t="s">
        <v>21</v>
      </c>
      <c r="D125" s="39"/>
      <c r="E125" s="39"/>
      <c r="F125" s="26" t="str">
        <f>F12</f>
        <v>Dečín</v>
      </c>
      <c r="G125" s="39"/>
      <c r="H125" s="39"/>
      <c r="I125" s="31" t="s">
        <v>23</v>
      </c>
      <c r="J125" s="78" t="str">
        <f>IF(J12="","",J12)</f>
        <v>14. 9. 2020</v>
      </c>
      <c r="K125" s="39"/>
      <c r="L125" s="39"/>
      <c r="M125" s="62"/>
      <c r="S125" s="37"/>
      <c r="T125" s="37"/>
      <c r="U125" s="37"/>
      <c r="V125" s="37"/>
      <c r="W125" s="37"/>
      <c r="X125" s="37"/>
      <c r="Y125" s="37"/>
      <c r="Z125" s="37"/>
      <c r="AA125" s="37"/>
      <c r="AB125" s="37"/>
      <c r="AC125" s="37"/>
      <c r="AD125" s="37"/>
      <c r="AE125" s="37"/>
    </row>
    <row r="126" s="2" customFormat="1" ht="6.96" customHeight="1">
      <c r="A126" s="37"/>
      <c r="B126" s="38"/>
      <c r="C126" s="39"/>
      <c r="D126" s="39"/>
      <c r="E126" s="39"/>
      <c r="F126" s="39"/>
      <c r="G126" s="39"/>
      <c r="H126" s="39"/>
      <c r="I126" s="39"/>
      <c r="J126" s="39"/>
      <c r="K126" s="39"/>
      <c r="L126" s="39"/>
      <c r="M126" s="62"/>
      <c r="S126" s="37"/>
      <c r="T126" s="37"/>
      <c r="U126" s="37"/>
      <c r="V126" s="37"/>
      <c r="W126" s="37"/>
      <c r="X126" s="37"/>
      <c r="Y126" s="37"/>
      <c r="Z126" s="37"/>
      <c r="AA126" s="37"/>
      <c r="AB126" s="37"/>
      <c r="AC126" s="37"/>
      <c r="AD126" s="37"/>
      <c r="AE126" s="37"/>
    </row>
    <row r="127" s="2" customFormat="1" ht="40.05" customHeight="1">
      <c r="A127" s="37"/>
      <c r="B127" s="38"/>
      <c r="C127" s="31" t="s">
        <v>25</v>
      </c>
      <c r="D127" s="39"/>
      <c r="E127" s="39"/>
      <c r="F127" s="26" t="str">
        <f>E15</f>
        <v>Krajská zdravotní a.s., Ústí nad Labem</v>
      </c>
      <c r="G127" s="39"/>
      <c r="H127" s="39"/>
      <c r="I127" s="31" t="s">
        <v>31</v>
      </c>
      <c r="J127" s="35" t="str">
        <f>E21</f>
        <v>PENTA PROJEKT s.r.o., Mrštíkova 12, Jihlava</v>
      </c>
      <c r="K127" s="39"/>
      <c r="L127" s="39"/>
      <c r="M127" s="62"/>
      <c r="S127" s="37"/>
      <c r="T127" s="37"/>
      <c r="U127" s="37"/>
      <c r="V127" s="37"/>
      <c r="W127" s="37"/>
      <c r="X127" s="37"/>
      <c r="Y127" s="37"/>
      <c r="Z127" s="37"/>
      <c r="AA127" s="37"/>
      <c r="AB127" s="37"/>
      <c r="AC127" s="37"/>
      <c r="AD127" s="37"/>
      <c r="AE127" s="37"/>
    </row>
    <row r="128" s="2" customFormat="1" ht="15.15" customHeight="1">
      <c r="A128" s="37"/>
      <c r="B128" s="38"/>
      <c r="C128" s="31" t="s">
        <v>29</v>
      </c>
      <c r="D128" s="39"/>
      <c r="E128" s="39"/>
      <c r="F128" s="26" t="str">
        <f>IF(E18="","",E18)</f>
        <v>Vyplň údaj</v>
      </c>
      <c r="G128" s="39"/>
      <c r="H128" s="39"/>
      <c r="I128" s="31" t="s">
        <v>33</v>
      </c>
      <c r="J128" s="35" t="str">
        <f>E24</f>
        <v>Ing. Avuk</v>
      </c>
      <c r="K128" s="39"/>
      <c r="L128" s="39"/>
      <c r="M128" s="62"/>
      <c r="S128" s="37"/>
      <c r="T128" s="37"/>
      <c r="U128" s="37"/>
      <c r="V128" s="37"/>
      <c r="W128" s="37"/>
      <c r="X128" s="37"/>
      <c r="Y128" s="37"/>
      <c r="Z128" s="37"/>
      <c r="AA128" s="37"/>
      <c r="AB128" s="37"/>
      <c r="AC128" s="37"/>
      <c r="AD128" s="37"/>
      <c r="AE128" s="37"/>
    </row>
    <row r="129" s="2" customFormat="1" ht="10.32" customHeight="1">
      <c r="A129" s="37"/>
      <c r="B129" s="38"/>
      <c r="C129" s="39"/>
      <c r="D129" s="39"/>
      <c r="E129" s="39"/>
      <c r="F129" s="39"/>
      <c r="G129" s="39"/>
      <c r="H129" s="39"/>
      <c r="I129" s="39"/>
      <c r="J129" s="39"/>
      <c r="K129" s="39"/>
      <c r="L129" s="39"/>
      <c r="M129" s="62"/>
      <c r="S129" s="37"/>
      <c r="T129" s="37"/>
      <c r="U129" s="37"/>
      <c r="V129" s="37"/>
      <c r="W129" s="37"/>
      <c r="X129" s="37"/>
      <c r="Y129" s="37"/>
      <c r="Z129" s="37"/>
      <c r="AA129" s="37"/>
      <c r="AB129" s="37"/>
      <c r="AC129" s="37"/>
      <c r="AD129" s="37"/>
      <c r="AE129" s="37"/>
    </row>
    <row r="130" s="11" customFormat="1" ht="29.28" customHeight="1">
      <c r="A130" s="206"/>
      <c r="B130" s="207"/>
      <c r="C130" s="208" t="s">
        <v>123</v>
      </c>
      <c r="D130" s="209" t="s">
        <v>61</v>
      </c>
      <c r="E130" s="209" t="s">
        <v>57</v>
      </c>
      <c r="F130" s="209" t="s">
        <v>58</v>
      </c>
      <c r="G130" s="209" t="s">
        <v>124</v>
      </c>
      <c r="H130" s="209" t="s">
        <v>125</v>
      </c>
      <c r="I130" s="209" t="s">
        <v>126</v>
      </c>
      <c r="J130" s="209" t="s">
        <v>127</v>
      </c>
      <c r="K130" s="209" t="s">
        <v>105</v>
      </c>
      <c r="L130" s="210" t="s">
        <v>128</v>
      </c>
      <c r="M130" s="211"/>
      <c r="N130" s="99" t="s">
        <v>1</v>
      </c>
      <c r="O130" s="100" t="s">
        <v>40</v>
      </c>
      <c r="P130" s="100" t="s">
        <v>129</v>
      </c>
      <c r="Q130" s="100" t="s">
        <v>130</v>
      </c>
      <c r="R130" s="100" t="s">
        <v>131</v>
      </c>
      <c r="S130" s="100" t="s">
        <v>132</v>
      </c>
      <c r="T130" s="100" t="s">
        <v>133</v>
      </c>
      <c r="U130" s="100" t="s">
        <v>134</v>
      </c>
      <c r="V130" s="100" t="s">
        <v>135</v>
      </c>
      <c r="W130" s="100" t="s">
        <v>136</v>
      </c>
      <c r="X130" s="101" t="s">
        <v>137</v>
      </c>
      <c r="Y130" s="206"/>
      <c r="Z130" s="206"/>
      <c r="AA130" s="206"/>
      <c r="AB130" s="206"/>
      <c r="AC130" s="206"/>
      <c r="AD130" s="206"/>
      <c r="AE130" s="206"/>
    </row>
    <row r="131" s="2" customFormat="1" ht="22.8" customHeight="1">
      <c r="A131" s="37"/>
      <c r="B131" s="38"/>
      <c r="C131" s="106" t="s">
        <v>138</v>
      </c>
      <c r="D131" s="39"/>
      <c r="E131" s="39"/>
      <c r="F131" s="39"/>
      <c r="G131" s="39"/>
      <c r="H131" s="39"/>
      <c r="I131" s="39"/>
      <c r="J131" s="39"/>
      <c r="K131" s="212">
        <f>BK131</f>
        <v>0</v>
      </c>
      <c r="L131" s="39"/>
      <c r="M131" s="43"/>
      <c r="N131" s="102"/>
      <c r="O131" s="213"/>
      <c r="P131" s="103"/>
      <c r="Q131" s="214">
        <f>Q132</f>
        <v>0</v>
      </c>
      <c r="R131" s="214">
        <f>R132</f>
        <v>0</v>
      </c>
      <c r="S131" s="103"/>
      <c r="T131" s="215">
        <f>T132</f>
        <v>0</v>
      </c>
      <c r="U131" s="103"/>
      <c r="V131" s="215">
        <f>V132</f>
        <v>0</v>
      </c>
      <c r="W131" s="103"/>
      <c r="X131" s="216">
        <f>X132</f>
        <v>0</v>
      </c>
      <c r="Y131" s="37"/>
      <c r="Z131" s="37"/>
      <c r="AA131" s="37"/>
      <c r="AB131" s="37"/>
      <c r="AC131" s="37"/>
      <c r="AD131" s="37"/>
      <c r="AE131" s="37"/>
      <c r="AT131" s="16" t="s">
        <v>77</v>
      </c>
      <c r="AU131" s="16" t="s">
        <v>107</v>
      </c>
      <c r="BK131" s="217">
        <f>BK132</f>
        <v>0</v>
      </c>
    </row>
    <row r="132" s="12" customFormat="1" ht="25.92" customHeight="1">
      <c r="A132" s="12"/>
      <c r="B132" s="218"/>
      <c r="C132" s="219"/>
      <c r="D132" s="220" t="s">
        <v>77</v>
      </c>
      <c r="E132" s="221" t="s">
        <v>114</v>
      </c>
      <c r="F132" s="221" t="s">
        <v>253</v>
      </c>
      <c r="G132" s="219"/>
      <c r="H132" s="219"/>
      <c r="I132" s="222"/>
      <c r="J132" s="222"/>
      <c r="K132" s="223">
        <f>BK132</f>
        <v>0</v>
      </c>
      <c r="L132" s="219"/>
      <c r="M132" s="224"/>
      <c r="N132" s="225"/>
      <c r="O132" s="226"/>
      <c r="P132" s="226"/>
      <c r="Q132" s="227">
        <f>Q133+Q143+Q183+Q188</f>
        <v>0</v>
      </c>
      <c r="R132" s="227">
        <f>R133+R143+R183+R188</f>
        <v>0</v>
      </c>
      <c r="S132" s="226"/>
      <c r="T132" s="228">
        <f>T133+T143+T183+T188</f>
        <v>0</v>
      </c>
      <c r="U132" s="226"/>
      <c r="V132" s="228">
        <f>V133+V143+V183+V188</f>
        <v>0</v>
      </c>
      <c r="W132" s="226"/>
      <c r="X132" s="229">
        <f>X133+X143+X183+X188</f>
        <v>0</v>
      </c>
      <c r="Y132" s="12"/>
      <c r="Z132" s="12"/>
      <c r="AA132" s="12"/>
      <c r="AB132" s="12"/>
      <c r="AC132" s="12"/>
      <c r="AD132" s="12"/>
      <c r="AE132" s="12"/>
      <c r="AR132" s="230" t="s">
        <v>161</v>
      </c>
      <c r="AT132" s="231" t="s">
        <v>77</v>
      </c>
      <c r="AU132" s="231" t="s">
        <v>78</v>
      </c>
      <c r="AY132" s="230" t="s">
        <v>141</v>
      </c>
      <c r="BK132" s="232">
        <f>BK133+BK143+BK183+BK188</f>
        <v>0</v>
      </c>
    </row>
    <row r="133" s="12" customFormat="1" ht="22.8" customHeight="1">
      <c r="A133" s="12"/>
      <c r="B133" s="218"/>
      <c r="C133" s="219"/>
      <c r="D133" s="220" t="s">
        <v>77</v>
      </c>
      <c r="E133" s="233" t="s">
        <v>254</v>
      </c>
      <c r="F133" s="233" t="s">
        <v>255</v>
      </c>
      <c r="G133" s="219"/>
      <c r="H133" s="219"/>
      <c r="I133" s="222"/>
      <c r="J133" s="222"/>
      <c r="K133" s="234">
        <f>BK133</f>
        <v>0</v>
      </c>
      <c r="L133" s="219"/>
      <c r="M133" s="224"/>
      <c r="N133" s="225"/>
      <c r="O133" s="226"/>
      <c r="P133" s="226"/>
      <c r="Q133" s="227">
        <f>SUM(Q134:Q142)</f>
        <v>0</v>
      </c>
      <c r="R133" s="227">
        <f>SUM(R134:R142)</f>
        <v>0</v>
      </c>
      <c r="S133" s="226"/>
      <c r="T133" s="228">
        <f>SUM(T134:T142)</f>
        <v>0</v>
      </c>
      <c r="U133" s="226"/>
      <c r="V133" s="228">
        <f>SUM(V134:V142)</f>
        <v>0</v>
      </c>
      <c r="W133" s="226"/>
      <c r="X133" s="229">
        <f>SUM(X134:X142)</f>
        <v>0</v>
      </c>
      <c r="Y133" s="12"/>
      <c r="Z133" s="12"/>
      <c r="AA133" s="12"/>
      <c r="AB133" s="12"/>
      <c r="AC133" s="12"/>
      <c r="AD133" s="12"/>
      <c r="AE133" s="12"/>
      <c r="AR133" s="230" t="s">
        <v>161</v>
      </c>
      <c r="AT133" s="231" t="s">
        <v>77</v>
      </c>
      <c r="AU133" s="231" t="s">
        <v>86</v>
      </c>
      <c r="AY133" s="230" t="s">
        <v>141</v>
      </c>
      <c r="BK133" s="232">
        <f>SUM(BK134:BK142)</f>
        <v>0</v>
      </c>
    </row>
    <row r="134" s="2" customFormat="1" ht="16.5" customHeight="1">
      <c r="A134" s="37"/>
      <c r="B134" s="38"/>
      <c r="C134" s="235" t="s">
        <v>86</v>
      </c>
      <c r="D134" s="235" t="s">
        <v>143</v>
      </c>
      <c r="E134" s="236" t="s">
        <v>256</v>
      </c>
      <c r="F134" s="237" t="s">
        <v>257</v>
      </c>
      <c r="G134" s="238" t="s">
        <v>258</v>
      </c>
      <c r="H134" s="239">
        <v>1</v>
      </c>
      <c r="I134" s="240"/>
      <c r="J134" s="240"/>
      <c r="K134" s="241">
        <f>ROUND(P134*H134,2)</f>
        <v>0</v>
      </c>
      <c r="L134" s="237" t="s">
        <v>147</v>
      </c>
      <c r="M134" s="43"/>
      <c r="N134" s="242" t="s">
        <v>1</v>
      </c>
      <c r="O134" s="243" t="s">
        <v>41</v>
      </c>
      <c r="P134" s="244">
        <f>I134+J134</f>
        <v>0</v>
      </c>
      <c r="Q134" s="244">
        <f>ROUND(I134*H134,2)</f>
        <v>0</v>
      </c>
      <c r="R134" s="244">
        <f>ROUND(J134*H134,2)</f>
        <v>0</v>
      </c>
      <c r="S134" s="90"/>
      <c r="T134" s="245">
        <f>S134*H134</f>
        <v>0</v>
      </c>
      <c r="U134" s="245">
        <v>0</v>
      </c>
      <c r="V134" s="245">
        <f>U134*H134</f>
        <v>0</v>
      </c>
      <c r="W134" s="245">
        <v>0</v>
      </c>
      <c r="X134" s="246">
        <f>W134*H134</f>
        <v>0</v>
      </c>
      <c r="Y134" s="37"/>
      <c r="Z134" s="37"/>
      <c r="AA134" s="37"/>
      <c r="AB134" s="37"/>
      <c r="AC134" s="37"/>
      <c r="AD134" s="37"/>
      <c r="AE134" s="37"/>
      <c r="AR134" s="247" t="s">
        <v>259</v>
      </c>
      <c r="AT134" s="247" t="s">
        <v>143</v>
      </c>
      <c r="AU134" s="247" t="s">
        <v>88</v>
      </c>
      <c r="AY134" s="16" t="s">
        <v>141</v>
      </c>
      <c r="BE134" s="248">
        <f>IF(O134="základní",K134,0)</f>
        <v>0</v>
      </c>
      <c r="BF134" s="248">
        <f>IF(O134="snížená",K134,0)</f>
        <v>0</v>
      </c>
      <c r="BG134" s="248">
        <f>IF(O134="zákl. přenesená",K134,0)</f>
        <v>0</v>
      </c>
      <c r="BH134" s="248">
        <f>IF(O134="sníž. přenesená",K134,0)</f>
        <v>0</v>
      </c>
      <c r="BI134" s="248">
        <f>IF(O134="nulová",K134,0)</f>
        <v>0</v>
      </c>
      <c r="BJ134" s="16" t="s">
        <v>86</v>
      </c>
      <c r="BK134" s="248">
        <f>ROUND(P134*H134,2)</f>
        <v>0</v>
      </c>
      <c r="BL134" s="16" t="s">
        <v>259</v>
      </c>
      <c r="BM134" s="247" t="s">
        <v>260</v>
      </c>
    </row>
    <row r="135" s="14" customFormat="1">
      <c r="A135" s="14"/>
      <c r="B135" s="264"/>
      <c r="C135" s="265"/>
      <c r="D135" s="251" t="s">
        <v>150</v>
      </c>
      <c r="E135" s="266" t="s">
        <v>1</v>
      </c>
      <c r="F135" s="267" t="s">
        <v>261</v>
      </c>
      <c r="G135" s="265"/>
      <c r="H135" s="266" t="s">
        <v>1</v>
      </c>
      <c r="I135" s="268"/>
      <c r="J135" s="268"/>
      <c r="K135" s="265"/>
      <c r="L135" s="265"/>
      <c r="M135" s="269"/>
      <c r="N135" s="270"/>
      <c r="O135" s="271"/>
      <c r="P135" s="271"/>
      <c r="Q135" s="271"/>
      <c r="R135" s="271"/>
      <c r="S135" s="271"/>
      <c r="T135" s="271"/>
      <c r="U135" s="271"/>
      <c r="V135" s="271"/>
      <c r="W135" s="271"/>
      <c r="X135" s="272"/>
      <c r="Y135" s="14"/>
      <c r="Z135" s="14"/>
      <c r="AA135" s="14"/>
      <c r="AB135" s="14"/>
      <c r="AC135" s="14"/>
      <c r="AD135" s="14"/>
      <c r="AE135" s="14"/>
      <c r="AT135" s="273" t="s">
        <v>150</v>
      </c>
      <c r="AU135" s="273" t="s">
        <v>88</v>
      </c>
      <c r="AV135" s="14" t="s">
        <v>86</v>
      </c>
      <c r="AW135" s="14" t="s">
        <v>5</v>
      </c>
      <c r="AX135" s="14" t="s">
        <v>78</v>
      </c>
      <c r="AY135" s="273" t="s">
        <v>141</v>
      </c>
    </row>
    <row r="136" s="14" customFormat="1">
      <c r="A136" s="14"/>
      <c r="B136" s="264"/>
      <c r="C136" s="265"/>
      <c r="D136" s="251" t="s">
        <v>150</v>
      </c>
      <c r="E136" s="266" t="s">
        <v>1</v>
      </c>
      <c r="F136" s="267" t="s">
        <v>262</v>
      </c>
      <c r="G136" s="265"/>
      <c r="H136" s="266" t="s">
        <v>1</v>
      </c>
      <c r="I136" s="268"/>
      <c r="J136" s="268"/>
      <c r="K136" s="265"/>
      <c r="L136" s="265"/>
      <c r="M136" s="269"/>
      <c r="N136" s="270"/>
      <c r="O136" s="271"/>
      <c r="P136" s="271"/>
      <c r="Q136" s="271"/>
      <c r="R136" s="271"/>
      <c r="S136" s="271"/>
      <c r="T136" s="271"/>
      <c r="U136" s="271"/>
      <c r="V136" s="271"/>
      <c r="W136" s="271"/>
      <c r="X136" s="272"/>
      <c r="Y136" s="14"/>
      <c r="Z136" s="14"/>
      <c r="AA136" s="14"/>
      <c r="AB136" s="14"/>
      <c r="AC136" s="14"/>
      <c r="AD136" s="14"/>
      <c r="AE136" s="14"/>
      <c r="AT136" s="273" t="s">
        <v>150</v>
      </c>
      <c r="AU136" s="273" t="s">
        <v>88</v>
      </c>
      <c r="AV136" s="14" t="s">
        <v>86</v>
      </c>
      <c r="AW136" s="14" t="s">
        <v>5</v>
      </c>
      <c r="AX136" s="14" t="s">
        <v>78</v>
      </c>
      <c r="AY136" s="273" t="s">
        <v>141</v>
      </c>
    </row>
    <row r="137" s="14" customFormat="1">
      <c r="A137" s="14"/>
      <c r="B137" s="264"/>
      <c r="C137" s="265"/>
      <c r="D137" s="251" t="s">
        <v>150</v>
      </c>
      <c r="E137" s="266" t="s">
        <v>1</v>
      </c>
      <c r="F137" s="267" t="s">
        <v>263</v>
      </c>
      <c r="G137" s="265"/>
      <c r="H137" s="266" t="s">
        <v>1</v>
      </c>
      <c r="I137" s="268"/>
      <c r="J137" s="268"/>
      <c r="K137" s="265"/>
      <c r="L137" s="265"/>
      <c r="M137" s="269"/>
      <c r="N137" s="270"/>
      <c r="O137" s="271"/>
      <c r="P137" s="271"/>
      <c r="Q137" s="271"/>
      <c r="R137" s="271"/>
      <c r="S137" s="271"/>
      <c r="T137" s="271"/>
      <c r="U137" s="271"/>
      <c r="V137" s="271"/>
      <c r="W137" s="271"/>
      <c r="X137" s="272"/>
      <c r="Y137" s="14"/>
      <c r="Z137" s="14"/>
      <c r="AA137" s="14"/>
      <c r="AB137" s="14"/>
      <c r="AC137" s="14"/>
      <c r="AD137" s="14"/>
      <c r="AE137" s="14"/>
      <c r="AT137" s="273" t="s">
        <v>150</v>
      </c>
      <c r="AU137" s="273" t="s">
        <v>88</v>
      </c>
      <c r="AV137" s="14" t="s">
        <v>86</v>
      </c>
      <c r="AW137" s="14" t="s">
        <v>5</v>
      </c>
      <c r="AX137" s="14" t="s">
        <v>78</v>
      </c>
      <c r="AY137" s="273" t="s">
        <v>141</v>
      </c>
    </row>
    <row r="138" s="13" customFormat="1">
      <c r="A138" s="13"/>
      <c r="B138" s="249"/>
      <c r="C138" s="250"/>
      <c r="D138" s="251" t="s">
        <v>150</v>
      </c>
      <c r="E138" s="252" t="s">
        <v>1</v>
      </c>
      <c r="F138" s="253" t="s">
        <v>86</v>
      </c>
      <c r="G138" s="250"/>
      <c r="H138" s="254">
        <v>1</v>
      </c>
      <c r="I138" s="255"/>
      <c r="J138" s="255"/>
      <c r="K138" s="250"/>
      <c r="L138" s="250"/>
      <c r="M138" s="256"/>
      <c r="N138" s="257"/>
      <c r="O138" s="258"/>
      <c r="P138" s="258"/>
      <c r="Q138" s="258"/>
      <c r="R138" s="258"/>
      <c r="S138" s="258"/>
      <c r="T138" s="258"/>
      <c r="U138" s="258"/>
      <c r="V138" s="258"/>
      <c r="W138" s="258"/>
      <c r="X138" s="259"/>
      <c r="Y138" s="13"/>
      <c r="Z138" s="13"/>
      <c r="AA138" s="13"/>
      <c r="AB138" s="13"/>
      <c r="AC138" s="13"/>
      <c r="AD138" s="13"/>
      <c r="AE138" s="13"/>
      <c r="AT138" s="260" t="s">
        <v>150</v>
      </c>
      <c r="AU138" s="260" t="s">
        <v>88</v>
      </c>
      <c r="AV138" s="13" t="s">
        <v>88</v>
      </c>
      <c r="AW138" s="13" t="s">
        <v>5</v>
      </c>
      <c r="AX138" s="13" t="s">
        <v>78</v>
      </c>
      <c r="AY138" s="260" t="s">
        <v>141</v>
      </c>
    </row>
    <row r="139" s="2" customFormat="1" ht="16.5" customHeight="1">
      <c r="A139" s="37"/>
      <c r="B139" s="38"/>
      <c r="C139" s="235" t="s">
        <v>88</v>
      </c>
      <c r="D139" s="235" t="s">
        <v>143</v>
      </c>
      <c r="E139" s="236" t="s">
        <v>264</v>
      </c>
      <c r="F139" s="237" t="s">
        <v>265</v>
      </c>
      <c r="G139" s="238" t="s">
        <v>258</v>
      </c>
      <c r="H139" s="239">
        <v>1</v>
      </c>
      <c r="I139" s="240"/>
      <c r="J139" s="240"/>
      <c r="K139" s="241">
        <f>ROUND(P139*H139,2)</f>
        <v>0</v>
      </c>
      <c r="L139" s="237" t="s">
        <v>147</v>
      </c>
      <c r="M139" s="43"/>
      <c r="N139" s="242" t="s">
        <v>1</v>
      </c>
      <c r="O139" s="243" t="s">
        <v>41</v>
      </c>
      <c r="P139" s="244">
        <f>I139+J139</f>
        <v>0</v>
      </c>
      <c r="Q139" s="244">
        <f>ROUND(I139*H139,2)</f>
        <v>0</v>
      </c>
      <c r="R139" s="244">
        <f>ROUND(J139*H139,2)</f>
        <v>0</v>
      </c>
      <c r="S139" s="90"/>
      <c r="T139" s="245">
        <f>S139*H139</f>
        <v>0</v>
      </c>
      <c r="U139" s="245">
        <v>0</v>
      </c>
      <c r="V139" s="245">
        <f>U139*H139</f>
        <v>0</v>
      </c>
      <c r="W139" s="245">
        <v>0</v>
      </c>
      <c r="X139" s="246">
        <f>W139*H139</f>
        <v>0</v>
      </c>
      <c r="Y139" s="37"/>
      <c r="Z139" s="37"/>
      <c r="AA139" s="37"/>
      <c r="AB139" s="37"/>
      <c r="AC139" s="37"/>
      <c r="AD139" s="37"/>
      <c r="AE139" s="37"/>
      <c r="AR139" s="247" t="s">
        <v>259</v>
      </c>
      <c r="AT139" s="247" t="s">
        <v>143</v>
      </c>
      <c r="AU139" s="247" t="s">
        <v>88</v>
      </c>
      <c r="AY139" s="16" t="s">
        <v>141</v>
      </c>
      <c r="BE139" s="248">
        <f>IF(O139="základní",K139,0)</f>
        <v>0</v>
      </c>
      <c r="BF139" s="248">
        <f>IF(O139="snížená",K139,0)</f>
        <v>0</v>
      </c>
      <c r="BG139" s="248">
        <f>IF(O139="zákl. přenesená",K139,0)</f>
        <v>0</v>
      </c>
      <c r="BH139" s="248">
        <f>IF(O139="sníž. přenesená",K139,0)</f>
        <v>0</v>
      </c>
      <c r="BI139" s="248">
        <f>IF(O139="nulová",K139,0)</f>
        <v>0</v>
      </c>
      <c r="BJ139" s="16" t="s">
        <v>86</v>
      </c>
      <c r="BK139" s="248">
        <f>ROUND(P139*H139,2)</f>
        <v>0</v>
      </c>
      <c r="BL139" s="16" t="s">
        <v>259</v>
      </c>
      <c r="BM139" s="247" t="s">
        <v>266</v>
      </c>
    </row>
    <row r="140" s="14" customFormat="1">
      <c r="A140" s="14"/>
      <c r="B140" s="264"/>
      <c r="C140" s="265"/>
      <c r="D140" s="251" t="s">
        <v>150</v>
      </c>
      <c r="E140" s="266" t="s">
        <v>1</v>
      </c>
      <c r="F140" s="267" t="s">
        <v>267</v>
      </c>
      <c r="G140" s="265"/>
      <c r="H140" s="266" t="s">
        <v>1</v>
      </c>
      <c r="I140" s="268"/>
      <c r="J140" s="268"/>
      <c r="K140" s="265"/>
      <c r="L140" s="265"/>
      <c r="M140" s="269"/>
      <c r="N140" s="270"/>
      <c r="O140" s="271"/>
      <c r="P140" s="271"/>
      <c r="Q140" s="271"/>
      <c r="R140" s="271"/>
      <c r="S140" s="271"/>
      <c r="T140" s="271"/>
      <c r="U140" s="271"/>
      <c r="V140" s="271"/>
      <c r="W140" s="271"/>
      <c r="X140" s="272"/>
      <c r="Y140" s="14"/>
      <c r="Z140" s="14"/>
      <c r="AA140" s="14"/>
      <c r="AB140" s="14"/>
      <c r="AC140" s="14"/>
      <c r="AD140" s="14"/>
      <c r="AE140" s="14"/>
      <c r="AT140" s="273" t="s">
        <v>150</v>
      </c>
      <c r="AU140" s="273" t="s">
        <v>88</v>
      </c>
      <c r="AV140" s="14" t="s">
        <v>86</v>
      </c>
      <c r="AW140" s="14" t="s">
        <v>5</v>
      </c>
      <c r="AX140" s="14" t="s">
        <v>78</v>
      </c>
      <c r="AY140" s="273" t="s">
        <v>141</v>
      </c>
    </row>
    <row r="141" s="14" customFormat="1">
      <c r="A141" s="14"/>
      <c r="B141" s="264"/>
      <c r="C141" s="265"/>
      <c r="D141" s="251" t="s">
        <v>150</v>
      </c>
      <c r="E141" s="266" t="s">
        <v>1</v>
      </c>
      <c r="F141" s="267" t="s">
        <v>268</v>
      </c>
      <c r="G141" s="265"/>
      <c r="H141" s="266" t="s">
        <v>1</v>
      </c>
      <c r="I141" s="268"/>
      <c r="J141" s="268"/>
      <c r="K141" s="265"/>
      <c r="L141" s="265"/>
      <c r="M141" s="269"/>
      <c r="N141" s="270"/>
      <c r="O141" s="271"/>
      <c r="P141" s="271"/>
      <c r="Q141" s="271"/>
      <c r="R141" s="271"/>
      <c r="S141" s="271"/>
      <c r="T141" s="271"/>
      <c r="U141" s="271"/>
      <c r="V141" s="271"/>
      <c r="W141" s="271"/>
      <c r="X141" s="272"/>
      <c r="Y141" s="14"/>
      <c r="Z141" s="14"/>
      <c r="AA141" s="14"/>
      <c r="AB141" s="14"/>
      <c r="AC141" s="14"/>
      <c r="AD141" s="14"/>
      <c r="AE141" s="14"/>
      <c r="AT141" s="273" t="s">
        <v>150</v>
      </c>
      <c r="AU141" s="273" t="s">
        <v>88</v>
      </c>
      <c r="AV141" s="14" t="s">
        <v>86</v>
      </c>
      <c r="AW141" s="14" t="s">
        <v>5</v>
      </c>
      <c r="AX141" s="14" t="s">
        <v>78</v>
      </c>
      <c r="AY141" s="273" t="s">
        <v>141</v>
      </c>
    </row>
    <row r="142" s="13" customFormat="1">
      <c r="A142" s="13"/>
      <c r="B142" s="249"/>
      <c r="C142" s="250"/>
      <c r="D142" s="251" t="s">
        <v>150</v>
      </c>
      <c r="E142" s="252" t="s">
        <v>1</v>
      </c>
      <c r="F142" s="253" t="s">
        <v>86</v>
      </c>
      <c r="G142" s="250"/>
      <c r="H142" s="254">
        <v>1</v>
      </c>
      <c r="I142" s="255"/>
      <c r="J142" s="255"/>
      <c r="K142" s="250"/>
      <c r="L142" s="250"/>
      <c r="M142" s="256"/>
      <c r="N142" s="257"/>
      <c r="O142" s="258"/>
      <c r="P142" s="258"/>
      <c r="Q142" s="258"/>
      <c r="R142" s="258"/>
      <c r="S142" s="258"/>
      <c r="T142" s="258"/>
      <c r="U142" s="258"/>
      <c r="V142" s="258"/>
      <c r="W142" s="258"/>
      <c r="X142" s="259"/>
      <c r="Y142" s="13"/>
      <c r="Z142" s="13"/>
      <c r="AA142" s="13"/>
      <c r="AB142" s="13"/>
      <c r="AC142" s="13"/>
      <c r="AD142" s="13"/>
      <c r="AE142" s="13"/>
      <c r="AT142" s="260" t="s">
        <v>150</v>
      </c>
      <c r="AU142" s="260" t="s">
        <v>88</v>
      </c>
      <c r="AV142" s="13" t="s">
        <v>88</v>
      </c>
      <c r="AW142" s="13" t="s">
        <v>5</v>
      </c>
      <c r="AX142" s="13" t="s">
        <v>78</v>
      </c>
      <c r="AY142" s="260" t="s">
        <v>141</v>
      </c>
    </row>
    <row r="143" s="12" customFormat="1" ht="22.8" customHeight="1">
      <c r="A143" s="12"/>
      <c r="B143" s="218"/>
      <c r="C143" s="219"/>
      <c r="D143" s="220" t="s">
        <v>77</v>
      </c>
      <c r="E143" s="233" t="s">
        <v>269</v>
      </c>
      <c r="F143" s="233" t="s">
        <v>113</v>
      </c>
      <c r="G143" s="219"/>
      <c r="H143" s="219"/>
      <c r="I143" s="222"/>
      <c r="J143" s="222"/>
      <c r="K143" s="234">
        <f>BK143</f>
        <v>0</v>
      </c>
      <c r="L143" s="219"/>
      <c r="M143" s="224"/>
      <c r="N143" s="225"/>
      <c r="O143" s="226"/>
      <c r="P143" s="226"/>
      <c r="Q143" s="227">
        <f>SUM(Q144:Q182)</f>
        <v>0</v>
      </c>
      <c r="R143" s="227">
        <f>SUM(R144:R182)</f>
        <v>0</v>
      </c>
      <c r="S143" s="226"/>
      <c r="T143" s="228">
        <f>SUM(T144:T182)</f>
        <v>0</v>
      </c>
      <c r="U143" s="226"/>
      <c r="V143" s="228">
        <f>SUM(V144:V182)</f>
        <v>0</v>
      </c>
      <c r="W143" s="226"/>
      <c r="X143" s="229">
        <f>SUM(X144:X182)</f>
        <v>0</v>
      </c>
      <c r="Y143" s="12"/>
      <c r="Z143" s="12"/>
      <c r="AA143" s="12"/>
      <c r="AB143" s="12"/>
      <c r="AC143" s="12"/>
      <c r="AD143" s="12"/>
      <c r="AE143" s="12"/>
      <c r="AR143" s="230" t="s">
        <v>161</v>
      </c>
      <c r="AT143" s="231" t="s">
        <v>77</v>
      </c>
      <c r="AU143" s="231" t="s">
        <v>86</v>
      </c>
      <c r="AY143" s="230" t="s">
        <v>141</v>
      </c>
      <c r="BK143" s="232">
        <f>SUM(BK144:BK182)</f>
        <v>0</v>
      </c>
    </row>
    <row r="144" s="2" customFormat="1" ht="16.5" customHeight="1">
      <c r="A144" s="37"/>
      <c r="B144" s="38"/>
      <c r="C144" s="235" t="s">
        <v>154</v>
      </c>
      <c r="D144" s="235" t="s">
        <v>143</v>
      </c>
      <c r="E144" s="236" t="s">
        <v>270</v>
      </c>
      <c r="F144" s="237" t="s">
        <v>113</v>
      </c>
      <c r="G144" s="238" t="s">
        <v>258</v>
      </c>
      <c r="H144" s="239">
        <v>1</v>
      </c>
      <c r="I144" s="240"/>
      <c r="J144" s="240"/>
      <c r="K144" s="241">
        <f>ROUND(P144*H144,2)</f>
        <v>0</v>
      </c>
      <c r="L144" s="237" t="s">
        <v>147</v>
      </c>
      <c r="M144" s="43"/>
      <c r="N144" s="242" t="s">
        <v>1</v>
      </c>
      <c r="O144" s="243" t="s">
        <v>41</v>
      </c>
      <c r="P144" s="244">
        <f>I144+J144</f>
        <v>0</v>
      </c>
      <c r="Q144" s="244">
        <f>ROUND(I144*H144,2)</f>
        <v>0</v>
      </c>
      <c r="R144" s="244">
        <f>ROUND(J144*H144,2)</f>
        <v>0</v>
      </c>
      <c r="S144" s="90"/>
      <c r="T144" s="245">
        <f>S144*H144</f>
        <v>0</v>
      </c>
      <c r="U144" s="245">
        <v>0</v>
      </c>
      <c r="V144" s="245">
        <f>U144*H144</f>
        <v>0</v>
      </c>
      <c r="W144" s="245">
        <v>0</v>
      </c>
      <c r="X144" s="246">
        <f>W144*H144</f>
        <v>0</v>
      </c>
      <c r="Y144" s="37"/>
      <c r="Z144" s="37"/>
      <c r="AA144" s="37"/>
      <c r="AB144" s="37"/>
      <c r="AC144" s="37"/>
      <c r="AD144" s="37"/>
      <c r="AE144" s="37"/>
      <c r="AR144" s="247" t="s">
        <v>259</v>
      </c>
      <c r="AT144" s="247" t="s">
        <v>143</v>
      </c>
      <c r="AU144" s="247" t="s">
        <v>88</v>
      </c>
      <c r="AY144" s="16" t="s">
        <v>141</v>
      </c>
      <c r="BE144" s="248">
        <f>IF(O144="základní",K144,0)</f>
        <v>0</v>
      </c>
      <c r="BF144" s="248">
        <f>IF(O144="snížená",K144,0)</f>
        <v>0</v>
      </c>
      <c r="BG144" s="248">
        <f>IF(O144="zákl. přenesená",K144,0)</f>
        <v>0</v>
      </c>
      <c r="BH144" s="248">
        <f>IF(O144="sníž. přenesená",K144,0)</f>
        <v>0</v>
      </c>
      <c r="BI144" s="248">
        <f>IF(O144="nulová",K144,0)</f>
        <v>0</v>
      </c>
      <c r="BJ144" s="16" t="s">
        <v>86</v>
      </c>
      <c r="BK144" s="248">
        <f>ROUND(P144*H144,2)</f>
        <v>0</v>
      </c>
      <c r="BL144" s="16" t="s">
        <v>259</v>
      </c>
      <c r="BM144" s="247" t="s">
        <v>271</v>
      </c>
    </row>
    <row r="145" s="14" customFormat="1">
      <c r="A145" s="14"/>
      <c r="B145" s="264"/>
      <c r="C145" s="265"/>
      <c r="D145" s="251" t="s">
        <v>150</v>
      </c>
      <c r="E145" s="266" t="s">
        <v>1</v>
      </c>
      <c r="F145" s="267" t="s">
        <v>272</v>
      </c>
      <c r="G145" s="265"/>
      <c r="H145" s="266" t="s">
        <v>1</v>
      </c>
      <c r="I145" s="268"/>
      <c r="J145" s="268"/>
      <c r="K145" s="265"/>
      <c r="L145" s="265"/>
      <c r="M145" s="269"/>
      <c r="N145" s="270"/>
      <c r="O145" s="271"/>
      <c r="P145" s="271"/>
      <c r="Q145" s="271"/>
      <c r="R145" s="271"/>
      <c r="S145" s="271"/>
      <c r="T145" s="271"/>
      <c r="U145" s="271"/>
      <c r="V145" s="271"/>
      <c r="W145" s="271"/>
      <c r="X145" s="272"/>
      <c r="Y145" s="14"/>
      <c r="Z145" s="14"/>
      <c r="AA145" s="14"/>
      <c r="AB145" s="14"/>
      <c r="AC145" s="14"/>
      <c r="AD145" s="14"/>
      <c r="AE145" s="14"/>
      <c r="AT145" s="273" t="s">
        <v>150</v>
      </c>
      <c r="AU145" s="273" t="s">
        <v>88</v>
      </c>
      <c r="AV145" s="14" t="s">
        <v>86</v>
      </c>
      <c r="AW145" s="14" t="s">
        <v>5</v>
      </c>
      <c r="AX145" s="14" t="s">
        <v>78</v>
      </c>
      <c r="AY145" s="273" t="s">
        <v>141</v>
      </c>
    </row>
    <row r="146" s="14" customFormat="1">
      <c r="A146" s="14"/>
      <c r="B146" s="264"/>
      <c r="C146" s="265"/>
      <c r="D146" s="251" t="s">
        <v>150</v>
      </c>
      <c r="E146" s="266" t="s">
        <v>1</v>
      </c>
      <c r="F146" s="267" t="s">
        <v>273</v>
      </c>
      <c r="G146" s="265"/>
      <c r="H146" s="266" t="s">
        <v>1</v>
      </c>
      <c r="I146" s="268"/>
      <c r="J146" s="268"/>
      <c r="K146" s="265"/>
      <c r="L146" s="265"/>
      <c r="M146" s="269"/>
      <c r="N146" s="270"/>
      <c r="O146" s="271"/>
      <c r="P146" s="271"/>
      <c r="Q146" s="271"/>
      <c r="R146" s="271"/>
      <c r="S146" s="271"/>
      <c r="T146" s="271"/>
      <c r="U146" s="271"/>
      <c r="V146" s="271"/>
      <c r="W146" s="271"/>
      <c r="X146" s="272"/>
      <c r="Y146" s="14"/>
      <c r="Z146" s="14"/>
      <c r="AA146" s="14"/>
      <c r="AB146" s="14"/>
      <c r="AC146" s="14"/>
      <c r="AD146" s="14"/>
      <c r="AE146" s="14"/>
      <c r="AT146" s="273" t="s">
        <v>150</v>
      </c>
      <c r="AU146" s="273" t="s">
        <v>88</v>
      </c>
      <c r="AV146" s="14" t="s">
        <v>86</v>
      </c>
      <c r="AW146" s="14" t="s">
        <v>5</v>
      </c>
      <c r="AX146" s="14" t="s">
        <v>78</v>
      </c>
      <c r="AY146" s="273" t="s">
        <v>141</v>
      </c>
    </row>
    <row r="147" s="14" customFormat="1">
      <c r="A147" s="14"/>
      <c r="B147" s="264"/>
      <c r="C147" s="265"/>
      <c r="D147" s="251" t="s">
        <v>150</v>
      </c>
      <c r="E147" s="266" t="s">
        <v>1</v>
      </c>
      <c r="F147" s="267" t="s">
        <v>274</v>
      </c>
      <c r="G147" s="265"/>
      <c r="H147" s="266" t="s">
        <v>1</v>
      </c>
      <c r="I147" s="268"/>
      <c r="J147" s="268"/>
      <c r="K147" s="265"/>
      <c r="L147" s="265"/>
      <c r="M147" s="269"/>
      <c r="N147" s="270"/>
      <c r="O147" s="271"/>
      <c r="P147" s="271"/>
      <c r="Q147" s="271"/>
      <c r="R147" s="271"/>
      <c r="S147" s="271"/>
      <c r="T147" s="271"/>
      <c r="U147" s="271"/>
      <c r="V147" s="271"/>
      <c r="W147" s="271"/>
      <c r="X147" s="272"/>
      <c r="Y147" s="14"/>
      <c r="Z147" s="14"/>
      <c r="AA147" s="14"/>
      <c r="AB147" s="14"/>
      <c r="AC147" s="14"/>
      <c r="AD147" s="14"/>
      <c r="AE147" s="14"/>
      <c r="AT147" s="273" t="s">
        <v>150</v>
      </c>
      <c r="AU147" s="273" t="s">
        <v>88</v>
      </c>
      <c r="AV147" s="14" t="s">
        <v>86</v>
      </c>
      <c r="AW147" s="14" t="s">
        <v>5</v>
      </c>
      <c r="AX147" s="14" t="s">
        <v>78</v>
      </c>
      <c r="AY147" s="273" t="s">
        <v>141</v>
      </c>
    </row>
    <row r="148" s="14" customFormat="1">
      <c r="A148" s="14"/>
      <c r="B148" s="264"/>
      <c r="C148" s="265"/>
      <c r="D148" s="251" t="s">
        <v>150</v>
      </c>
      <c r="E148" s="266" t="s">
        <v>1</v>
      </c>
      <c r="F148" s="267" t="s">
        <v>275</v>
      </c>
      <c r="G148" s="265"/>
      <c r="H148" s="266" t="s">
        <v>1</v>
      </c>
      <c r="I148" s="268"/>
      <c r="J148" s="268"/>
      <c r="K148" s="265"/>
      <c r="L148" s="265"/>
      <c r="M148" s="269"/>
      <c r="N148" s="270"/>
      <c r="O148" s="271"/>
      <c r="P148" s="271"/>
      <c r="Q148" s="271"/>
      <c r="R148" s="271"/>
      <c r="S148" s="271"/>
      <c r="T148" s="271"/>
      <c r="U148" s="271"/>
      <c r="V148" s="271"/>
      <c r="W148" s="271"/>
      <c r="X148" s="272"/>
      <c r="Y148" s="14"/>
      <c r="Z148" s="14"/>
      <c r="AA148" s="14"/>
      <c r="AB148" s="14"/>
      <c r="AC148" s="14"/>
      <c r="AD148" s="14"/>
      <c r="AE148" s="14"/>
      <c r="AT148" s="273" t="s">
        <v>150</v>
      </c>
      <c r="AU148" s="273" t="s">
        <v>88</v>
      </c>
      <c r="AV148" s="14" t="s">
        <v>86</v>
      </c>
      <c r="AW148" s="14" t="s">
        <v>5</v>
      </c>
      <c r="AX148" s="14" t="s">
        <v>78</v>
      </c>
      <c r="AY148" s="273" t="s">
        <v>141</v>
      </c>
    </row>
    <row r="149" s="14" customFormat="1">
      <c r="A149" s="14"/>
      <c r="B149" s="264"/>
      <c r="C149" s="265"/>
      <c r="D149" s="251" t="s">
        <v>150</v>
      </c>
      <c r="E149" s="266" t="s">
        <v>1</v>
      </c>
      <c r="F149" s="267" t="s">
        <v>276</v>
      </c>
      <c r="G149" s="265"/>
      <c r="H149" s="266" t="s">
        <v>1</v>
      </c>
      <c r="I149" s="268"/>
      <c r="J149" s="268"/>
      <c r="K149" s="265"/>
      <c r="L149" s="265"/>
      <c r="M149" s="269"/>
      <c r="N149" s="270"/>
      <c r="O149" s="271"/>
      <c r="P149" s="271"/>
      <c r="Q149" s="271"/>
      <c r="R149" s="271"/>
      <c r="S149" s="271"/>
      <c r="T149" s="271"/>
      <c r="U149" s="271"/>
      <c r="V149" s="271"/>
      <c r="W149" s="271"/>
      <c r="X149" s="272"/>
      <c r="Y149" s="14"/>
      <c r="Z149" s="14"/>
      <c r="AA149" s="14"/>
      <c r="AB149" s="14"/>
      <c r="AC149" s="14"/>
      <c r="AD149" s="14"/>
      <c r="AE149" s="14"/>
      <c r="AT149" s="273" t="s">
        <v>150</v>
      </c>
      <c r="AU149" s="273" t="s">
        <v>88</v>
      </c>
      <c r="AV149" s="14" t="s">
        <v>86</v>
      </c>
      <c r="AW149" s="14" t="s">
        <v>5</v>
      </c>
      <c r="AX149" s="14" t="s">
        <v>78</v>
      </c>
      <c r="AY149" s="273" t="s">
        <v>141</v>
      </c>
    </row>
    <row r="150" s="14" customFormat="1">
      <c r="A150" s="14"/>
      <c r="B150" s="264"/>
      <c r="C150" s="265"/>
      <c r="D150" s="251" t="s">
        <v>150</v>
      </c>
      <c r="E150" s="266" t="s">
        <v>1</v>
      </c>
      <c r="F150" s="267" t="s">
        <v>277</v>
      </c>
      <c r="G150" s="265"/>
      <c r="H150" s="266" t="s">
        <v>1</v>
      </c>
      <c r="I150" s="268"/>
      <c r="J150" s="268"/>
      <c r="K150" s="265"/>
      <c r="L150" s="265"/>
      <c r="M150" s="269"/>
      <c r="N150" s="270"/>
      <c r="O150" s="271"/>
      <c r="P150" s="271"/>
      <c r="Q150" s="271"/>
      <c r="R150" s="271"/>
      <c r="S150" s="271"/>
      <c r="T150" s="271"/>
      <c r="U150" s="271"/>
      <c r="V150" s="271"/>
      <c r="W150" s="271"/>
      <c r="X150" s="272"/>
      <c r="Y150" s="14"/>
      <c r="Z150" s="14"/>
      <c r="AA150" s="14"/>
      <c r="AB150" s="14"/>
      <c r="AC150" s="14"/>
      <c r="AD150" s="14"/>
      <c r="AE150" s="14"/>
      <c r="AT150" s="273" t="s">
        <v>150</v>
      </c>
      <c r="AU150" s="273" t="s">
        <v>88</v>
      </c>
      <c r="AV150" s="14" t="s">
        <v>86</v>
      </c>
      <c r="AW150" s="14" t="s">
        <v>5</v>
      </c>
      <c r="AX150" s="14" t="s">
        <v>78</v>
      </c>
      <c r="AY150" s="273" t="s">
        <v>141</v>
      </c>
    </row>
    <row r="151" s="14" customFormat="1">
      <c r="A151" s="14"/>
      <c r="B151" s="264"/>
      <c r="C151" s="265"/>
      <c r="D151" s="251" t="s">
        <v>150</v>
      </c>
      <c r="E151" s="266" t="s">
        <v>1</v>
      </c>
      <c r="F151" s="267" t="s">
        <v>278</v>
      </c>
      <c r="G151" s="265"/>
      <c r="H151" s="266" t="s">
        <v>1</v>
      </c>
      <c r="I151" s="268"/>
      <c r="J151" s="268"/>
      <c r="K151" s="265"/>
      <c r="L151" s="265"/>
      <c r="M151" s="269"/>
      <c r="N151" s="270"/>
      <c r="O151" s="271"/>
      <c r="P151" s="271"/>
      <c r="Q151" s="271"/>
      <c r="R151" s="271"/>
      <c r="S151" s="271"/>
      <c r="T151" s="271"/>
      <c r="U151" s="271"/>
      <c r="V151" s="271"/>
      <c r="W151" s="271"/>
      <c r="X151" s="272"/>
      <c r="Y151" s="14"/>
      <c r="Z151" s="14"/>
      <c r="AA151" s="14"/>
      <c r="AB151" s="14"/>
      <c r="AC151" s="14"/>
      <c r="AD151" s="14"/>
      <c r="AE151" s="14"/>
      <c r="AT151" s="273" t="s">
        <v>150</v>
      </c>
      <c r="AU151" s="273" t="s">
        <v>88</v>
      </c>
      <c r="AV151" s="14" t="s">
        <v>86</v>
      </c>
      <c r="AW151" s="14" t="s">
        <v>5</v>
      </c>
      <c r="AX151" s="14" t="s">
        <v>78</v>
      </c>
      <c r="AY151" s="273" t="s">
        <v>141</v>
      </c>
    </row>
    <row r="152" s="14" customFormat="1">
      <c r="A152" s="14"/>
      <c r="B152" s="264"/>
      <c r="C152" s="265"/>
      <c r="D152" s="251" t="s">
        <v>150</v>
      </c>
      <c r="E152" s="266" t="s">
        <v>1</v>
      </c>
      <c r="F152" s="267" t="s">
        <v>279</v>
      </c>
      <c r="G152" s="265"/>
      <c r="H152" s="266" t="s">
        <v>1</v>
      </c>
      <c r="I152" s="268"/>
      <c r="J152" s="268"/>
      <c r="K152" s="265"/>
      <c r="L152" s="265"/>
      <c r="M152" s="269"/>
      <c r="N152" s="270"/>
      <c r="O152" s="271"/>
      <c r="P152" s="271"/>
      <c r="Q152" s="271"/>
      <c r="R152" s="271"/>
      <c r="S152" s="271"/>
      <c r="T152" s="271"/>
      <c r="U152" s="271"/>
      <c r="V152" s="271"/>
      <c r="W152" s="271"/>
      <c r="X152" s="272"/>
      <c r="Y152" s="14"/>
      <c r="Z152" s="14"/>
      <c r="AA152" s="14"/>
      <c r="AB152" s="14"/>
      <c r="AC152" s="14"/>
      <c r="AD152" s="14"/>
      <c r="AE152" s="14"/>
      <c r="AT152" s="273" t="s">
        <v>150</v>
      </c>
      <c r="AU152" s="273" t="s">
        <v>88</v>
      </c>
      <c r="AV152" s="14" t="s">
        <v>86</v>
      </c>
      <c r="AW152" s="14" t="s">
        <v>5</v>
      </c>
      <c r="AX152" s="14" t="s">
        <v>78</v>
      </c>
      <c r="AY152" s="273" t="s">
        <v>141</v>
      </c>
    </row>
    <row r="153" s="14" customFormat="1">
      <c r="A153" s="14"/>
      <c r="B153" s="264"/>
      <c r="C153" s="265"/>
      <c r="D153" s="251" t="s">
        <v>150</v>
      </c>
      <c r="E153" s="266" t="s">
        <v>1</v>
      </c>
      <c r="F153" s="267" t="s">
        <v>280</v>
      </c>
      <c r="G153" s="265"/>
      <c r="H153" s="266" t="s">
        <v>1</v>
      </c>
      <c r="I153" s="268"/>
      <c r="J153" s="268"/>
      <c r="K153" s="265"/>
      <c r="L153" s="265"/>
      <c r="M153" s="269"/>
      <c r="N153" s="270"/>
      <c r="O153" s="271"/>
      <c r="P153" s="271"/>
      <c r="Q153" s="271"/>
      <c r="R153" s="271"/>
      <c r="S153" s="271"/>
      <c r="T153" s="271"/>
      <c r="U153" s="271"/>
      <c r="V153" s="271"/>
      <c r="W153" s="271"/>
      <c r="X153" s="272"/>
      <c r="Y153" s="14"/>
      <c r="Z153" s="14"/>
      <c r="AA153" s="14"/>
      <c r="AB153" s="14"/>
      <c r="AC153" s="14"/>
      <c r="AD153" s="14"/>
      <c r="AE153" s="14"/>
      <c r="AT153" s="273" t="s">
        <v>150</v>
      </c>
      <c r="AU153" s="273" t="s">
        <v>88</v>
      </c>
      <c r="AV153" s="14" t="s">
        <v>86</v>
      </c>
      <c r="AW153" s="14" t="s">
        <v>5</v>
      </c>
      <c r="AX153" s="14" t="s">
        <v>78</v>
      </c>
      <c r="AY153" s="273" t="s">
        <v>141</v>
      </c>
    </row>
    <row r="154" s="14" customFormat="1">
      <c r="A154" s="14"/>
      <c r="B154" s="264"/>
      <c r="C154" s="265"/>
      <c r="D154" s="251" t="s">
        <v>150</v>
      </c>
      <c r="E154" s="266" t="s">
        <v>1</v>
      </c>
      <c r="F154" s="267" t="s">
        <v>281</v>
      </c>
      <c r="G154" s="265"/>
      <c r="H154" s="266" t="s">
        <v>1</v>
      </c>
      <c r="I154" s="268"/>
      <c r="J154" s="268"/>
      <c r="K154" s="265"/>
      <c r="L154" s="265"/>
      <c r="M154" s="269"/>
      <c r="N154" s="270"/>
      <c r="O154" s="271"/>
      <c r="P154" s="271"/>
      <c r="Q154" s="271"/>
      <c r="R154" s="271"/>
      <c r="S154" s="271"/>
      <c r="T154" s="271"/>
      <c r="U154" s="271"/>
      <c r="V154" s="271"/>
      <c r="W154" s="271"/>
      <c r="X154" s="272"/>
      <c r="Y154" s="14"/>
      <c r="Z154" s="14"/>
      <c r="AA154" s="14"/>
      <c r="AB154" s="14"/>
      <c r="AC154" s="14"/>
      <c r="AD154" s="14"/>
      <c r="AE154" s="14"/>
      <c r="AT154" s="273" t="s">
        <v>150</v>
      </c>
      <c r="AU154" s="273" t="s">
        <v>88</v>
      </c>
      <c r="AV154" s="14" t="s">
        <v>86</v>
      </c>
      <c r="AW154" s="14" t="s">
        <v>5</v>
      </c>
      <c r="AX154" s="14" t="s">
        <v>78</v>
      </c>
      <c r="AY154" s="273" t="s">
        <v>141</v>
      </c>
    </row>
    <row r="155" s="14" customFormat="1">
      <c r="A155" s="14"/>
      <c r="B155" s="264"/>
      <c r="C155" s="265"/>
      <c r="D155" s="251" t="s">
        <v>150</v>
      </c>
      <c r="E155" s="266" t="s">
        <v>1</v>
      </c>
      <c r="F155" s="267" t="s">
        <v>282</v>
      </c>
      <c r="G155" s="265"/>
      <c r="H155" s="266" t="s">
        <v>1</v>
      </c>
      <c r="I155" s="268"/>
      <c r="J155" s="268"/>
      <c r="K155" s="265"/>
      <c r="L155" s="265"/>
      <c r="M155" s="269"/>
      <c r="N155" s="270"/>
      <c r="O155" s="271"/>
      <c r="P155" s="271"/>
      <c r="Q155" s="271"/>
      <c r="R155" s="271"/>
      <c r="S155" s="271"/>
      <c r="T155" s="271"/>
      <c r="U155" s="271"/>
      <c r="V155" s="271"/>
      <c r="W155" s="271"/>
      <c r="X155" s="272"/>
      <c r="Y155" s="14"/>
      <c r="Z155" s="14"/>
      <c r="AA155" s="14"/>
      <c r="AB155" s="14"/>
      <c r="AC155" s="14"/>
      <c r="AD155" s="14"/>
      <c r="AE155" s="14"/>
      <c r="AT155" s="273" t="s">
        <v>150</v>
      </c>
      <c r="AU155" s="273" t="s">
        <v>88</v>
      </c>
      <c r="AV155" s="14" t="s">
        <v>86</v>
      </c>
      <c r="AW155" s="14" t="s">
        <v>5</v>
      </c>
      <c r="AX155" s="14" t="s">
        <v>78</v>
      </c>
      <c r="AY155" s="273" t="s">
        <v>141</v>
      </c>
    </row>
    <row r="156" s="13" customFormat="1">
      <c r="A156" s="13"/>
      <c r="B156" s="249"/>
      <c r="C156" s="250"/>
      <c r="D156" s="251" t="s">
        <v>150</v>
      </c>
      <c r="E156" s="252" t="s">
        <v>1</v>
      </c>
      <c r="F156" s="253" t="s">
        <v>86</v>
      </c>
      <c r="G156" s="250"/>
      <c r="H156" s="254">
        <v>1</v>
      </c>
      <c r="I156" s="255"/>
      <c r="J156" s="255"/>
      <c r="K156" s="250"/>
      <c r="L156" s="250"/>
      <c r="M156" s="256"/>
      <c r="N156" s="257"/>
      <c r="O156" s="258"/>
      <c r="P156" s="258"/>
      <c r="Q156" s="258"/>
      <c r="R156" s="258"/>
      <c r="S156" s="258"/>
      <c r="T156" s="258"/>
      <c r="U156" s="258"/>
      <c r="V156" s="258"/>
      <c r="W156" s="258"/>
      <c r="X156" s="259"/>
      <c r="Y156" s="13"/>
      <c r="Z156" s="13"/>
      <c r="AA156" s="13"/>
      <c r="AB156" s="13"/>
      <c r="AC156" s="13"/>
      <c r="AD156" s="13"/>
      <c r="AE156" s="13"/>
      <c r="AT156" s="260" t="s">
        <v>150</v>
      </c>
      <c r="AU156" s="260" t="s">
        <v>88</v>
      </c>
      <c r="AV156" s="13" t="s">
        <v>88</v>
      </c>
      <c r="AW156" s="13" t="s">
        <v>5</v>
      </c>
      <c r="AX156" s="13" t="s">
        <v>78</v>
      </c>
      <c r="AY156" s="260" t="s">
        <v>141</v>
      </c>
    </row>
    <row r="157" s="2" customFormat="1" ht="16.5" customHeight="1">
      <c r="A157" s="37"/>
      <c r="B157" s="38"/>
      <c r="C157" s="235" t="s">
        <v>148</v>
      </c>
      <c r="D157" s="235" t="s">
        <v>143</v>
      </c>
      <c r="E157" s="236" t="s">
        <v>283</v>
      </c>
      <c r="F157" s="237" t="s">
        <v>284</v>
      </c>
      <c r="G157" s="238" t="s">
        <v>258</v>
      </c>
      <c r="H157" s="239">
        <v>1</v>
      </c>
      <c r="I157" s="240"/>
      <c r="J157" s="240"/>
      <c r="K157" s="241">
        <f>ROUND(P157*H157,2)</f>
        <v>0</v>
      </c>
      <c r="L157" s="237" t="s">
        <v>147</v>
      </c>
      <c r="M157" s="43"/>
      <c r="N157" s="242" t="s">
        <v>1</v>
      </c>
      <c r="O157" s="243" t="s">
        <v>41</v>
      </c>
      <c r="P157" s="244">
        <f>I157+J157</f>
        <v>0</v>
      </c>
      <c r="Q157" s="244">
        <f>ROUND(I157*H157,2)</f>
        <v>0</v>
      </c>
      <c r="R157" s="244">
        <f>ROUND(J157*H157,2)</f>
        <v>0</v>
      </c>
      <c r="S157" s="90"/>
      <c r="T157" s="245">
        <f>S157*H157</f>
        <v>0</v>
      </c>
      <c r="U157" s="245">
        <v>0</v>
      </c>
      <c r="V157" s="245">
        <f>U157*H157</f>
        <v>0</v>
      </c>
      <c r="W157" s="245">
        <v>0</v>
      </c>
      <c r="X157" s="246">
        <f>W157*H157</f>
        <v>0</v>
      </c>
      <c r="Y157" s="37"/>
      <c r="Z157" s="37"/>
      <c r="AA157" s="37"/>
      <c r="AB157" s="37"/>
      <c r="AC157" s="37"/>
      <c r="AD157" s="37"/>
      <c r="AE157" s="37"/>
      <c r="AR157" s="247" t="s">
        <v>259</v>
      </c>
      <c r="AT157" s="247" t="s">
        <v>143</v>
      </c>
      <c r="AU157" s="247" t="s">
        <v>88</v>
      </c>
      <c r="AY157" s="16" t="s">
        <v>141</v>
      </c>
      <c r="BE157" s="248">
        <f>IF(O157="základní",K157,0)</f>
        <v>0</v>
      </c>
      <c r="BF157" s="248">
        <f>IF(O157="snížená",K157,0)</f>
        <v>0</v>
      </c>
      <c r="BG157" s="248">
        <f>IF(O157="zákl. přenesená",K157,0)</f>
        <v>0</v>
      </c>
      <c r="BH157" s="248">
        <f>IF(O157="sníž. přenesená",K157,0)</f>
        <v>0</v>
      </c>
      <c r="BI157" s="248">
        <f>IF(O157="nulová",K157,0)</f>
        <v>0</v>
      </c>
      <c r="BJ157" s="16" t="s">
        <v>86</v>
      </c>
      <c r="BK157" s="248">
        <f>ROUND(P157*H157,2)</f>
        <v>0</v>
      </c>
      <c r="BL157" s="16" t="s">
        <v>259</v>
      </c>
      <c r="BM157" s="247" t="s">
        <v>285</v>
      </c>
    </row>
    <row r="158" s="14" customFormat="1">
      <c r="A158" s="14"/>
      <c r="B158" s="264"/>
      <c r="C158" s="265"/>
      <c r="D158" s="251" t="s">
        <v>150</v>
      </c>
      <c r="E158" s="266" t="s">
        <v>1</v>
      </c>
      <c r="F158" s="267" t="s">
        <v>286</v>
      </c>
      <c r="G158" s="265"/>
      <c r="H158" s="266" t="s">
        <v>1</v>
      </c>
      <c r="I158" s="268"/>
      <c r="J158" s="268"/>
      <c r="K158" s="265"/>
      <c r="L158" s="265"/>
      <c r="M158" s="269"/>
      <c r="N158" s="270"/>
      <c r="O158" s="271"/>
      <c r="P158" s="271"/>
      <c r="Q158" s="271"/>
      <c r="R158" s="271"/>
      <c r="S158" s="271"/>
      <c r="T158" s="271"/>
      <c r="U158" s="271"/>
      <c r="V158" s="271"/>
      <c r="W158" s="271"/>
      <c r="X158" s="272"/>
      <c r="Y158" s="14"/>
      <c r="Z158" s="14"/>
      <c r="AA158" s="14"/>
      <c r="AB158" s="14"/>
      <c r="AC158" s="14"/>
      <c r="AD158" s="14"/>
      <c r="AE158" s="14"/>
      <c r="AT158" s="273" t="s">
        <v>150</v>
      </c>
      <c r="AU158" s="273" t="s">
        <v>88</v>
      </c>
      <c r="AV158" s="14" t="s">
        <v>86</v>
      </c>
      <c r="AW158" s="14" t="s">
        <v>5</v>
      </c>
      <c r="AX158" s="14" t="s">
        <v>78</v>
      </c>
      <c r="AY158" s="273" t="s">
        <v>141</v>
      </c>
    </row>
    <row r="159" s="14" customFormat="1">
      <c r="A159" s="14"/>
      <c r="B159" s="264"/>
      <c r="C159" s="265"/>
      <c r="D159" s="251" t="s">
        <v>150</v>
      </c>
      <c r="E159" s="266" t="s">
        <v>1</v>
      </c>
      <c r="F159" s="267" t="s">
        <v>287</v>
      </c>
      <c r="G159" s="265"/>
      <c r="H159" s="266" t="s">
        <v>1</v>
      </c>
      <c r="I159" s="268"/>
      <c r="J159" s="268"/>
      <c r="K159" s="265"/>
      <c r="L159" s="265"/>
      <c r="M159" s="269"/>
      <c r="N159" s="270"/>
      <c r="O159" s="271"/>
      <c r="P159" s="271"/>
      <c r="Q159" s="271"/>
      <c r="R159" s="271"/>
      <c r="S159" s="271"/>
      <c r="T159" s="271"/>
      <c r="U159" s="271"/>
      <c r="V159" s="271"/>
      <c r="W159" s="271"/>
      <c r="X159" s="272"/>
      <c r="Y159" s="14"/>
      <c r="Z159" s="14"/>
      <c r="AA159" s="14"/>
      <c r="AB159" s="14"/>
      <c r="AC159" s="14"/>
      <c r="AD159" s="14"/>
      <c r="AE159" s="14"/>
      <c r="AT159" s="273" t="s">
        <v>150</v>
      </c>
      <c r="AU159" s="273" t="s">
        <v>88</v>
      </c>
      <c r="AV159" s="14" t="s">
        <v>86</v>
      </c>
      <c r="AW159" s="14" t="s">
        <v>5</v>
      </c>
      <c r="AX159" s="14" t="s">
        <v>78</v>
      </c>
      <c r="AY159" s="273" t="s">
        <v>141</v>
      </c>
    </row>
    <row r="160" s="13" customFormat="1">
      <c r="A160" s="13"/>
      <c r="B160" s="249"/>
      <c r="C160" s="250"/>
      <c r="D160" s="251" t="s">
        <v>150</v>
      </c>
      <c r="E160" s="252" t="s">
        <v>1</v>
      </c>
      <c r="F160" s="253" t="s">
        <v>86</v>
      </c>
      <c r="G160" s="250"/>
      <c r="H160" s="254">
        <v>1</v>
      </c>
      <c r="I160" s="255"/>
      <c r="J160" s="255"/>
      <c r="K160" s="250"/>
      <c r="L160" s="250"/>
      <c r="M160" s="256"/>
      <c r="N160" s="257"/>
      <c r="O160" s="258"/>
      <c r="P160" s="258"/>
      <c r="Q160" s="258"/>
      <c r="R160" s="258"/>
      <c r="S160" s="258"/>
      <c r="T160" s="258"/>
      <c r="U160" s="258"/>
      <c r="V160" s="258"/>
      <c r="W160" s="258"/>
      <c r="X160" s="259"/>
      <c r="Y160" s="13"/>
      <c r="Z160" s="13"/>
      <c r="AA160" s="13"/>
      <c r="AB160" s="13"/>
      <c r="AC160" s="13"/>
      <c r="AD160" s="13"/>
      <c r="AE160" s="13"/>
      <c r="AT160" s="260" t="s">
        <v>150</v>
      </c>
      <c r="AU160" s="260" t="s">
        <v>88</v>
      </c>
      <c r="AV160" s="13" t="s">
        <v>88</v>
      </c>
      <c r="AW160" s="13" t="s">
        <v>5</v>
      </c>
      <c r="AX160" s="13" t="s">
        <v>78</v>
      </c>
      <c r="AY160" s="260" t="s">
        <v>141</v>
      </c>
    </row>
    <row r="161" s="2" customFormat="1" ht="24.15" customHeight="1">
      <c r="A161" s="37"/>
      <c r="B161" s="38"/>
      <c r="C161" s="235" t="s">
        <v>161</v>
      </c>
      <c r="D161" s="235" t="s">
        <v>143</v>
      </c>
      <c r="E161" s="236" t="s">
        <v>288</v>
      </c>
      <c r="F161" s="237" t="s">
        <v>289</v>
      </c>
      <c r="G161" s="238" t="s">
        <v>258</v>
      </c>
      <c r="H161" s="239">
        <v>1</v>
      </c>
      <c r="I161" s="240"/>
      <c r="J161" s="240"/>
      <c r="K161" s="241">
        <f>ROUND(P161*H161,2)</f>
        <v>0</v>
      </c>
      <c r="L161" s="237" t="s">
        <v>147</v>
      </c>
      <c r="M161" s="43"/>
      <c r="N161" s="242" t="s">
        <v>1</v>
      </c>
      <c r="O161" s="243" t="s">
        <v>41</v>
      </c>
      <c r="P161" s="244">
        <f>I161+J161</f>
        <v>0</v>
      </c>
      <c r="Q161" s="244">
        <f>ROUND(I161*H161,2)</f>
        <v>0</v>
      </c>
      <c r="R161" s="244">
        <f>ROUND(J161*H161,2)</f>
        <v>0</v>
      </c>
      <c r="S161" s="90"/>
      <c r="T161" s="245">
        <f>S161*H161</f>
        <v>0</v>
      </c>
      <c r="U161" s="245">
        <v>0</v>
      </c>
      <c r="V161" s="245">
        <f>U161*H161</f>
        <v>0</v>
      </c>
      <c r="W161" s="245">
        <v>0</v>
      </c>
      <c r="X161" s="246">
        <f>W161*H161</f>
        <v>0</v>
      </c>
      <c r="Y161" s="37"/>
      <c r="Z161" s="37"/>
      <c r="AA161" s="37"/>
      <c r="AB161" s="37"/>
      <c r="AC161" s="37"/>
      <c r="AD161" s="37"/>
      <c r="AE161" s="37"/>
      <c r="AR161" s="247" t="s">
        <v>259</v>
      </c>
      <c r="AT161" s="247" t="s">
        <v>143</v>
      </c>
      <c r="AU161" s="247" t="s">
        <v>88</v>
      </c>
      <c r="AY161" s="16" t="s">
        <v>141</v>
      </c>
      <c r="BE161" s="248">
        <f>IF(O161="základní",K161,0)</f>
        <v>0</v>
      </c>
      <c r="BF161" s="248">
        <f>IF(O161="snížená",K161,0)</f>
        <v>0</v>
      </c>
      <c r="BG161" s="248">
        <f>IF(O161="zákl. přenesená",K161,0)</f>
        <v>0</v>
      </c>
      <c r="BH161" s="248">
        <f>IF(O161="sníž. přenesená",K161,0)</f>
        <v>0</v>
      </c>
      <c r="BI161" s="248">
        <f>IF(O161="nulová",K161,0)</f>
        <v>0</v>
      </c>
      <c r="BJ161" s="16" t="s">
        <v>86</v>
      </c>
      <c r="BK161" s="248">
        <f>ROUND(P161*H161,2)</f>
        <v>0</v>
      </c>
      <c r="BL161" s="16" t="s">
        <v>259</v>
      </c>
      <c r="BM161" s="247" t="s">
        <v>290</v>
      </c>
    </row>
    <row r="162" s="14" customFormat="1">
      <c r="A162" s="14"/>
      <c r="B162" s="264"/>
      <c r="C162" s="265"/>
      <c r="D162" s="251" t="s">
        <v>150</v>
      </c>
      <c r="E162" s="266" t="s">
        <v>1</v>
      </c>
      <c r="F162" s="267" t="s">
        <v>291</v>
      </c>
      <c r="G162" s="265"/>
      <c r="H162" s="266" t="s">
        <v>1</v>
      </c>
      <c r="I162" s="268"/>
      <c r="J162" s="268"/>
      <c r="K162" s="265"/>
      <c r="L162" s="265"/>
      <c r="M162" s="269"/>
      <c r="N162" s="270"/>
      <c r="O162" s="271"/>
      <c r="P162" s="271"/>
      <c r="Q162" s="271"/>
      <c r="R162" s="271"/>
      <c r="S162" s="271"/>
      <c r="T162" s="271"/>
      <c r="U162" s="271"/>
      <c r="V162" s="271"/>
      <c r="W162" s="271"/>
      <c r="X162" s="272"/>
      <c r="Y162" s="14"/>
      <c r="Z162" s="14"/>
      <c r="AA162" s="14"/>
      <c r="AB162" s="14"/>
      <c r="AC162" s="14"/>
      <c r="AD162" s="14"/>
      <c r="AE162" s="14"/>
      <c r="AT162" s="273" t="s">
        <v>150</v>
      </c>
      <c r="AU162" s="273" t="s">
        <v>88</v>
      </c>
      <c r="AV162" s="14" t="s">
        <v>86</v>
      </c>
      <c r="AW162" s="14" t="s">
        <v>5</v>
      </c>
      <c r="AX162" s="14" t="s">
        <v>78</v>
      </c>
      <c r="AY162" s="273" t="s">
        <v>141</v>
      </c>
    </row>
    <row r="163" s="14" customFormat="1">
      <c r="A163" s="14"/>
      <c r="B163" s="264"/>
      <c r="C163" s="265"/>
      <c r="D163" s="251" t="s">
        <v>150</v>
      </c>
      <c r="E163" s="266" t="s">
        <v>1</v>
      </c>
      <c r="F163" s="267" t="s">
        <v>292</v>
      </c>
      <c r="G163" s="265"/>
      <c r="H163" s="266" t="s">
        <v>1</v>
      </c>
      <c r="I163" s="268"/>
      <c r="J163" s="268"/>
      <c r="K163" s="265"/>
      <c r="L163" s="265"/>
      <c r="M163" s="269"/>
      <c r="N163" s="270"/>
      <c r="O163" s="271"/>
      <c r="P163" s="271"/>
      <c r="Q163" s="271"/>
      <c r="R163" s="271"/>
      <c r="S163" s="271"/>
      <c r="T163" s="271"/>
      <c r="U163" s="271"/>
      <c r="V163" s="271"/>
      <c r="W163" s="271"/>
      <c r="X163" s="272"/>
      <c r="Y163" s="14"/>
      <c r="Z163" s="14"/>
      <c r="AA163" s="14"/>
      <c r="AB163" s="14"/>
      <c r="AC163" s="14"/>
      <c r="AD163" s="14"/>
      <c r="AE163" s="14"/>
      <c r="AT163" s="273" t="s">
        <v>150</v>
      </c>
      <c r="AU163" s="273" t="s">
        <v>88</v>
      </c>
      <c r="AV163" s="14" t="s">
        <v>86</v>
      </c>
      <c r="AW163" s="14" t="s">
        <v>5</v>
      </c>
      <c r="AX163" s="14" t="s">
        <v>78</v>
      </c>
      <c r="AY163" s="273" t="s">
        <v>141</v>
      </c>
    </row>
    <row r="164" s="14" customFormat="1">
      <c r="A164" s="14"/>
      <c r="B164" s="264"/>
      <c r="C164" s="265"/>
      <c r="D164" s="251" t="s">
        <v>150</v>
      </c>
      <c r="E164" s="266" t="s">
        <v>1</v>
      </c>
      <c r="F164" s="267" t="s">
        <v>293</v>
      </c>
      <c r="G164" s="265"/>
      <c r="H164" s="266" t="s">
        <v>1</v>
      </c>
      <c r="I164" s="268"/>
      <c r="J164" s="268"/>
      <c r="K164" s="265"/>
      <c r="L164" s="265"/>
      <c r="M164" s="269"/>
      <c r="N164" s="270"/>
      <c r="O164" s="271"/>
      <c r="P164" s="271"/>
      <c r="Q164" s="271"/>
      <c r="R164" s="271"/>
      <c r="S164" s="271"/>
      <c r="T164" s="271"/>
      <c r="U164" s="271"/>
      <c r="V164" s="271"/>
      <c r="W164" s="271"/>
      <c r="X164" s="272"/>
      <c r="Y164" s="14"/>
      <c r="Z164" s="14"/>
      <c r="AA164" s="14"/>
      <c r="AB164" s="14"/>
      <c r="AC164" s="14"/>
      <c r="AD164" s="14"/>
      <c r="AE164" s="14"/>
      <c r="AT164" s="273" t="s">
        <v>150</v>
      </c>
      <c r="AU164" s="273" t="s">
        <v>88</v>
      </c>
      <c r="AV164" s="14" t="s">
        <v>86</v>
      </c>
      <c r="AW164" s="14" t="s">
        <v>5</v>
      </c>
      <c r="AX164" s="14" t="s">
        <v>78</v>
      </c>
      <c r="AY164" s="273" t="s">
        <v>141</v>
      </c>
    </row>
    <row r="165" s="13" customFormat="1">
      <c r="A165" s="13"/>
      <c r="B165" s="249"/>
      <c r="C165" s="250"/>
      <c r="D165" s="251" t="s">
        <v>150</v>
      </c>
      <c r="E165" s="252" t="s">
        <v>1</v>
      </c>
      <c r="F165" s="253" t="s">
        <v>86</v>
      </c>
      <c r="G165" s="250"/>
      <c r="H165" s="254">
        <v>1</v>
      </c>
      <c r="I165" s="255"/>
      <c r="J165" s="255"/>
      <c r="K165" s="250"/>
      <c r="L165" s="250"/>
      <c r="M165" s="256"/>
      <c r="N165" s="257"/>
      <c r="O165" s="258"/>
      <c r="P165" s="258"/>
      <c r="Q165" s="258"/>
      <c r="R165" s="258"/>
      <c r="S165" s="258"/>
      <c r="T165" s="258"/>
      <c r="U165" s="258"/>
      <c r="V165" s="258"/>
      <c r="W165" s="258"/>
      <c r="X165" s="259"/>
      <c r="Y165" s="13"/>
      <c r="Z165" s="13"/>
      <c r="AA165" s="13"/>
      <c r="AB165" s="13"/>
      <c r="AC165" s="13"/>
      <c r="AD165" s="13"/>
      <c r="AE165" s="13"/>
      <c r="AT165" s="260" t="s">
        <v>150</v>
      </c>
      <c r="AU165" s="260" t="s">
        <v>88</v>
      </c>
      <c r="AV165" s="13" t="s">
        <v>88</v>
      </c>
      <c r="AW165" s="13" t="s">
        <v>5</v>
      </c>
      <c r="AX165" s="13" t="s">
        <v>78</v>
      </c>
      <c r="AY165" s="260" t="s">
        <v>141</v>
      </c>
    </row>
    <row r="166" s="2" customFormat="1" ht="16.5" customHeight="1">
      <c r="A166" s="37"/>
      <c r="B166" s="38"/>
      <c r="C166" s="235" t="s">
        <v>165</v>
      </c>
      <c r="D166" s="235" t="s">
        <v>143</v>
      </c>
      <c r="E166" s="236" t="s">
        <v>294</v>
      </c>
      <c r="F166" s="237" t="s">
        <v>295</v>
      </c>
      <c r="G166" s="238" t="s">
        <v>258</v>
      </c>
      <c r="H166" s="239">
        <v>1</v>
      </c>
      <c r="I166" s="240"/>
      <c r="J166" s="240"/>
      <c r="K166" s="241">
        <f>ROUND(P166*H166,2)</f>
        <v>0</v>
      </c>
      <c r="L166" s="237" t="s">
        <v>147</v>
      </c>
      <c r="M166" s="43"/>
      <c r="N166" s="242" t="s">
        <v>1</v>
      </c>
      <c r="O166" s="243" t="s">
        <v>41</v>
      </c>
      <c r="P166" s="244">
        <f>I166+J166</f>
        <v>0</v>
      </c>
      <c r="Q166" s="244">
        <f>ROUND(I166*H166,2)</f>
        <v>0</v>
      </c>
      <c r="R166" s="244">
        <f>ROUND(J166*H166,2)</f>
        <v>0</v>
      </c>
      <c r="S166" s="90"/>
      <c r="T166" s="245">
        <f>S166*H166</f>
        <v>0</v>
      </c>
      <c r="U166" s="245">
        <v>0</v>
      </c>
      <c r="V166" s="245">
        <f>U166*H166</f>
        <v>0</v>
      </c>
      <c r="W166" s="245">
        <v>0</v>
      </c>
      <c r="X166" s="246">
        <f>W166*H166</f>
        <v>0</v>
      </c>
      <c r="Y166" s="37"/>
      <c r="Z166" s="37"/>
      <c r="AA166" s="37"/>
      <c r="AB166" s="37"/>
      <c r="AC166" s="37"/>
      <c r="AD166" s="37"/>
      <c r="AE166" s="37"/>
      <c r="AR166" s="247" t="s">
        <v>259</v>
      </c>
      <c r="AT166" s="247" t="s">
        <v>143</v>
      </c>
      <c r="AU166" s="247" t="s">
        <v>88</v>
      </c>
      <c r="AY166" s="16" t="s">
        <v>141</v>
      </c>
      <c r="BE166" s="248">
        <f>IF(O166="základní",K166,0)</f>
        <v>0</v>
      </c>
      <c r="BF166" s="248">
        <f>IF(O166="snížená",K166,0)</f>
        <v>0</v>
      </c>
      <c r="BG166" s="248">
        <f>IF(O166="zákl. přenesená",K166,0)</f>
        <v>0</v>
      </c>
      <c r="BH166" s="248">
        <f>IF(O166="sníž. přenesená",K166,0)</f>
        <v>0</v>
      </c>
      <c r="BI166" s="248">
        <f>IF(O166="nulová",K166,0)</f>
        <v>0</v>
      </c>
      <c r="BJ166" s="16" t="s">
        <v>86</v>
      </c>
      <c r="BK166" s="248">
        <f>ROUND(P166*H166,2)</f>
        <v>0</v>
      </c>
      <c r="BL166" s="16" t="s">
        <v>259</v>
      </c>
      <c r="BM166" s="247" t="s">
        <v>296</v>
      </c>
    </row>
    <row r="167" s="14" customFormat="1">
      <c r="A167" s="14"/>
      <c r="B167" s="264"/>
      <c r="C167" s="265"/>
      <c r="D167" s="251" t="s">
        <v>150</v>
      </c>
      <c r="E167" s="266" t="s">
        <v>1</v>
      </c>
      <c r="F167" s="267" t="s">
        <v>297</v>
      </c>
      <c r="G167" s="265"/>
      <c r="H167" s="266" t="s">
        <v>1</v>
      </c>
      <c r="I167" s="268"/>
      <c r="J167" s="268"/>
      <c r="K167" s="265"/>
      <c r="L167" s="265"/>
      <c r="M167" s="269"/>
      <c r="N167" s="270"/>
      <c r="O167" s="271"/>
      <c r="P167" s="271"/>
      <c r="Q167" s="271"/>
      <c r="R167" s="271"/>
      <c r="S167" s="271"/>
      <c r="T167" s="271"/>
      <c r="U167" s="271"/>
      <c r="V167" s="271"/>
      <c r="W167" s="271"/>
      <c r="X167" s="272"/>
      <c r="Y167" s="14"/>
      <c r="Z167" s="14"/>
      <c r="AA167" s="14"/>
      <c r="AB167" s="14"/>
      <c r="AC167" s="14"/>
      <c r="AD167" s="14"/>
      <c r="AE167" s="14"/>
      <c r="AT167" s="273" t="s">
        <v>150</v>
      </c>
      <c r="AU167" s="273" t="s">
        <v>88</v>
      </c>
      <c r="AV167" s="14" t="s">
        <v>86</v>
      </c>
      <c r="AW167" s="14" t="s">
        <v>5</v>
      </c>
      <c r="AX167" s="14" t="s">
        <v>78</v>
      </c>
      <c r="AY167" s="273" t="s">
        <v>141</v>
      </c>
    </row>
    <row r="168" s="14" customFormat="1">
      <c r="A168" s="14"/>
      <c r="B168" s="264"/>
      <c r="C168" s="265"/>
      <c r="D168" s="251" t="s">
        <v>150</v>
      </c>
      <c r="E168" s="266" t="s">
        <v>1</v>
      </c>
      <c r="F168" s="267" t="s">
        <v>298</v>
      </c>
      <c r="G168" s="265"/>
      <c r="H168" s="266" t="s">
        <v>1</v>
      </c>
      <c r="I168" s="268"/>
      <c r="J168" s="268"/>
      <c r="K168" s="265"/>
      <c r="L168" s="265"/>
      <c r="M168" s="269"/>
      <c r="N168" s="270"/>
      <c r="O168" s="271"/>
      <c r="P168" s="271"/>
      <c r="Q168" s="271"/>
      <c r="R168" s="271"/>
      <c r="S168" s="271"/>
      <c r="T168" s="271"/>
      <c r="U168" s="271"/>
      <c r="V168" s="271"/>
      <c r="W168" s="271"/>
      <c r="X168" s="272"/>
      <c r="Y168" s="14"/>
      <c r="Z168" s="14"/>
      <c r="AA168" s="14"/>
      <c r="AB168" s="14"/>
      <c r="AC168" s="14"/>
      <c r="AD168" s="14"/>
      <c r="AE168" s="14"/>
      <c r="AT168" s="273" t="s">
        <v>150</v>
      </c>
      <c r="AU168" s="273" t="s">
        <v>88</v>
      </c>
      <c r="AV168" s="14" t="s">
        <v>86</v>
      </c>
      <c r="AW168" s="14" t="s">
        <v>5</v>
      </c>
      <c r="AX168" s="14" t="s">
        <v>78</v>
      </c>
      <c r="AY168" s="273" t="s">
        <v>141</v>
      </c>
    </row>
    <row r="169" s="14" customFormat="1">
      <c r="A169" s="14"/>
      <c r="B169" s="264"/>
      <c r="C169" s="265"/>
      <c r="D169" s="251" t="s">
        <v>150</v>
      </c>
      <c r="E169" s="266" t="s">
        <v>1</v>
      </c>
      <c r="F169" s="267" t="s">
        <v>299</v>
      </c>
      <c r="G169" s="265"/>
      <c r="H169" s="266" t="s">
        <v>1</v>
      </c>
      <c r="I169" s="268"/>
      <c r="J169" s="268"/>
      <c r="K169" s="265"/>
      <c r="L169" s="265"/>
      <c r="M169" s="269"/>
      <c r="N169" s="270"/>
      <c r="O169" s="271"/>
      <c r="P169" s="271"/>
      <c r="Q169" s="271"/>
      <c r="R169" s="271"/>
      <c r="S169" s="271"/>
      <c r="T169" s="271"/>
      <c r="U169" s="271"/>
      <c r="V169" s="271"/>
      <c r="W169" s="271"/>
      <c r="X169" s="272"/>
      <c r="Y169" s="14"/>
      <c r="Z169" s="14"/>
      <c r="AA169" s="14"/>
      <c r="AB169" s="14"/>
      <c r="AC169" s="14"/>
      <c r="AD169" s="14"/>
      <c r="AE169" s="14"/>
      <c r="AT169" s="273" t="s">
        <v>150</v>
      </c>
      <c r="AU169" s="273" t="s">
        <v>88</v>
      </c>
      <c r="AV169" s="14" t="s">
        <v>86</v>
      </c>
      <c r="AW169" s="14" t="s">
        <v>5</v>
      </c>
      <c r="AX169" s="14" t="s">
        <v>78</v>
      </c>
      <c r="AY169" s="273" t="s">
        <v>141</v>
      </c>
    </row>
    <row r="170" s="14" customFormat="1">
      <c r="A170" s="14"/>
      <c r="B170" s="264"/>
      <c r="C170" s="265"/>
      <c r="D170" s="251" t="s">
        <v>150</v>
      </c>
      <c r="E170" s="266" t="s">
        <v>1</v>
      </c>
      <c r="F170" s="267" t="s">
        <v>300</v>
      </c>
      <c r="G170" s="265"/>
      <c r="H170" s="266" t="s">
        <v>1</v>
      </c>
      <c r="I170" s="268"/>
      <c r="J170" s="268"/>
      <c r="K170" s="265"/>
      <c r="L170" s="265"/>
      <c r="M170" s="269"/>
      <c r="N170" s="270"/>
      <c r="O170" s="271"/>
      <c r="P170" s="271"/>
      <c r="Q170" s="271"/>
      <c r="R170" s="271"/>
      <c r="S170" s="271"/>
      <c r="T170" s="271"/>
      <c r="U170" s="271"/>
      <c r="V170" s="271"/>
      <c r="W170" s="271"/>
      <c r="X170" s="272"/>
      <c r="Y170" s="14"/>
      <c r="Z170" s="14"/>
      <c r="AA170" s="14"/>
      <c r="AB170" s="14"/>
      <c r="AC170" s="14"/>
      <c r="AD170" s="14"/>
      <c r="AE170" s="14"/>
      <c r="AT170" s="273" t="s">
        <v>150</v>
      </c>
      <c r="AU170" s="273" t="s">
        <v>88</v>
      </c>
      <c r="AV170" s="14" t="s">
        <v>86</v>
      </c>
      <c r="AW170" s="14" t="s">
        <v>5</v>
      </c>
      <c r="AX170" s="14" t="s">
        <v>78</v>
      </c>
      <c r="AY170" s="273" t="s">
        <v>141</v>
      </c>
    </row>
    <row r="171" s="14" customFormat="1">
      <c r="A171" s="14"/>
      <c r="B171" s="264"/>
      <c r="C171" s="265"/>
      <c r="D171" s="251" t="s">
        <v>150</v>
      </c>
      <c r="E171" s="266" t="s">
        <v>1</v>
      </c>
      <c r="F171" s="267" t="s">
        <v>301</v>
      </c>
      <c r="G171" s="265"/>
      <c r="H171" s="266" t="s">
        <v>1</v>
      </c>
      <c r="I171" s="268"/>
      <c r="J171" s="268"/>
      <c r="K171" s="265"/>
      <c r="L171" s="265"/>
      <c r="M171" s="269"/>
      <c r="N171" s="270"/>
      <c r="O171" s="271"/>
      <c r="P171" s="271"/>
      <c r="Q171" s="271"/>
      <c r="R171" s="271"/>
      <c r="S171" s="271"/>
      <c r="T171" s="271"/>
      <c r="U171" s="271"/>
      <c r="V171" s="271"/>
      <c r="W171" s="271"/>
      <c r="X171" s="272"/>
      <c r="Y171" s="14"/>
      <c r="Z171" s="14"/>
      <c r="AA171" s="14"/>
      <c r="AB171" s="14"/>
      <c r="AC171" s="14"/>
      <c r="AD171" s="14"/>
      <c r="AE171" s="14"/>
      <c r="AT171" s="273" t="s">
        <v>150</v>
      </c>
      <c r="AU171" s="273" t="s">
        <v>88</v>
      </c>
      <c r="AV171" s="14" t="s">
        <v>86</v>
      </c>
      <c r="AW171" s="14" t="s">
        <v>5</v>
      </c>
      <c r="AX171" s="14" t="s">
        <v>78</v>
      </c>
      <c r="AY171" s="273" t="s">
        <v>141</v>
      </c>
    </row>
    <row r="172" s="14" customFormat="1">
      <c r="A172" s="14"/>
      <c r="B172" s="264"/>
      <c r="C172" s="265"/>
      <c r="D172" s="251" t="s">
        <v>150</v>
      </c>
      <c r="E172" s="266" t="s">
        <v>1</v>
      </c>
      <c r="F172" s="267" t="s">
        <v>302</v>
      </c>
      <c r="G172" s="265"/>
      <c r="H172" s="266" t="s">
        <v>1</v>
      </c>
      <c r="I172" s="268"/>
      <c r="J172" s="268"/>
      <c r="K172" s="265"/>
      <c r="L172" s="265"/>
      <c r="M172" s="269"/>
      <c r="N172" s="270"/>
      <c r="O172" s="271"/>
      <c r="P172" s="271"/>
      <c r="Q172" s="271"/>
      <c r="R172" s="271"/>
      <c r="S172" s="271"/>
      <c r="T172" s="271"/>
      <c r="U172" s="271"/>
      <c r="V172" s="271"/>
      <c r="W172" s="271"/>
      <c r="X172" s="272"/>
      <c r="Y172" s="14"/>
      <c r="Z172" s="14"/>
      <c r="AA172" s="14"/>
      <c r="AB172" s="14"/>
      <c r="AC172" s="14"/>
      <c r="AD172" s="14"/>
      <c r="AE172" s="14"/>
      <c r="AT172" s="273" t="s">
        <v>150</v>
      </c>
      <c r="AU172" s="273" t="s">
        <v>88</v>
      </c>
      <c r="AV172" s="14" t="s">
        <v>86</v>
      </c>
      <c r="AW172" s="14" t="s">
        <v>5</v>
      </c>
      <c r="AX172" s="14" t="s">
        <v>78</v>
      </c>
      <c r="AY172" s="273" t="s">
        <v>141</v>
      </c>
    </row>
    <row r="173" s="14" customFormat="1">
      <c r="A173" s="14"/>
      <c r="B173" s="264"/>
      <c r="C173" s="265"/>
      <c r="D173" s="251" t="s">
        <v>150</v>
      </c>
      <c r="E173" s="266" t="s">
        <v>1</v>
      </c>
      <c r="F173" s="267" t="s">
        <v>303</v>
      </c>
      <c r="G173" s="265"/>
      <c r="H173" s="266" t="s">
        <v>1</v>
      </c>
      <c r="I173" s="268"/>
      <c r="J173" s="268"/>
      <c r="K173" s="265"/>
      <c r="L173" s="265"/>
      <c r="M173" s="269"/>
      <c r="N173" s="270"/>
      <c r="O173" s="271"/>
      <c r="P173" s="271"/>
      <c r="Q173" s="271"/>
      <c r="R173" s="271"/>
      <c r="S173" s="271"/>
      <c r="T173" s="271"/>
      <c r="U173" s="271"/>
      <c r="V173" s="271"/>
      <c r="W173" s="271"/>
      <c r="X173" s="272"/>
      <c r="Y173" s="14"/>
      <c r="Z173" s="14"/>
      <c r="AA173" s="14"/>
      <c r="AB173" s="14"/>
      <c r="AC173" s="14"/>
      <c r="AD173" s="14"/>
      <c r="AE173" s="14"/>
      <c r="AT173" s="273" t="s">
        <v>150</v>
      </c>
      <c r="AU173" s="273" t="s">
        <v>88</v>
      </c>
      <c r="AV173" s="14" t="s">
        <v>86</v>
      </c>
      <c r="AW173" s="14" t="s">
        <v>5</v>
      </c>
      <c r="AX173" s="14" t="s">
        <v>78</v>
      </c>
      <c r="AY173" s="273" t="s">
        <v>141</v>
      </c>
    </row>
    <row r="174" s="14" customFormat="1">
      <c r="A174" s="14"/>
      <c r="B174" s="264"/>
      <c r="C174" s="265"/>
      <c r="D174" s="251" t="s">
        <v>150</v>
      </c>
      <c r="E174" s="266" t="s">
        <v>1</v>
      </c>
      <c r="F174" s="267" t="s">
        <v>304</v>
      </c>
      <c r="G174" s="265"/>
      <c r="H174" s="266" t="s">
        <v>1</v>
      </c>
      <c r="I174" s="268"/>
      <c r="J174" s="268"/>
      <c r="K174" s="265"/>
      <c r="L174" s="265"/>
      <c r="M174" s="269"/>
      <c r="N174" s="270"/>
      <c r="O174" s="271"/>
      <c r="P174" s="271"/>
      <c r="Q174" s="271"/>
      <c r="R174" s="271"/>
      <c r="S174" s="271"/>
      <c r="T174" s="271"/>
      <c r="U174" s="271"/>
      <c r="V174" s="271"/>
      <c r="W174" s="271"/>
      <c r="X174" s="272"/>
      <c r="Y174" s="14"/>
      <c r="Z174" s="14"/>
      <c r="AA174" s="14"/>
      <c r="AB174" s="14"/>
      <c r="AC174" s="14"/>
      <c r="AD174" s="14"/>
      <c r="AE174" s="14"/>
      <c r="AT174" s="273" t="s">
        <v>150</v>
      </c>
      <c r="AU174" s="273" t="s">
        <v>88</v>
      </c>
      <c r="AV174" s="14" t="s">
        <v>86</v>
      </c>
      <c r="AW174" s="14" t="s">
        <v>5</v>
      </c>
      <c r="AX174" s="14" t="s">
        <v>78</v>
      </c>
      <c r="AY174" s="273" t="s">
        <v>141</v>
      </c>
    </row>
    <row r="175" s="13" customFormat="1">
      <c r="A175" s="13"/>
      <c r="B175" s="249"/>
      <c r="C175" s="250"/>
      <c r="D175" s="251" t="s">
        <v>150</v>
      </c>
      <c r="E175" s="252" t="s">
        <v>1</v>
      </c>
      <c r="F175" s="253" t="s">
        <v>86</v>
      </c>
      <c r="G175" s="250"/>
      <c r="H175" s="254">
        <v>1</v>
      </c>
      <c r="I175" s="255"/>
      <c r="J175" s="255"/>
      <c r="K175" s="250"/>
      <c r="L175" s="250"/>
      <c r="M175" s="256"/>
      <c r="N175" s="257"/>
      <c r="O175" s="258"/>
      <c r="P175" s="258"/>
      <c r="Q175" s="258"/>
      <c r="R175" s="258"/>
      <c r="S175" s="258"/>
      <c r="T175" s="258"/>
      <c r="U175" s="258"/>
      <c r="V175" s="258"/>
      <c r="W175" s="258"/>
      <c r="X175" s="259"/>
      <c r="Y175" s="13"/>
      <c r="Z175" s="13"/>
      <c r="AA175" s="13"/>
      <c r="AB175" s="13"/>
      <c r="AC175" s="13"/>
      <c r="AD175" s="13"/>
      <c r="AE175" s="13"/>
      <c r="AT175" s="260" t="s">
        <v>150</v>
      </c>
      <c r="AU175" s="260" t="s">
        <v>88</v>
      </c>
      <c r="AV175" s="13" t="s">
        <v>88</v>
      </c>
      <c r="AW175" s="13" t="s">
        <v>5</v>
      </c>
      <c r="AX175" s="13" t="s">
        <v>78</v>
      </c>
      <c r="AY175" s="260" t="s">
        <v>141</v>
      </c>
    </row>
    <row r="176" s="2" customFormat="1" ht="16.5" customHeight="1">
      <c r="A176" s="37"/>
      <c r="B176" s="38"/>
      <c r="C176" s="235" t="s">
        <v>169</v>
      </c>
      <c r="D176" s="235" t="s">
        <v>143</v>
      </c>
      <c r="E176" s="236" t="s">
        <v>305</v>
      </c>
      <c r="F176" s="237" t="s">
        <v>306</v>
      </c>
      <c r="G176" s="238" t="s">
        <v>258</v>
      </c>
      <c r="H176" s="239">
        <v>1</v>
      </c>
      <c r="I176" s="240"/>
      <c r="J176" s="240"/>
      <c r="K176" s="241">
        <f>ROUND(P176*H176,2)</f>
        <v>0</v>
      </c>
      <c r="L176" s="237" t="s">
        <v>147</v>
      </c>
      <c r="M176" s="43"/>
      <c r="N176" s="242" t="s">
        <v>1</v>
      </c>
      <c r="O176" s="243" t="s">
        <v>41</v>
      </c>
      <c r="P176" s="244">
        <f>I176+J176</f>
        <v>0</v>
      </c>
      <c r="Q176" s="244">
        <f>ROUND(I176*H176,2)</f>
        <v>0</v>
      </c>
      <c r="R176" s="244">
        <f>ROUND(J176*H176,2)</f>
        <v>0</v>
      </c>
      <c r="S176" s="90"/>
      <c r="T176" s="245">
        <f>S176*H176</f>
        <v>0</v>
      </c>
      <c r="U176" s="245">
        <v>0</v>
      </c>
      <c r="V176" s="245">
        <f>U176*H176</f>
        <v>0</v>
      </c>
      <c r="W176" s="245">
        <v>0</v>
      </c>
      <c r="X176" s="246">
        <f>W176*H176</f>
        <v>0</v>
      </c>
      <c r="Y176" s="37"/>
      <c r="Z176" s="37"/>
      <c r="AA176" s="37"/>
      <c r="AB176" s="37"/>
      <c r="AC176" s="37"/>
      <c r="AD176" s="37"/>
      <c r="AE176" s="37"/>
      <c r="AR176" s="247" t="s">
        <v>259</v>
      </c>
      <c r="AT176" s="247" t="s">
        <v>143</v>
      </c>
      <c r="AU176" s="247" t="s">
        <v>88</v>
      </c>
      <c r="AY176" s="16" t="s">
        <v>141</v>
      </c>
      <c r="BE176" s="248">
        <f>IF(O176="základní",K176,0)</f>
        <v>0</v>
      </c>
      <c r="BF176" s="248">
        <f>IF(O176="snížená",K176,0)</f>
        <v>0</v>
      </c>
      <c r="BG176" s="248">
        <f>IF(O176="zákl. přenesená",K176,0)</f>
        <v>0</v>
      </c>
      <c r="BH176" s="248">
        <f>IF(O176="sníž. přenesená",K176,0)</f>
        <v>0</v>
      </c>
      <c r="BI176" s="248">
        <f>IF(O176="nulová",K176,0)</f>
        <v>0</v>
      </c>
      <c r="BJ176" s="16" t="s">
        <v>86</v>
      </c>
      <c r="BK176" s="248">
        <f>ROUND(P176*H176,2)</f>
        <v>0</v>
      </c>
      <c r="BL176" s="16" t="s">
        <v>259</v>
      </c>
      <c r="BM176" s="247" t="s">
        <v>307</v>
      </c>
    </row>
    <row r="177" s="14" customFormat="1">
      <c r="A177" s="14"/>
      <c r="B177" s="264"/>
      <c r="C177" s="265"/>
      <c r="D177" s="251" t="s">
        <v>150</v>
      </c>
      <c r="E177" s="266" t="s">
        <v>1</v>
      </c>
      <c r="F177" s="267" t="s">
        <v>308</v>
      </c>
      <c r="G177" s="265"/>
      <c r="H177" s="266" t="s">
        <v>1</v>
      </c>
      <c r="I177" s="268"/>
      <c r="J177" s="268"/>
      <c r="K177" s="265"/>
      <c r="L177" s="265"/>
      <c r="M177" s="269"/>
      <c r="N177" s="270"/>
      <c r="O177" s="271"/>
      <c r="P177" s="271"/>
      <c r="Q177" s="271"/>
      <c r="R177" s="271"/>
      <c r="S177" s="271"/>
      <c r="T177" s="271"/>
      <c r="U177" s="271"/>
      <c r="V177" s="271"/>
      <c r="W177" s="271"/>
      <c r="X177" s="272"/>
      <c r="Y177" s="14"/>
      <c r="Z177" s="14"/>
      <c r="AA177" s="14"/>
      <c r="AB177" s="14"/>
      <c r="AC177" s="14"/>
      <c r="AD177" s="14"/>
      <c r="AE177" s="14"/>
      <c r="AT177" s="273" t="s">
        <v>150</v>
      </c>
      <c r="AU177" s="273" t="s">
        <v>88</v>
      </c>
      <c r="AV177" s="14" t="s">
        <v>86</v>
      </c>
      <c r="AW177" s="14" t="s">
        <v>5</v>
      </c>
      <c r="AX177" s="14" t="s">
        <v>78</v>
      </c>
      <c r="AY177" s="273" t="s">
        <v>141</v>
      </c>
    </row>
    <row r="178" s="14" customFormat="1">
      <c r="A178" s="14"/>
      <c r="B178" s="264"/>
      <c r="C178" s="265"/>
      <c r="D178" s="251" t="s">
        <v>150</v>
      </c>
      <c r="E178" s="266" t="s">
        <v>1</v>
      </c>
      <c r="F178" s="267" t="s">
        <v>309</v>
      </c>
      <c r="G178" s="265"/>
      <c r="H178" s="266" t="s">
        <v>1</v>
      </c>
      <c r="I178" s="268"/>
      <c r="J178" s="268"/>
      <c r="K178" s="265"/>
      <c r="L178" s="265"/>
      <c r="M178" s="269"/>
      <c r="N178" s="270"/>
      <c r="O178" s="271"/>
      <c r="P178" s="271"/>
      <c r="Q178" s="271"/>
      <c r="R178" s="271"/>
      <c r="S178" s="271"/>
      <c r="T178" s="271"/>
      <c r="U178" s="271"/>
      <c r="V178" s="271"/>
      <c r="W178" s="271"/>
      <c r="X178" s="272"/>
      <c r="Y178" s="14"/>
      <c r="Z178" s="14"/>
      <c r="AA178" s="14"/>
      <c r="AB178" s="14"/>
      <c r="AC178" s="14"/>
      <c r="AD178" s="14"/>
      <c r="AE178" s="14"/>
      <c r="AT178" s="273" t="s">
        <v>150</v>
      </c>
      <c r="AU178" s="273" t="s">
        <v>88</v>
      </c>
      <c r="AV178" s="14" t="s">
        <v>86</v>
      </c>
      <c r="AW178" s="14" t="s">
        <v>5</v>
      </c>
      <c r="AX178" s="14" t="s">
        <v>78</v>
      </c>
      <c r="AY178" s="273" t="s">
        <v>141</v>
      </c>
    </row>
    <row r="179" s="14" customFormat="1">
      <c r="A179" s="14"/>
      <c r="B179" s="264"/>
      <c r="C179" s="265"/>
      <c r="D179" s="251" t="s">
        <v>150</v>
      </c>
      <c r="E179" s="266" t="s">
        <v>1</v>
      </c>
      <c r="F179" s="267" t="s">
        <v>310</v>
      </c>
      <c r="G179" s="265"/>
      <c r="H179" s="266" t="s">
        <v>1</v>
      </c>
      <c r="I179" s="268"/>
      <c r="J179" s="268"/>
      <c r="K179" s="265"/>
      <c r="L179" s="265"/>
      <c r="M179" s="269"/>
      <c r="N179" s="270"/>
      <c r="O179" s="271"/>
      <c r="P179" s="271"/>
      <c r="Q179" s="271"/>
      <c r="R179" s="271"/>
      <c r="S179" s="271"/>
      <c r="T179" s="271"/>
      <c r="U179" s="271"/>
      <c r="V179" s="271"/>
      <c r="W179" s="271"/>
      <c r="X179" s="272"/>
      <c r="Y179" s="14"/>
      <c r="Z179" s="14"/>
      <c r="AA179" s="14"/>
      <c r="AB179" s="14"/>
      <c r="AC179" s="14"/>
      <c r="AD179" s="14"/>
      <c r="AE179" s="14"/>
      <c r="AT179" s="273" t="s">
        <v>150</v>
      </c>
      <c r="AU179" s="273" t="s">
        <v>88</v>
      </c>
      <c r="AV179" s="14" t="s">
        <v>86</v>
      </c>
      <c r="AW179" s="14" t="s">
        <v>5</v>
      </c>
      <c r="AX179" s="14" t="s">
        <v>78</v>
      </c>
      <c r="AY179" s="273" t="s">
        <v>141</v>
      </c>
    </row>
    <row r="180" s="14" customFormat="1">
      <c r="A180" s="14"/>
      <c r="B180" s="264"/>
      <c r="C180" s="265"/>
      <c r="D180" s="251" t="s">
        <v>150</v>
      </c>
      <c r="E180" s="266" t="s">
        <v>1</v>
      </c>
      <c r="F180" s="267" t="s">
        <v>311</v>
      </c>
      <c r="G180" s="265"/>
      <c r="H180" s="266" t="s">
        <v>1</v>
      </c>
      <c r="I180" s="268"/>
      <c r="J180" s="268"/>
      <c r="K180" s="265"/>
      <c r="L180" s="265"/>
      <c r="M180" s="269"/>
      <c r="N180" s="270"/>
      <c r="O180" s="271"/>
      <c r="P180" s="271"/>
      <c r="Q180" s="271"/>
      <c r="R180" s="271"/>
      <c r="S180" s="271"/>
      <c r="T180" s="271"/>
      <c r="U180" s="271"/>
      <c r="V180" s="271"/>
      <c r="W180" s="271"/>
      <c r="X180" s="272"/>
      <c r="Y180" s="14"/>
      <c r="Z180" s="14"/>
      <c r="AA180" s="14"/>
      <c r="AB180" s="14"/>
      <c r="AC180" s="14"/>
      <c r="AD180" s="14"/>
      <c r="AE180" s="14"/>
      <c r="AT180" s="273" t="s">
        <v>150</v>
      </c>
      <c r="AU180" s="273" t="s">
        <v>88</v>
      </c>
      <c r="AV180" s="14" t="s">
        <v>86</v>
      </c>
      <c r="AW180" s="14" t="s">
        <v>5</v>
      </c>
      <c r="AX180" s="14" t="s">
        <v>78</v>
      </c>
      <c r="AY180" s="273" t="s">
        <v>141</v>
      </c>
    </row>
    <row r="181" s="14" customFormat="1">
      <c r="A181" s="14"/>
      <c r="B181" s="264"/>
      <c r="C181" s="265"/>
      <c r="D181" s="251" t="s">
        <v>150</v>
      </c>
      <c r="E181" s="266" t="s">
        <v>1</v>
      </c>
      <c r="F181" s="267" t="s">
        <v>312</v>
      </c>
      <c r="G181" s="265"/>
      <c r="H181" s="266" t="s">
        <v>1</v>
      </c>
      <c r="I181" s="268"/>
      <c r="J181" s="268"/>
      <c r="K181" s="265"/>
      <c r="L181" s="265"/>
      <c r="M181" s="269"/>
      <c r="N181" s="270"/>
      <c r="O181" s="271"/>
      <c r="P181" s="271"/>
      <c r="Q181" s="271"/>
      <c r="R181" s="271"/>
      <c r="S181" s="271"/>
      <c r="T181" s="271"/>
      <c r="U181" s="271"/>
      <c r="V181" s="271"/>
      <c r="W181" s="271"/>
      <c r="X181" s="272"/>
      <c r="Y181" s="14"/>
      <c r="Z181" s="14"/>
      <c r="AA181" s="14"/>
      <c r="AB181" s="14"/>
      <c r="AC181" s="14"/>
      <c r="AD181" s="14"/>
      <c r="AE181" s="14"/>
      <c r="AT181" s="273" t="s">
        <v>150</v>
      </c>
      <c r="AU181" s="273" t="s">
        <v>88</v>
      </c>
      <c r="AV181" s="14" t="s">
        <v>86</v>
      </c>
      <c r="AW181" s="14" t="s">
        <v>5</v>
      </c>
      <c r="AX181" s="14" t="s">
        <v>78</v>
      </c>
      <c r="AY181" s="273" t="s">
        <v>141</v>
      </c>
    </row>
    <row r="182" s="13" customFormat="1">
      <c r="A182" s="13"/>
      <c r="B182" s="249"/>
      <c r="C182" s="250"/>
      <c r="D182" s="251" t="s">
        <v>150</v>
      </c>
      <c r="E182" s="252" t="s">
        <v>1</v>
      </c>
      <c r="F182" s="253" t="s">
        <v>86</v>
      </c>
      <c r="G182" s="250"/>
      <c r="H182" s="254">
        <v>1</v>
      </c>
      <c r="I182" s="255"/>
      <c r="J182" s="255"/>
      <c r="K182" s="250"/>
      <c r="L182" s="250"/>
      <c r="M182" s="256"/>
      <c r="N182" s="257"/>
      <c r="O182" s="258"/>
      <c r="P182" s="258"/>
      <c r="Q182" s="258"/>
      <c r="R182" s="258"/>
      <c r="S182" s="258"/>
      <c r="T182" s="258"/>
      <c r="U182" s="258"/>
      <c r="V182" s="258"/>
      <c r="W182" s="258"/>
      <c r="X182" s="259"/>
      <c r="Y182" s="13"/>
      <c r="Z182" s="13"/>
      <c r="AA182" s="13"/>
      <c r="AB182" s="13"/>
      <c r="AC182" s="13"/>
      <c r="AD182" s="13"/>
      <c r="AE182" s="13"/>
      <c r="AT182" s="260" t="s">
        <v>150</v>
      </c>
      <c r="AU182" s="260" t="s">
        <v>88</v>
      </c>
      <c r="AV182" s="13" t="s">
        <v>88</v>
      </c>
      <c r="AW182" s="13" t="s">
        <v>5</v>
      </c>
      <c r="AX182" s="13" t="s">
        <v>78</v>
      </c>
      <c r="AY182" s="260" t="s">
        <v>141</v>
      </c>
    </row>
    <row r="183" s="12" customFormat="1" ht="22.8" customHeight="1">
      <c r="A183" s="12"/>
      <c r="B183" s="218"/>
      <c r="C183" s="219"/>
      <c r="D183" s="220" t="s">
        <v>77</v>
      </c>
      <c r="E183" s="233" t="s">
        <v>313</v>
      </c>
      <c r="F183" s="233" t="s">
        <v>314</v>
      </c>
      <c r="G183" s="219"/>
      <c r="H183" s="219"/>
      <c r="I183" s="222"/>
      <c r="J183" s="222"/>
      <c r="K183" s="234">
        <f>BK183</f>
        <v>0</v>
      </c>
      <c r="L183" s="219"/>
      <c r="M183" s="224"/>
      <c r="N183" s="225"/>
      <c r="O183" s="226"/>
      <c r="P183" s="226"/>
      <c r="Q183" s="227">
        <f>SUM(Q184:Q187)</f>
        <v>0</v>
      </c>
      <c r="R183" s="227">
        <f>SUM(R184:R187)</f>
        <v>0</v>
      </c>
      <c r="S183" s="226"/>
      <c r="T183" s="228">
        <f>SUM(T184:T187)</f>
        <v>0</v>
      </c>
      <c r="U183" s="226"/>
      <c r="V183" s="228">
        <f>SUM(V184:V187)</f>
        <v>0</v>
      </c>
      <c r="W183" s="226"/>
      <c r="X183" s="229">
        <f>SUM(X184:X187)</f>
        <v>0</v>
      </c>
      <c r="Y183" s="12"/>
      <c r="Z183" s="12"/>
      <c r="AA183" s="12"/>
      <c r="AB183" s="12"/>
      <c r="AC183" s="12"/>
      <c r="AD183" s="12"/>
      <c r="AE183" s="12"/>
      <c r="AR183" s="230" t="s">
        <v>161</v>
      </c>
      <c r="AT183" s="231" t="s">
        <v>77</v>
      </c>
      <c r="AU183" s="231" t="s">
        <v>86</v>
      </c>
      <c r="AY183" s="230" t="s">
        <v>141</v>
      </c>
      <c r="BK183" s="232">
        <f>SUM(BK184:BK187)</f>
        <v>0</v>
      </c>
    </row>
    <row r="184" s="2" customFormat="1" ht="16.5" customHeight="1">
      <c r="A184" s="37"/>
      <c r="B184" s="38"/>
      <c r="C184" s="235" t="s">
        <v>175</v>
      </c>
      <c r="D184" s="235" t="s">
        <v>143</v>
      </c>
      <c r="E184" s="236" t="s">
        <v>315</v>
      </c>
      <c r="F184" s="237" t="s">
        <v>316</v>
      </c>
      <c r="G184" s="238" t="s">
        <v>258</v>
      </c>
      <c r="H184" s="239">
        <v>1</v>
      </c>
      <c r="I184" s="240"/>
      <c r="J184" s="240"/>
      <c r="K184" s="241">
        <f>ROUND(P184*H184,2)</f>
        <v>0</v>
      </c>
      <c r="L184" s="237" t="s">
        <v>147</v>
      </c>
      <c r="M184" s="43"/>
      <c r="N184" s="242" t="s">
        <v>1</v>
      </c>
      <c r="O184" s="243" t="s">
        <v>41</v>
      </c>
      <c r="P184" s="244">
        <f>I184+J184</f>
        <v>0</v>
      </c>
      <c r="Q184" s="244">
        <f>ROUND(I184*H184,2)</f>
        <v>0</v>
      </c>
      <c r="R184" s="244">
        <f>ROUND(J184*H184,2)</f>
        <v>0</v>
      </c>
      <c r="S184" s="90"/>
      <c r="T184" s="245">
        <f>S184*H184</f>
        <v>0</v>
      </c>
      <c r="U184" s="245">
        <v>0</v>
      </c>
      <c r="V184" s="245">
        <f>U184*H184</f>
        <v>0</v>
      </c>
      <c r="W184" s="245">
        <v>0</v>
      </c>
      <c r="X184" s="246">
        <f>W184*H184</f>
        <v>0</v>
      </c>
      <c r="Y184" s="37"/>
      <c r="Z184" s="37"/>
      <c r="AA184" s="37"/>
      <c r="AB184" s="37"/>
      <c r="AC184" s="37"/>
      <c r="AD184" s="37"/>
      <c r="AE184" s="37"/>
      <c r="AR184" s="247" t="s">
        <v>259</v>
      </c>
      <c r="AT184" s="247" t="s">
        <v>143</v>
      </c>
      <c r="AU184" s="247" t="s">
        <v>88</v>
      </c>
      <c r="AY184" s="16" t="s">
        <v>141</v>
      </c>
      <c r="BE184" s="248">
        <f>IF(O184="základní",K184,0)</f>
        <v>0</v>
      </c>
      <c r="BF184" s="248">
        <f>IF(O184="snížená",K184,0)</f>
        <v>0</v>
      </c>
      <c r="BG184" s="248">
        <f>IF(O184="zákl. přenesená",K184,0)</f>
        <v>0</v>
      </c>
      <c r="BH184" s="248">
        <f>IF(O184="sníž. přenesená",K184,0)</f>
        <v>0</v>
      </c>
      <c r="BI184" s="248">
        <f>IF(O184="nulová",K184,0)</f>
        <v>0</v>
      </c>
      <c r="BJ184" s="16" t="s">
        <v>86</v>
      </c>
      <c r="BK184" s="248">
        <f>ROUND(P184*H184,2)</f>
        <v>0</v>
      </c>
      <c r="BL184" s="16" t="s">
        <v>259</v>
      </c>
      <c r="BM184" s="247" t="s">
        <v>317</v>
      </c>
    </row>
    <row r="185" s="14" customFormat="1">
      <c r="A185" s="14"/>
      <c r="B185" s="264"/>
      <c r="C185" s="265"/>
      <c r="D185" s="251" t="s">
        <v>150</v>
      </c>
      <c r="E185" s="266" t="s">
        <v>1</v>
      </c>
      <c r="F185" s="267" t="s">
        <v>318</v>
      </c>
      <c r="G185" s="265"/>
      <c r="H185" s="266" t="s">
        <v>1</v>
      </c>
      <c r="I185" s="268"/>
      <c r="J185" s="268"/>
      <c r="K185" s="265"/>
      <c r="L185" s="265"/>
      <c r="M185" s="269"/>
      <c r="N185" s="270"/>
      <c r="O185" s="271"/>
      <c r="P185" s="271"/>
      <c r="Q185" s="271"/>
      <c r="R185" s="271"/>
      <c r="S185" s="271"/>
      <c r="T185" s="271"/>
      <c r="U185" s="271"/>
      <c r="V185" s="271"/>
      <c r="W185" s="271"/>
      <c r="X185" s="272"/>
      <c r="Y185" s="14"/>
      <c r="Z185" s="14"/>
      <c r="AA185" s="14"/>
      <c r="AB185" s="14"/>
      <c r="AC185" s="14"/>
      <c r="AD185" s="14"/>
      <c r="AE185" s="14"/>
      <c r="AT185" s="273" t="s">
        <v>150</v>
      </c>
      <c r="AU185" s="273" t="s">
        <v>88</v>
      </c>
      <c r="AV185" s="14" t="s">
        <v>86</v>
      </c>
      <c r="AW185" s="14" t="s">
        <v>5</v>
      </c>
      <c r="AX185" s="14" t="s">
        <v>78</v>
      </c>
      <c r="AY185" s="273" t="s">
        <v>141</v>
      </c>
    </row>
    <row r="186" s="14" customFormat="1">
      <c r="A186" s="14"/>
      <c r="B186" s="264"/>
      <c r="C186" s="265"/>
      <c r="D186" s="251" t="s">
        <v>150</v>
      </c>
      <c r="E186" s="266" t="s">
        <v>1</v>
      </c>
      <c r="F186" s="267" t="s">
        <v>319</v>
      </c>
      <c r="G186" s="265"/>
      <c r="H186" s="266" t="s">
        <v>1</v>
      </c>
      <c r="I186" s="268"/>
      <c r="J186" s="268"/>
      <c r="K186" s="265"/>
      <c r="L186" s="265"/>
      <c r="M186" s="269"/>
      <c r="N186" s="270"/>
      <c r="O186" s="271"/>
      <c r="P186" s="271"/>
      <c r="Q186" s="271"/>
      <c r="R186" s="271"/>
      <c r="S186" s="271"/>
      <c r="T186" s="271"/>
      <c r="U186" s="271"/>
      <c r="V186" s="271"/>
      <c r="W186" s="271"/>
      <c r="X186" s="272"/>
      <c r="Y186" s="14"/>
      <c r="Z186" s="14"/>
      <c r="AA186" s="14"/>
      <c r="AB186" s="14"/>
      <c r="AC186" s="14"/>
      <c r="AD186" s="14"/>
      <c r="AE186" s="14"/>
      <c r="AT186" s="273" t="s">
        <v>150</v>
      </c>
      <c r="AU186" s="273" t="s">
        <v>88</v>
      </c>
      <c r="AV186" s="14" t="s">
        <v>86</v>
      </c>
      <c r="AW186" s="14" t="s">
        <v>5</v>
      </c>
      <c r="AX186" s="14" t="s">
        <v>78</v>
      </c>
      <c r="AY186" s="273" t="s">
        <v>141</v>
      </c>
    </row>
    <row r="187" s="13" customFormat="1">
      <c r="A187" s="13"/>
      <c r="B187" s="249"/>
      <c r="C187" s="250"/>
      <c r="D187" s="251" t="s">
        <v>150</v>
      </c>
      <c r="E187" s="252" t="s">
        <v>1</v>
      </c>
      <c r="F187" s="253" t="s">
        <v>86</v>
      </c>
      <c r="G187" s="250"/>
      <c r="H187" s="254">
        <v>1</v>
      </c>
      <c r="I187" s="255"/>
      <c r="J187" s="255"/>
      <c r="K187" s="250"/>
      <c r="L187" s="250"/>
      <c r="M187" s="256"/>
      <c r="N187" s="257"/>
      <c r="O187" s="258"/>
      <c r="P187" s="258"/>
      <c r="Q187" s="258"/>
      <c r="R187" s="258"/>
      <c r="S187" s="258"/>
      <c r="T187" s="258"/>
      <c r="U187" s="258"/>
      <c r="V187" s="258"/>
      <c r="W187" s="258"/>
      <c r="X187" s="259"/>
      <c r="Y187" s="13"/>
      <c r="Z187" s="13"/>
      <c r="AA187" s="13"/>
      <c r="AB187" s="13"/>
      <c r="AC187" s="13"/>
      <c r="AD187" s="13"/>
      <c r="AE187" s="13"/>
      <c r="AT187" s="260" t="s">
        <v>150</v>
      </c>
      <c r="AU187" s="260" t="s">
        <v>88</v>
      </c>
      <c r="AV187" s="13" t="s">
        <v>88</v>
      </c>
      <c r="AW187" s="13" t="s">
        <v>5</v>
      </c>
      <c r="AX187" s="13" t="s">
        <v>78</v>
      </c>
      <c r="AY187" s="260" t="s">
        <v>141</v>
      </c>
    </row>
    <row r="188" s="12" customFormat="1" ht="22.8" customHeight="1">
      <c r="A188" s="12"/>
      <c r="B188" s="218"/>
      <c r="C188" s="219"/>
      <c r="D188" s="220" t="s">
        <v>77</v>
      </c>
      <c r="E188" s="233" t="s">
        <v>320</v>
      </c>
      <c r="F188" s="233" t="s">
        <v>117</v>
      </c>
      <c r="G188" s="219"/>
      <c r="H188" s="219"/>
      <c r="I188" s="222"/>
      <c r="J188" s="222"/>
      <c r="K188" s="234">
        <f>BK188</f>
        <v>0</v>
      </c>
      <c r="L188" s="219"/>
      <c r="M188" s="224"/>
      <c r="N188" s="225"/>
      <c r="O188" s="226"/>
      <c r="P188" s="226"/>
      <c r="Q188" s="227">
        <f>SUM(Q189:Q206)</f>
        <v>0</v>
      </c>
      <c r="R188" s="227">
        <f>SUM(R189:R206)</f>
        <v>0</v>
      </c>
      <c r="S188" s="226"/>
      <c r="T188" s="228">
        <f>SUM(T189:T206)</f>
        <v>0</v>
      </c>
      <c r="U188" s="226"/>
      <c r="V188" s="228">
        <f>SUM(V189:V206)</f>
        <v>0</v>
      </c>
      <c r="W188" s="226"/>
      <c r="X188" s="229">
        <f>SUM(X189:X206)</f>
        <v>0</v>
      </c>
      <c r="Y188" s="12"/>
      <c r="Z188" s="12"/>
      <c r="AA188" s="12"/>
      <c r="AB188" s="12"/>
      <c r="AC188" s="12"/>
      <c r="AD188" s="12"/>
      <c r="AE188" s="12"/>
      <c r="AR188" s="230" t="s">
        <v>161</v>
      </c>
      <c r="AT188" s="231" t="s">
        <v>77</v>
      </c>
      <c r="AU188" s="231" t="s">
        <v>86</v>
      </c>
      <c r="AY188" s="230" t="s">
        <v>141</v>
      </c>
      <c r="BK188" s="232">
        <f>SUM(BK189:BK206)</f>
        <v>0</v>
      </c>
    </row>
    <row r="189" s="2" customFormat="1" ht="16.5" customHeight="1">
      <c r="A189" s="37"/>
      <c r="B189" s="38"/>
      <c r="C189" s="235" t="s">
        <v>191</v>
      </c>
      <c r="D189" s="235" t="s">
        <v>143</v>
      </c>
      <c r="E189" s="236" t="s">
        <v>321</v>
      </c>
      <c r="F189" s="237" t="s">
        <v>322</v>
      </c>
      <c r="G189" s="238" t="s">
        <v>258</v>
      </c>
      <c r="H189" s="239">
        <v>1</v>
      </c>
      <c r="I189" s="240"/>
      <c r="J189" s="240"/>
      <c r="K189" s="241">
        <f>ROUND(P189*H189,2)</f>
        <v>0</v>
      </c>
      <c r="L189" s="237" t="s">
        <v>147</v>
      </c>
      <c r="M189" s="43"/>
      <c r="N189" s="242" t="s">
        <v>1</v>
      </c>
      <c r="O189" s="243" t="s">
        <v>41</v>
      </c>
      <c r="P189" s="244">
        <f>I189+J189</f>
        <v>0</v>
      </c>
      <c r="Q189" s="244">
        <f>ROUND(I189*H189,2)</f>
        <v>0</v>
      </c>
      <c r="R189" s="244">
        <f>ROUND(J189*H189,2)</f>
        <v>0</v>
      </c>
      <c r="S189" s="90"/>
      <c r="T189" s="245">
        <f>S189*H189</f>
        <v>0</v>
      </c>
      <c r="U189" s="245">
        <v>0</v>
      </c>
      <c r="V189" s="245">
        <f>U189*H189</f>
        <v>0</v>
      </c>
      <c r="W189" s="245">
        <v>0</v>
      </c>
      <c r="X189" s="246">
        <f>W189*H189</f>
        <v>0</v>
      </c>
      <c r="Y189" s="37"/>
      <c r="Z189" s="37"/>
      <c r="AA189" s="37"/>
      <c r="AB189" s="37"/>
      <c r="AC189" s="37"/>
      <c r="AD189" s="37"/>
      <c r="AE189" s="37"/>
      <c r="AR189" s="247" t="s">
        <v>259</v>
      </c>
      <c r="AT189" s="247" t="s">
        <v>143</v>
      </c>
      <c r="AU189" s="247" t="s">
        <v>88</v>
      </c>
      <c r="AY189" s="16" t="s">
        <v>141</v>
      </c>
      <c r="BE189" s="248">
        <f>IF(O189="základní",K189,0)</f>
        <v>0</v>
      </c>
      <c r="BF189" s="248">
        <f>IF(O189="snížená",K189,0)</f>
        <v>0</v>
      </c>
      <c r="BG189" s="248">
        <f>IF(O189="zákl. přenesená",K189,0)</f>
        <v>0</v>
      </c>
      <c r="BH189" s="248">
        <f>IF(O189="sníž. přenesená",K189,0)</f>
        <v>0</v>
      </c>
      <c r="BI189" s="248">
        <f>IF(O189="nulová",K189,0)</f>
        <v>0</v>
      </c>
      <c r="BJ189" s="16" t="s">
        <v>86</v>
      </c>
      <c r="BK189" s="248">
        <f>ROUND(P189*H189,2)</f>
        <v>0</v>
      </c>
      <c r="BL189" s="16" t="s">
        <v>259</v>
      </c>
      <c r="BM189" s="247" t="s">
        <v>323</v>
      </c>
    </row>
    <row r="190" s="14" customFormat="1">
      <c r="A190" s="14"/>
      <c r="B190" s="264"/>
      <c r="C190" s="265"/>
      <c r="D190" s="251" t="s">
        <v>150</v>
      </c>
      <c r="E190" s="266" t="s">
        <v>1</v>
      </c>
      <c r="F190" s="267" t="s">
        <v>324</v>
      </c>
      <c r="G190" s="265"/>
      <c r="H190" s="266" t="s">
        <v>1</v>
      </c>
      <c r="I190" s="268"/>
      <c r="J190" s="268"/>
      <c r="K190" s="265"/>
      <c r="L190" s="265"/>
      <c r="M190" s="269"/>
      <c r="N190" s="270"/>
      <c r="O190" s="271"/>
      <c r="P190" s="271"/>
      <c r="Q190" s="271"/>
      <c r="R190" s="271"/>
      <c r="S190" s="271"/>
      <c r="T190" s="271"/>
      <c r="U190" s="271"/>
      <c r="V190" s="271"/>
      <c r="W190" s="271"/>
      <c r="X190" s="272"/>
      <c r="Y190" s="14"/>
      <c r="Z190" s="14"/>
      <c r="AA190" s="14"/>
      <c r="AB190" s="14"/>
      <c r="AC190" s="14"/>
      <c r="AD190" s="14"/>
      <c r="AE190" s="14"/>
      <c r="AT190" s="273" t="s">
        <v>150</v>
      </c>
      <c r="AU190" s="273" t="s">
        <v>88</v>
      </c>
      <c r="AV190" s="14" t="s">
        <v>86</v>
      </c>
      <c r="AW190" s="14" t="s">
        <v>5</v>
      </c>
      <c r="AX190" s="14" t="s">
        <v>78</v>
      </c>
      <c r="AY190" s="273" t="s">
        <v>141</v>
      </c>
    </row>
    <row r="191" s="14" customFormat="1">
      <c r="A191" s="14"/>
      <c r="B191" s="264"/>
      <c r="C191" s="265"/>
      <c r="D191" s="251" t="s">
        <v>150</v>
      </c>
      <c r="E191" s="266" t="s">
        <v>1</v>
      </c>
      <c r="F191" s="267" t="s">
        <v>325</v>
      </c>
      <c r="G191" s="265"/>
      <c r="H191" s="266" t="s">
        <v>1</v>
      </c>
      <c r="I191" s="268"/>
      <c r="J191" s="268"/>
      <c r="K191" s="265"/>
      <c r="L191" s="265"/>
      <c r="M191" s="269"/>
      <c r="N191" s="270"/>
      <c r="O191" s="271"/>
      <c r="P191" s="271"/>
      <c r="Q191" s="271"/>
      <c r="R191" s="271"/>
      <c r="S191" s="271"/>
      <c r="T191" s="271"/>
      <c r="U191" s="271"/>
      <c r="V191" s="271"/>
      <c r="W191" s="271"/>
      <c r="X191" s="272"/>
      <c r="Y191" s="14"/>
      <c r="Z191" s="14"/>
      <c r="AA191" s="14"/>
      <c r="AB191" s="14"/>
      <c r="AC191" s="14"/>
      <c r="AD191" s="14"/>
      <c r="AE191" s="14"/>
      <c r="AT191" s="273" t="s">
        <v>150</v>
      </c>
      <c r="AU191" s="273" t="s">
        <v>88</v>
      </c>
      <c r="AV191" s="14" t="s">
        <v>86</v>
      </c>
      <c r="AW191" s="14" t="s">
        <v>5</v>
      </c>
      <c r="AX191" s="14" t="s">
        <v>78</v>
      </c>
      <c r="AY191" s="273" t="s">
        <v>141</v>
      </c>
    </row>
    <row r="192" s="14" customFormat="1">
      <c r="A192" s="14"/>
      <c r="B192" s="264"/>
      <c r="C192" s="265"/>
      <c r="D192" s="251" t="s">
        <v>150</v>
      </c>
      <c r="E192" s="266" t="s">
        <v>1</v>
      </c>
      <c r="F192" s="267" t="s">
        <v>326</v>
      </c>
      <c r="G192" s="265"/>
      <c r="H192" s="266" t="s">
        <v>1</v>
      </c>
      <c r="I192" s="268"/>
      <c r="J192" s="268"/>
      <c r="K192" s="265"/>
      <c r="L192" s="265"/>
      <c r="M192" s="269"/>
      <c r="N192" s="270"/>
      <c r="O192" s="271"/>
      <c r="P192" s="271"/>
      <c r="Q192" s="271"/>
      <c r="R192" s="271"/>
      <c r="S192" s="271"/>
      <c r="T192" s="271"/>
      <c r="U192" s="271"/>
      <c r="V192" s="271"/>
      <c r="W192" s="271"/>
      <c r="X192" s="272"/>
      <c r="Y192" s="14"/>
      <c r="Z192" s="14"/>
      <c r="AA192" s="14"/>
      <c r="AB192" s="14"/>
      <c r="AC192" s="14"/>
      <c r="AD192" s="14"/>
      <c r="AE192" s="14"/>
      <c r="AT192" s="273" t="s">
        <v>150</v>
      </c>
      <c r="AU192" s="273" t="s">
        <v>88</v>
      </c>
      <c r="AV192" s="14" t="s">
        <v>86</v>
      </c>
      <c r="AW192" s="14" t="s">
        <v>5</v>
      </c>
      <c r="AX192" s="14" t="s">
        <v>78</v>
      </c>
      <c r="AY192" s="273" t="s">
        <v>141</v>
      </c>
    </row>
    <row r="193" s="14" customFormat="1">
      <c r="A193" s="14"/>
      <c r="B193" s="264"/>
      <c r="C193" s="265"/>
      <c r="D193" s="251" t="s">
        <v>150</v>
      </c>
      <c r="E193" s="266" t="s">
        <v>1</v>
      </c>
      <c r="F193" s="267" t="s">
        <v>327</v>
      </c>
      <c r="G193" s="265"/>
      <c r="H193" s="266" t="s">
        <v>1</v>
      </c>
      <c r="I193" s="268"/>
      <c r="J193" s="268"/>
      <c r="K193" s="265"/>
      <c r="L193" s="265"/>
      <c r="M193" s="269"/>
      <c r="N193" s="270"/>
      <c r="O193" s="271"/>
      <c r="P193" s="271"/>
      <c r="Q193" s="271"/>
      <c r="R193" s="271"/>
      <c r="S193" s="271"/>
      <c r="T193" s="271"/>
      <c r="U193" s="271"/>
      <c r="V193" s="271"/>
      <c r="W193" s="271"/>
      <c r="X193" s="272"/>
      <c r="Y193" s="14"/>
      <c r="Z193" s="14"/>
      <c r="AA193" s="14"/>
      <c r="AB193" s="14"/>
      <c r="AC193" s="14"/>
      <c r="AD193" s="14"/>
      <c r="AE193" s="14"/>
      <c r="AT193" s="273" t="s">
        <v>150</v>
      </c>
      <c r="AU193" s="273" t="s">
        <v>88</v>
      </c>
      <c r="AV193" s="14" t="s">
        <v>86</v>
      </c>
      <c r="AW193" s="14" t="s">
        <v>5</v>
      </c>
      <c r="AX193" s="14" t="s">
        <v>78</v>
      </c>
      <c r="AY193" s="273" t="s">
        <v>141</v>
      </c>
    </row>
    <row r="194" s="13" customFormat="1">
      <c r="A194" s="13"/>
      <c r="B194" s="249"/>
      <c r="C194" s="250"/>
      <c r="D194" s="251" t="s">
        <v>150</v>
      </c>
      <c r="E194" s="252" t="s">
        <v>1</v>
      </c>
      <c r="F194" s="253" t="s">
        <v>86</v>
      </c>
      <c r="G194" s="250"/>
      <c r="H194" s="254">
        <v>1</v>
      </c>
      <c r="I194" s="255"/>
      <c r="J194" s="255"/>
      <c r="K194" s="250"/>
      <c r="L194" s="250"/>
      <c r="M194" s="256"/>
      <c r="N194" s="257"/>
      <c r="O194" s="258"/>
      <c r="P194" s="258"/>
      <c r="Q194" s="258"/>
      <c r="R194" s="258"/>
      <c r="S194" s="258"/>
      <c r="T194" s="258"/>
      <c r="U194" s="258"/>
      <c r="V194" s="258"/>
      <c r="W194" s="258"/>
      <c r="X194" s="259"/>
      <c r="Y194" s="13"/>
      <c r="Z194" s="13"/>
      <c r="AA194" s="13"/>
      <c r="AB194" s="13"/>
      <c r="AC194" s="13"/>
      <c r="AD194" s="13"/>
      <c r="AE194" s="13"/>
      <c r="AT194" s="260" t="s">
        <v>150</v>
      </c>
      <c r="AU194" s="260" t="s">
        <v>88</v>
      </c>
      <c r="AV194" s="13" t="s">
        <v>88</v>
      </c>
      <c r="AW194" s="13" t="s">
        <v>5</v>
      </c>
      <c r="AX194" s="13" t="s">
        <v>78</v>
      </c>
      <c r="AY194" s="260" t="s">
        <v>141</v>
      </c>
    </row>
    <row r="195" s="2" customFormat="1" ht="16.5" customHeight="1">
      <c r="A195" s="37"/>
      <c r="B195" s="38"/>
      <c r="C195" s="235" t="s">
        <v>197</v>
      </c>
      <c r="D195" s="235" t="s">
        <v>143</v>
      </c>
      <c r="E195" s="236" t="s">
        <v>328</v>
      </c>
      <c r="F195" s="237" t="s">
        <v>117</v>
      </c>
      <c r="G195" s="238" t="s">
        <v>258</v>
      </c>
      <c r="H195" s="239">
        <v>1</v>
      </c>
      <c r="I195" s="240"/>
      <c r="J195" s="240"/>
      <c r="K195" s="241">
        <f>ROUND(P195*H195,2)</f>
        <v>0</v>
      </c>
      <c r="L195" s="237" t="s">
        <v>147</v>
      </c>
      <c r="M195" s="43"/>
      <c r="N195" s="242" t="s">
        <v>1</v>
      </c>
      <c r="O195" s="243" t="s">
        <v>41</v>
      </c>
      <c r="P195" s="244">
        <f>I195+J195</f>
        <v>0</v>
      </c>
      <c r="Q195" s="244">
        <f>ROUND(I195*H195,2)</f>
        <v>0</v>
      </c>
      <c r="R195" s="244">
        <f>ROUND(J195*H195,2)</f>
        <v>0</v>
      </c>
      <c r="S195" s="90"/>
      <c r="T195" s="245">
        <f>S195*H195</f>
        <v>0</v>
      </c>
      <c r="U195" s="245">
        <v>0</v>
      </c>
      <c r="V195" s="245">
        <f>U195*H195</f>
        <v>0</v>
      </c>
      <c r="W195" s="245">
        <v>0</v>
      </c>
      <c r="X195" s="246">
        <f>W195*H195</f>
        <v>0</v>
      </c>
      <c r="Y195" s="37"/>
      <c r="Z195" s="37"/>
      <c r="AA195" s="37"/>
      <c r="AB195" s="37"/>
      <c r="AC195" s="37"/>
      <c r="AD195" s="37"/>
      <c r="AE195" s="37"/>
      <c r="AR195" s="247" t="s">
        <v>259</v>
      </c>
      <c r="AT195" s="247" t="s">
        <v>143</v>
      </c>
      <c r="AU195" s="247" t="s">
        <v>88</v>
      </c>
      <c r="AY195" s="16" t="s">
        <v>141</v>
      </c>
      <c r="BE195" s="248">
        <f>IF(O195="základní",K195,0)</f>
        <v>0</v>
      </c>
      <c r="BF195" s="248">
        <f>IF(O195="snížená",K195,0)</f>
        <v>0</v>
      </c>
      <c r="BG195" s="248">
        <f>IF(O195="zákl. přenesená",K195,0)</f>
        <v>0</v>
      </c>
      <c r="BH195" s="248">
        <f>IF(O195="sníž. přenesená",K195,0)</f>
        <v>0</v>
      </c>
      <c r="BI195" s="248">
        <f>IF(O195="nulová",K195,0)</f>
        <v>0</v>
      </c>
      <c r="BJ195" s="16" t="s">
        <v>86</v>
      </c>
      <c r="BK195" s="248">
        <f>ROUND(P195*H195,2)</f>
        <v>0</v>
      </c>
      <c r="BL195" s="16" t="s">
        <v>259</v>
      </c>
      <c r="BM195" s="247" t="s">
        <v>329</v>
      </c>
    </row>
    <row r="196" s="14" customFormat="1">
      <c r="A196" s="14"/>
      <c r="B196" s="264"/>
      <c r="C196" s="265"/>
      <c r="D196" s="251" t="s">
        <v>150</v>
      </c>
      <c r="E196" s="266" t="s">
        <v>1</v>
      </c>
      <c r="F196" s="267" t="s">
        <v>330</v>
      </c>
      <c r="G196" s="265"/>
      <c r="H196" s="266" t="s">
        <v>1</v>
      </c>
      <c r="I196" s="268"/>
      <c r="J196" s="268"/>
      <c r="K196" s="265"/>
      <c r="L196" s="265"/>
      <c r="M196" s="269"/>
      <c r="N196" s="270"/>
      <c r="O196" s="271"/>
      <c r="P196" s="271"/>
      <c r="Q196" s="271"/>
      <c r="R196" s="271"/>
      <c r="S196" s="271"/>
      <c r="T196" s="271"/>
      <c r="U196" s="271"/>
      <c r="V196" s="271"/>
      <c r="W196" s="271"/>
      <c r="X196" s="272"/>
      <c r="Y196" s="14"/>
      <c r="Z196" s="14"/>
      <c r="AA196" s="14"/>
      <c r="AB196" s="14"/>
      <c r="AC196" s="14"/>
      <c r="AD196" s="14"/>
      <c r="AE196" s="14"/>
      <c r="AT196" s="273" t="s">
        <v>150</v>
      </c>
      <c r="AU196" s="273" t="s">
        <v>88</v>
      </c>
      <c r="AV196" s="14" t="s">
        <v>86</v>
      </c>
      <c r="AW196" s="14" t="s">
        <v>5</v>
      </c>
      <c r="AX196" s="14" t="s">
        <v>78</v>
      </c>
      <c r="AY196" s="273" t="s">
        <v>141</v>
      </c>
    </row>
    <row r="197" s="14" customFormat="1">
      <c r="A197" s="14"/>
      <c r="B197" s="264"/>
      <c r="C197" s="265"/>
      <c r="D197" s="251" t="s">
        <v>150</v>
      </c>
      <c r="E197" s="266" t="s">
        <v>1</v>
      </c>
      <c r="F197" s="267" t="s">
        <v>331</v>
      </c>
      <c r="G197" s="265"/>
      <c r="H197" s="266" t="s">
        <v>1</v>
      </c>
      <c r="I197" s="268"/>
      <c r="J197" s="268"/>
      <c r="K197" s="265"/>
      <c r="L197" s="265"/>
      <c r="M197" s="269"/>
      <c r="N197" s="270"/>
      <c r="O197" s="271"/>
      <c r="P197" s="271"/>
      <c r="Q197" s="271"/>
      <c r="R197" s="271"/>
      <c r="S197" s="271"/>
      <c r="T197" s="271"/>
      <c r="U197" s="271"/>
      <c r="V197" s="271"/>
      <c r="W197" s="271"/>
      <c r="X197" s="272"/>
      <c r="Y197" s="14"/>
      <c r="Z197" s="14"/>
      <c r="AA197" s="14"/>
      <c r="AB197" s="14"/>
      <c r="AC197" s="14"/>
      <c r="AD197" s="14"/>
      <c r="AE197" s="14"/>
      <c r="AT197" s="273" t="s">
        <v>150</v>
      </c>
      <c r="AU197" s="273" t="s">
        <v>88</v>
      </c>
      <c r="AV197" s="14" t="s">
        <v>86</v>
      </c>
      <c r="AW197" s="14" t="s">
        <v>5</v>
      </c>
      <c r="AX197" s="14" t="s">
        <v>78</v>
      </c>
      <c r="AY197" s="273" t="s">
        <v>141</v>
      </c>
    </row>
    <row r="198" s="14" customFormat="1">
      <c r="A198" s="14"/>
      <c r="B198" s="264"/>
      <c r="C198" s="265"/>
      <c r="D198" s="251" t="s">
        <v>150</v>
      </c>
      <c r="E198" s="266" t="s">
        <v>1</v>
      </c>
      <c r="F198" s="267" t="s">
        <v>332</v>
      </c>
      <c r="G198" s="265"/>
      <c r="H198" s="266" t="s">
        <v>1</v>
      </c>
      <c r="I198" s="268"/>
      <c r="J198" s="268"/>
      <c r="K198" s="265"/>
      <c r="L198" s="265"/>
      <c r="M198" s="269"/>
      <c r="N198" s="270"/>
      <c r="O198" s="271"/>
      <c r="P198" s="271"/>
      <c r="Q198" s="271"/>
      <c r="R198" s="271"/>
      <c r="S198" s="271"/>
      <c r="T198" s="271"/>
      <c r="U198" s="271"/>
      <c r="V198" s="271"/>
      <c r="W198" s="271"/>
      <c r="X198" s="272"/>
      <c r="Y198" s="14"/>
      <c r="Z198" s="14"/>
      <c r="AA198" s="14"/>
      <c r="AB198" s="14"/>
      <c r="AC198" s="14"/>
      <c r="AD198" s="14"/>
      <c r="AE198" s="14"/>
      <c r="AT198" s="273" t="s">
        <v>150</v>
      </c>
      <c r="AU198" s="273" t="s">
        <v>88</v>
      </c>
      <c r="AV198" s="14" t="s">
        <v>86</v>
      </c>
      <c r="AW198" s="14" t="s">
        <v>5</v>
      </c>
      <c r="AX198" s="14" t="s">
        <v>78</v>
      </c>
      <c r="AY198" s="273" t="s">
        <v>141</v>
      </c>
    </row>
    <row r="199" s="14" customFormat="1">
      <c r="A199" s="14"/>
      <c r="B199" s="264"/>
      <c r="C199" s="265"/>
      <c r="D199" s="251" t="s">
        <v>150</v>
      </c>
      <c r="E199" s="266" t="s">
        <v>1</v>
      </c>
      <c r="F199" s="267" t="s">
        <v>333</v>
      </c>
      <c r="G199" s="265"/>
      <c r="H199" s="266" t="s">
        <v>1</v>
      </c>
      <c r="I199" s="268"/>
      <c r="J199" s="268"/>
      <c r="K199" s="265"/>
      <c r="L199" s="265"/>
      <c r="M199" s="269"/>
      <c r="N199" s="270"/>
      <c r="O199" s="271"/>
      <c r="P199" s="271"/>
      <c r="Q199" s="271"/>
      <c r="R199" s="271"/>
      <c r="S199" s="271"/>
      <c r="T199" s="271"/>
      <c r="U199" s="271"/>
      <c r="V199" s="271"/>
      <c r="W199" s="271"/>
      <c r="X199" s="272"/>
      <c r="Y199" s="14"/>
      <c r="Z199" s="14"/>
      <c r="AA199" s="14"/>
      <c r="AB199" s="14"/>
      <c r="AC199" s="14"/>
      <c r="AD199" s="14"/>
      <c r="AE199" s="14"/>
      <c r="AT199" s="273" t="s">
        <v>150</v>
      </c>
      <c r="AU199" s="273" t="s">
        <v>88</v>
      </c>
      <c r="AV199" s="14" t="s">
        <v>86</v>
      </c>
      <c r="AW199" s="14" t="s">
        <v>5</v>
      </c>
      <c r="AX199" s="14" t="s">
        <v>78</v>
      </c>
      <c r="AY199" s="273" t="s">
        <v>141</v>
      </c>
    </row>
    <row r="200" s="14" customFormat="1">
      <c r="A200" s="14"/>
      <c r="B200" s="264"/>
      <c r="C200" s="265"/>
      <c r="D200" s="251" t="s">
        <v>150</v>
      </c>
      <c r="E200" s="266" t="s">
        <v>1</v>
      </c>
      <c r="F200" s="267" t="s">
        <v>334</v>
      </c>
      <c r="G200" s="265"/>
      <c r="H200" s="266" t="s">
        <v>1</v>
      </c>
      <c r="I200" s="268"/>
      <c r="J200" s="268"/>
      <c r="K200" s="265"/>
      <c r="L200" s="265"/>
      <c r="M200" s="269"/>
      <c r="N200" s="270"/>
      <c r="O200" s="271"/>
      <c r="P200" s="271"/>
      <c r="Q200" s="271"/>
      <c r="R200" s="271"/>
      <c r="S200" s="271"/>
      <c r="T200" s="271"/>
      <c r="U200" s="271"/>
      <c r="V200" s="271"/>
      <c r="W200" s="271"/>
      <c r="X200" s="272"/>
      <c r="Y200" s="14"/>
      <c r="Z200" s="14"/>
      <c r="AA200" s="14"/>
      <c r="AB200" s="14"/>
      <c r="AC200" s="14"/>
      <c r="AD200" s="14"/>
      <c r="AE200" s="14"/>
      <c r="AT200" s="273" t="s">
        <v>150</v>
      </c>
      <c r="AU200" s="273" t="s">
        <v>88</v>
      </c>
      <c r="AV200" s="14" t="s">
        <v>86</v>
      </c>
      <c r="AW200" s="14" t="s">
        <v>5</v>
      </c>
      <c r="AX200" s="14" t="s">
        <v>78</v>
      </c>
      <c r="AY200" s="273" t="s">
        <v>141</v>
      </c>
    </row>
    <row r="201" s="14" customFormat="1">
      <c r="A201" s="14"/>
      <c r="B201" s="264"/>
      <c r="C201" s="265"/>
      <c r="D201" s="251" t="s">
        <v>150</v>
      </c>
      <c r="E201" s="266" t="s">
        <v>1</v>
      </c>
      <c r="F201" s="267" t="s">
        <v>335</v>
      </c>
      <c r="G201" s="265"/>
      <c r="H201" s="266" t="s">
        <v>1</v>
      </c>
      <c r="I201" s="268"/>
      <c r="J201" s="268"/>
      <c r="K201" s="265"/>
      <c r="L201" s="265"/>
      <c r="M201" s="269"/>
      <c r="N201" s="270"/>
      <c r="O201" s="271"/>
      <c r="P201" s="271"/>
      <c r="Q201" s="271"/>
      <c r="R201" s="271"/>
      <c r="S201" s="271"/>
      <c r="T201" s="271"/>
      <c r="U201" s="271"/>
      <c r="V201" s="271"/>
      <c r="W201" s="271"/>
      <c r="X201" s="272"/>
      <c r="Y201" s="14"/>
      <c r="Z201" s="14"/>
      <c r="AA201" s="14"/>
      <c r="AB201" s="14"/>
      <c r="AC201" s="14"/>
      <c r="AD201" s="14"/>
      <c r="AE201" s="14"/>
      <c r="AT201" s="273" t="s">
        <v>150</v>
      </c>
      <c r="AU201" s="273" t="s">
        <v>88</v>
      </c>
      <c r="AV201" s="14" t="s">
        <v>86</v>
      </c>
      <c r="AW201" s="14" t="s">
        <v>5</v>
      </c>
      <c r="AX201" s="14" t="s">
        <v>78</v>
      </c>
      <c r="AY201" s="273" t="s">
        <v>141</v>
      </c>
    </row>
    <row r="202" s="14" customFormat="1">
      <c r="A202" s="14"/>
      <c r="B202" s="264"/>
      <c r="C202" s="265"/>
      <c r="D202" s="251" t="s">
        <v>150</v>
      </c>
      <c r="E202" s="266" t="s">
        <v>1</v>
      </c>
      <c r="F202" s="267" t="s">
        <v>336</v>
      </c>
      <c r="G202" s="265"/>
      <c r="H202" s="266" t="s">
        <v>1</v>
      </c>
      <c r="I202" s="268"/>
      <c r="J202" s="268"/>
      <c r="K202" s="265"/>
      <c r="L202" s="265"/>
      <c r="M202" s="269"/>
      <c r="N202" s="270"/>
      <c r="O202" s="271"/>
      <c r="P202" s="271"/>
      <c r="Q202" s="271"/>
      <c r="R202" s="271"/>
      <c r="S202" s="271"/>
      <c r="T202" s="271"/>
      <c r="U202" s="271"/>
      <c r="V202" s="271"/>
      <c r="W202" s="271"/>
      <c r="X202" s="272"/>
      <c r="Y202" s="14"/>
      <c r="Z202" s="14"/>
      <c r="AA202" s="14"/>
      <c r="AB202" s="14"/>
      <c r="AC202" s="14"/>
      <c r="AD202" s="14"/>
      <c r="AE202" s="14"/>
      <c r="AT202" s="273" t="s">
        <v>150</v>
      </c>
      <c r="AU202" s="273" t="s">
        <v>88</v>
      </c>
      <c r="AV202" s="14" t="s">
        <v>86</v>
      </c>
      <c r="AW202" s="14" t="s">
        <v>5</v>
      </c>
      <c r="AX202" s="14" t="s">
        <v>78</v>
      </c>
      <c r="AY202" s="273" t="s">
        <v>141</v>
      </c>
    </row>
    <row r="203" s="14" customFormat="1">
      <c r="A203" s="14"/>
      <c r="B203" s="264"/>
      <c r="C203" s="265"/>
      <c r="D203" s="251" t="s">
        <v>150</v>
      </c>
      <c r="E203" s="266" t="s">
        <v>1</v>
      </c>
      <c r="F203" s="267" t="s">
        <v>337</v>
      </c>
      <c r="G203" s="265"/>
      <c r="H203" s="266" t="s">
        <v>1</v>
      </c>
      <c r="I203" s="268"/>
      <c r="J203" s="268"/>
      <c r="K203" s="265"/>
      <c r="L203" s="265"/>
      <c r="M203" s="269"/>
      <c r="N203" s="270"/>
      <c r="O203" s="271"/>
      <c r="P203" s="271"/>
      <c r="Q203" s="271"/>
      <c r="R203" s="271"/>
      <c r="S203" s="271"/>
      <c r="T203" s="271"/>
      <c r="U203" s="271"/>
      <c r="V203" s="271"/>
      <c r="W203" s="271"/>
      <c r="X203" s="272"/>
      <c r="Y203" s="14"/>
      <c r="Z203" s="14"/>
      <c r="AA203" s="14"/>
      <c r="AB203" s="14"/>
      <c r="AC203" s="14"/>
      <c r="AD203" s="14"/>
      <c r="AE203" s="14"/>
      <c r="AT203" s="273" t="s">
        <v>150</v>
      </c>
      <c r="AU203" s="273" t="s">
        <v>88</v>
      </c>
      <c r="AV203" s="14" t="s">
        <v>86</v>
      </c>
      <c r="AW203" s="14" t="s">
        <v>5</v>
      </c>
      <c r="AX203" s="14" t="s">
        <v>78</v>
      </c>
      <c r="AY203" s="273" t="s">
        <v>141</v>
      </c>
    </row>
    <row r="204" s="14" customFormat="1">
      <c r="A204" s="14"/>
      <c r="B204" s="264"/>
      <c r="C204" s="265"/>
      <c r="D204" s="251" t="s">
        <v>150</v>
      </c>
      <c r="E204" s="266" t="s">
        <v>1</v>
      </c>
      <c r="F204" s="267" t="s">
        <v>338</v>
      </c>
      <c r="G204" s="265"/>
      <c r="H204" s="266" t="s">
        <v>1</v>
      </c>
      <c r="I204" s="268"/>
      <c r="J204" s="268"/>
      <c r="K204" s="265"/>
      <c r="L204" s="265"/>
      <c r="M204" s="269"/>
      <c r="N204" s="270"/>
      <c r="O204" s="271"/>
      <c r="P204" s="271"/>
      <c r="Q204" s="271"/>
      <c r="R204" s="271"/>
      <c r="S204" s="271"/>
      <c r="T204" s="271"/>
      <c r="U204" s="271"/>
      <c r="V204" s="271"/>
      <c r="W204" s="271"/>
      <c r="X204" s="272"/>
      <c r="Y204" s="14"/>
      <c r="Z204" s="14"/>
      <c r="AA204" s="14"/>
      <c r="AB204" s="14"/>
      <c r="AC204" s="14"/>
      <c r="AD204" s="14"/>
      <c r="AE204" s="14"/>
      <c r="AT204" s="273" t="s">
        <v>150</v>
      </c>
      <c r="AU204" s="273" t="s">
        <v>88</v>
      </c>
      <c r="AV204" s="14" t="s">
        <v>86</v>
      </c>
      <c r="AW204" s="14" t="s">
        <v>5</v>
      </c>
      <c r="AX204" s="14" t="s">
        <v>78</v>
      </c>
      <c r="AY204" s="273" t="s">
        <v>141</v>
      </c>
    </row>
    <row r="205" s="14" customFormat="1">
      <c r="A205" s="14"/>
      <c r="B205" s="264"/>
      <c r="C205" s="265"/>
      <c r="D205" s="251" t="s">
        <v>150</v>
      </c>
      <c r="E205" s="266" t="s">
        <v>1</v>
      </c>
      <c r="F205" s="267" t="s">
        <v>339</v>
      </c>
      <c r="G205" s="265"/>
      <c r="H205" s="266" t="s">
        <v>1</v>
      </c>
      <c r="I205" s="268"/>
      <c r="J205" s="268"/>
      <c r="K205" s="265"/>
      <c r="L205" s="265"/>
      <c r="M205" s="269"/>
      <c r="N205" s="270"/>
      <c r="O205" s="271"/>
      <c r="P205" s="271"/>
      <c r="Q205" s="271"/>
      <c r="R205" s="271"/>
      <c r="S205" s="271"/>
      <c r="T205" s="271"/>
      <c r="U205" s="271"/>
      <c r="V205" s="271"/>
      <c r="W205" s="271"/>
      <c r="X205" s="272"/>
      <c r="Y205" s="14"/>
      <c r="Z205" s="14"/>
      <c r="AA205" s="14"/>
      <c r="AB205" s="14"/>
      <c r="AC205" s="14"/>
      <c r="AD205" s="14"/>
      <c r="AE205" s="14"/>
      <c r="AT205" s="273" t="s">
        <v>150</v>
      </c>
      <c r="AU205" s="273" t="s">
        <v>88</v>
      </c>
      <c r="AV205" s="14" t="s">
        <v>86</v>
      </c>
      <c r="AW205" s="14" t="s">
        <v>5</v>
      </c>
      <c r="AX205" s="14" t="s">
        <v>78</v>
      </c>
      <c r="AY205" s="273" t="s">
        <v>141</v>
      </c>
    </row>
    <row r="206" s="13" customFormat="1">
      <c r="A206" s="13"/>
      <c r="B206" s="249"/>
      <c r="C206" s="250"/>
      <c r="D206" s="251" t="s">
        <v>150</v>
      </c>
      <c r="E206" s="252" t="s">
        <v>1</v>
      </c>
      <c r="F206" s="253" t="s">
        <v>86</v>
      </c>
      <c r="G206" s="250"/>
      <c r="H206" s="254">
        <v>1</v>
      </c>
      <c r="I206" s="255"/>
      <c r="J206" s="255"/>
      <c r="K206" s="250"/>
      <c r="L206" s="250"/>
      <c r="M206" s="256"/>
      <c r="N206" s="280"/>
      <c r="O206" s="281"/>
      <c r="P206" s="281"/>
      <c r="Q206" s="281"/>
      <c r="R206" s="281"/>
      <c r="S206" s="281"/>
      <c r="T206" s="281"/>
      <c r="U206" s="281"/>
      <c r="V206" s="281"/>
      <c r="W206" s="281"/>
      <c r="X206" s="282"/>
      <c r="Y206" s="13"/>
      <c r="Z206" s="13"/>
      <c r="AA206" s="13"/>
      <c r="AB206" s="13"/>
      <c r="AC206" s="13"/>
      <c r="AD206" s="13"/>
      <c r="AE206" s="13"/>
      <c r="AT206" s="260" t="s">
        <v>150</v>
      </c>
      <c r="AU206" s="260" t="s">
        <v>88</v>
      </c>
      <c r="AV206" s="13" t="s">
        <v>88</v>
      </c>
      <c r="AW206" s="13" t="s">
        <v>5</v>
      </c>
      <c r="AX206" s="13" t="s">
        <v>78</v>
      </c>
      <c r="AY206" s="260" t="s">
        <v>141</v>
      </c>
    </row>
    <row r="207" s="2" customFormat="1" ht="6.96" customHeight="1">
      <c r="A207" s="37"/>
      <c r="B207" s="65"/>
      <c r="C207" s="66"/>
      <c r="D207" s="66"/>
      <c r="E207" s="66"/>
      <c r="F207" s="66"/>
      <c r="G207" s="66"/>
      <c r="H207" s="66"/>
      <c r="I207" s="66"/>
      <c r="J207" s="66"/>
      <c r="K207" s="66"/>
      <c r="L207" s="66"/>
      <c r="M207" s="43"/>
      <c r="N207" s="37"/>
      <c r="P207" s="37"/>
      <c r="Q207" s="37"/>
      <c r="R207" s="37"/>
      <c r="S207" s="37"/>
      <c r="T207" s="37"/>
      <c r="U207" s="37"/>
      <c r="V207" s="37"/>
      <c r="W207" s="37"/>
      <c r="X207" s="37"/>
      <c r="Y207" s="37"/>
      <c r="Z207" s="37"/>
      <c r="AA207" s="37"/>
      <c r="AB207" s="37"/>
      <c r="AC207" s="37"/>
      <c r="AD207" s="37"/>
      <c r="AE207" s="37"/>
    </row>
  </sheetData>
  <sheetProtection sheet="1" autoFilter="0" formatColumns="0" formatRows="0" objects="1" scenarios="1" spinCount="100000" saltValue="R+0SwL7QeB7yLDjbl9ZQ5E/0Ia8e/YxlbOSqeXAOYF1w1LTlyYfmrIFBayieGwZDsOC5BHeC8aDxc90b7kPxXA==" hashValue="rqcpz2l1gzZVESRNVqez36auL/ihFiP0Md6pmpQzn1xqMotfkKp3c53fzPtlH9q0e9+GVaES1Sy0LumSAzg4rQ==" algorithmName="SHA-512" password="CC35"/>
  <autoFilter ref="C130:L206"/>
  <mergeCells count="14">
    <mergeCell ref="E7:H7"/>
    <mergeCell ref="E9:H9"/>
    <mergeCell ref="E18:H18"/>
    <mergeCell ref="E27:H27"/>
    <mergeCell ref="E85:H85"/>
    <mergeCell ref="E87:H87"/>
    <mergeCell ref="D105:F105"/>
    <mergeCell ref="D106:F106"/>
    <mergeCell ref="D107:F107"/>
    <mergeCell ref="D108:F108"/>
    <mergeCell ref="D109:F109"/>
    <mergeCell ref="E121:H121"/>
    <mergeCell ref="E123:H12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Jakub Čermák</dc:creator>
  <cp:lastModifiedBy>Jakub Čermák</cp:lastModifiedBy>
  <dcterms:created xsi:type="dcterms:W3CDTF">2023-07-06T16:54:19Z</dcterms:created>
  <dcterms:modified xsi:type="dcterms:W3CDTF">2023-07-06T16:54:22Z</dcterms:modified>
</cp:coreProperties>
</file>