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39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marketa.oulicka\Desktop\Veřejná zakázka odpady 2023\"/>
    </mc:Choice>
  </mc:AlternateContent>
  <xr:revisionPtr revIDLastSave="0" documentId="13_ncr:1_{C16B2B00-06F1-4120-95A9-A8E19CBD40D1}" xr6:coauthVersionLast="36" xr6:coauthVersionMax="47" xr10:uidLastSave="{00000000-0000-0000-0000-000000000000}"/>
  <bookViews>
    <workbookView xWindow="2640" yWindow="2640" windowWidth="21600" windowHeight="12648" firstSheet="7" activeTab="9" xr2:uid="{445E050D-35F9-4AEF-B635-941968A923E7}"/>
  </bookViews>
  <sheets>
    <sheet name="MNUL KO" sheetId="2" r:id="rId1"/>
    <sheet name="MNUL NO" sheetId="10" r:id="rId2"/>
    <sheet name="Most KO" sheetId="11" r:id="rId3"/>
    <sheet name="Most NO" sheetId="3" r:id="rId4"/>
    <sheet name="Teplice KO" sheetId="4" r:id="rId5"/>
    <sheet name="Teplice NO" sheetId="12" r:id="rId6"/>
    <sheet name="Chomutov KO" sheetId="13" r:id="rId7"/>
    <sheet name="Chomutov NO" sheetId="5" r:id="rId8"/>
    <sheet name="Děčín KO" sheetId="6" r:id="rId9"/>
    <sheet name="Děčín NO" sheetId="14" r:id="rId10"/>
    <sheet name="Rumburk KO" sheetId="7" r:id="rId11"/>
    <sheet name="Rumburk NO" sheetId="15" r:id="rId12"/>
    <sheet name="Litoměřice KO" sheetId="16" r:id="rId13"/>
    <sheet name="Litoměřice NO" sheetId="8" r:id="rId14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15" i="8" l="1"/>
  <c r="J14" i="8"/>
  <c r="J13" i="8"/>
  <c r="J12" i="8"/>
  <c r="J11" i="8"/>
  <c r="J10" i="8"/>
  <c r="J9" i="8"/>
  <c r="J8" i="8"/>
  <c r="J17" i="15"/>
  <c r="J16" i="15"/>
  <c r="J15" i="15"/>
  <c r="J14" i="15"/>
  <c r="J13" i="15"/>
  <c r="J12" i="15"/>
  <c r="J11" i="15"/>
  <c r="J10" i="15"/>
  <c r="J9" i="15"/>
  <c r="J8" i="15"/>
  <c r="J18" i="14"/>
  <c r="J17" i="14"/>
  <c r="J16" i="14"/>
  <c r="J15" i="14"/>
  <c r="J14" i="14"/>
  <c r="J13" i="14"/>
  <c r="J12" i="14"/>
  <c r="J11" i="14"/>
  <c r="J10" i="14"/>
  <c r="J9" i="14"/>
  <c r="J8" i="14"/>
  <c r="J18" i="5"/>
  <c r="J17" i="5"/>
  <c r="J16" i="5"/>
  <c r="J15" i="5"/>
  <c r="J14" i="5"/>
  <c r="J13" i="5"/>
  <c r="J12" i="5"/>
  <c r="J11" i="5"/>
  <c r="J10" i="5"/>
  <c r="J9" i="5"/>
  <c r="J8" i="5"/>
  <c r="J18" i="12"/>
  <c r="J17" i="12"/>
  <c r="J16" i="12"/>
  <c r="J15" i="12"/>
  <c r="J14" i="12"/>
  <c r="J13" i="12"/>
  <c r="J12" i="12"/>
  <c r="J11" i="12"/>
  <c r="J10" i="12"/>
  <c r="J9" i="12"/>
  <c r="J8" i="12"/>
  <c r="J18" i="3"/>
  <c r="J17" i="3"/>
  <c r="J16" i="3"/>
  <c r="J15" i="3"/>
  <c r="J14" i="3"/>
  <c r="J13" i="3"/>
  <c r="J12" i="3"/>
  <c r="J11" i="3"/>
  <c r="J10" i="3"/>
  <c r="J9" i="3"/>
  <c r="J8" i="3"/>
  <c r="J17" i="10"/>
  <c r="J16" i="10"/>
  <c r="J15" i="10"/>
  <c r="J14" i="10"/>
  <c r="J13" i="10"/>
  <c r="J12" i="10"/>
  <c r="J11" i="10"/>
  <c r="J18" i="10"/>
  <c r="J10" i="10"/>
  <c r="J9" i="10"/>
  <c r="J8" i="10"/>
  <c r="I24" i="16" l="1"/>
  <c r="M22" i="16"/>
  <c r="L21" i="16"/>
  <c r="M21" i="16" s="1"/>
  <c r="M20" i="16"/>
  <c r="L20" i="16"/>
  <c r="E21" i="16"/>
  <c r="E20" i="16"/>
  <c r="I21" i="16"/>
  <c r="I20" i="16"/>
  <c r="L19" i="7"/>
  <c r="I19" i="7"/>
  <c r="E19" i="7"/>
  <c r="M19" i="7" s="1"/>
  <c r="I22" i="7" s="1"/>
  <c r="I24" i="6"/>
  <c r="M22" i="6"/>
  <c r="L21" i="6"/>
  <c r="M21" i="6" s="1"/>
  <c r="M20" i="6"/>
  <c r="L20" i="6"/>
  <c r="I21" i="6"/>
  <c r="I20" i="6"/>
  <c r="I21" i="13"/>
  <c r="E21" i="6"/>
  <c r="E20" i="6"/>
  <c r="M22" i="13"/>
  <c r="M21" i="13"/>
  <c r="L22" i="13"/>
  <c r="L21" i="13"/>
  <c r="I22" i="13"/>
  <c r="E22" i="13"/>
  <c r="E21" i="13"/>
  <c r="I23" i="4"/>
  <c r="M21" i="4"/>
  <c r="L20" i="4"/>
  <c r="M20" i="4" s="1"/>
  <c r="M19" i="4"/>
  <c r="L19" i="4"/>
  <c r="I20" i="4"/>
  <c r="I19" i="4"/>
  <c r="M23" i="11"/>
  <c r="M22" i="11"/>
  <c r="M21" i="11"/>
  <c r="L22" i="11"/>
  <c r="L21" i="11"/>
  <c r="I25" i="11"/>
  <c r="I22" i="11"/>
  <c r="I21" i="11"/>
  <c r="E22" i="11"/>
  <c r="E21" i="11"/>
  <c r="M17" i="16"/>
  <c r="M15" i="16"/>
  <c r="M13" i="16"/>
  <c r="M12" i="16"/>
  <c r="M10" i="16"/>
  <c r="M14" i="7"/>
  <c r="M15" i="7"/>
  <c r="M16" i="7"/>
  <c r="M13" i="7"/>
  <c r="M10" i="7"/>
  <c r="M17" i="6"/>
  <c r="M16" i="6"/>
  <c r="M14" i="6"/>
  <c r="M13" i="6"/>
  <c r="M10" i="6"/>
  <c r="M18" i="13"/>
  <c r="M16" i="13"/>
  <c r="M14" i="13"/>
  <c r="M12" i="13"/>
  <c r="M10" i="13"/>
  <c r="M16" i="4"/>
  <c r="M14" i="4"/>
  <c r="M12" i="4"/>
  <c r="M11" i="4"/>
  <c r="M10" i="4"/>
  <c r="M31" i="2"/>
  <c r="M30" i="2"/>
  <c r="I31" i="2"/>
  <c r="I30" i="2"/>
  <c r="L31" i="2"/>
  <c r="L30" i="2"/>
  <c r="E31" i="2"/>
  <c r="M23" i="13" l="1"/>
  <c r="I25" i="13" s="1"/>
  <c r="E30" i="2"/>
  <c r="M18" i="11"/>
  <c r="M16" i="11"/>
  <c r="M14" i="11"/>
  <c r="M12" i="11"/>
  <c r="M10" i="11"/>
  <c r="M27" i="2" l="1"/>
  <c r="M26" i="2"/>
  <c r="M23" i="2"/>
  <c r="M17" i="2"/>
  <c r="M10" i="2"/>
  <c r="I11" i="4" l="1"/>
  <c r="I12" i="4"/>
  <c r="I13" i="4"/>
  <c r="I14" i="4"/>
  <c r="I15" i="4"/>
  <c r="I16" i="4"/>
  <c r="I10" i="4"/>
  <c r="I11" i="11"/>
  <c r="I12" i="11"/>
  <c r="I13" i="11"/>
  <c r="I14" i="11"/>
  <c r="I15" i="11"/>
  <c r="I16" i="11"/>
  <c r="I17" i="11"/>
  <c r="I18" i="11"/>
  <c r="I10" i="11"/>
  <c r="I11" i="2"/>
  <c r="I12" i="2"/>
  <c r="I13" i="2"/>
  <c r="I14" i="2"/>
  <c r="I15" i="2"/>
  <c r="I16" i="2"/>
  <c r="I17" i="2"/>
  <c r="I18" i="2"/>
  <c r="I19" i="2"/>
  <c r="I20" i="2"/>
  <c r="I21" i="2"/>
  <c r="I22" i="2"/>
  <c r="I23" i="2"/>
  <c r="I24" i="2"/>
  <c r="I25" i="2"/>
  <c r="I26" i="2"/>
  <c r="I27" i="2"/>
  <c r="I10" i="2"/>
  <c r="F9" i="15" l="1"/>
  <c r="F10" i="15"/>
  <c r="F11" i="15"/>
  <c r="K11" i="15"/>
  <c r="F12" i="15"/>
  <c r="F13" i="15"/>
  <c r="F14" i="15"/>
  <c r="F15" i="15"/>
  <c r="K15" i="15"/>
  <c r="F16" i="15"/>
  <c r="F17" i="15"/>
  <c r="F9" i="8"/>
  <c r="K9" i="8"/>
  <c r="F10" i="8"/>
  <c r="F11" i="8"/>
  <c r="K11" i="8"/>
  <c r="F12" i="8"/>
  <c r="F13" i="8"/>
  <c r="F14" i="8"/>
  <c r="F15" i="8"/>
  <c r="K8" i="8"/>
  <c r="F8" i="8"/>
  <c r="F8" i="15"/>
  <c r="F9" i="14"/>
  <c r="F10" i="14"/>
  <c r="F11" i="14"/>
  <c r="K11" i="14"/>
  <c r="F12" i="14"/>
  <c r="K12" i="14"/>
  <c r="F13" i="14"/>
  <c r="F14" i="14"/>
  <c r="K14" i="14"/>
  <c r="F15" i="14"/>
  <c r="K15" i="14"/>
  <c r="F16" i="14"/>
  <c r="F17" i="14"/>
  <c r="F18" i="14"/>
  <c r="F9" i="5"/>
  <c r="K9" i="5"/>
  <c r="F10" i="5"/>
  <c r="K10" i="5"/>
  <c r="F11" i="5"/>
  <c r="F12" i="5"/>
  <c r="K12" i="5"/>
  <c r="F13" i="5"/>
  <c r="K13" i="5"/>
  <c r="F14" i="5"/>
  <c r="K14" i="5"/>
  <c r="F15" i="5"/>
  <c r="F16" i="5"/>
  <c r="F17" i="5"/>
  <c r="K17" i="5"/>
  <c r="F18" i="5"/>
  <c r="K18" i="5"/>
  <c r="F8" i="14"/>
  <c r="F8" i="5"/>
  <c r="K8" i="5" s="1"/>
  <c r="F10" i="12"/>
  <c r="F11" i="12"/>
  <c r="F12" i="12"/>
  <c r="K12" i="12"/>
  <c r="F13" i="12"/>
  <c r="F14" i="12"/>
  <c r="F15" i="12"/>
  <c r="F16" i="12"/>
  <c r="K16" i="12"/>
  <c r="F17" i="12"/>
  <c r="F18" i="12"/>
  <c r="K9" i="12"/>
  <c r="F9" i="12"/>
  <c r="F8" i="12"/>
  <c r="K8" i="12" s="1"/>
  <c r="F9" i="3"/>
  <c r="F10" i="3"/>
  <c r="K10" i="3"/>
  <c r="F11" i="3"/>
  <c r="F12" i="3"/>
  <c r="F13" i="3"/>
  <c r="K13" i="3"/>
  <c r="F14" i="3"/>
  <c r="F15" i="3"/>
  <c r="K15" i="3"/>
  <c r="F16" i="3"/>
  <c r="F17" i="3"/>
  <c r="F18" i="3"/>
  <c r="F8" i="3"/>
  <c r="K13" i="14" l="1"/>
  <c r="K11" i="12"/>
  <c r="K8" i="3"/>
  <c r="K10" i="8"/>
  <c r="K14" i="8"/>
  <c r="K8" i="14"/>
  <c r="K14" i="15"/>
  <c r="K10" i="15"/>
  <c r="K18" i="3"/>
  <c r="K8" i="15"/>
  <c r="K17" i="15"/>
  <c r="K16" i="15"/>
  <c r="K13" i="15"/>
  <c r="K12" i="15"/>
  <c r="K9" i="15"/>
  <c r="K15" i="8"/>
  <c r="K13" i="8"/>
  <c r="K12" i="8"/>
  <c r="K16" i="14"/>
  <c r="K18" i="14"/>
  <c r="K17" i="14"/>
  <c r="K10" i="14"/>
  <c r="K9" i="14"/>
  <c r="K11" i="5"/>
  <c r="K16" i="5"/>
  <c r="K15" i="5"/>
  <c r="K15" i="12"/>
  <c r="K18" i="12"/>
  <c r="K17" i="12"/>
  <c r="K14" i="12"/>
  <c r="K13" i="12"/>
  <c r="K10" i="12"/>
  <c r="K17" i="3"/>
  <c r="K16" i="3"/>
  <c r="K14" i="3"/>
  <c r="K12" i="3"/>
  <c r="K11" i="3"/>
  <c r="K9" i="3"/>
  <c r="N12" i="16"/>
  <c r="O12" i="16" s="1"/>
  <c r="N13" i="16"/>
  <c r="N15" i="16"/>
  <c r="N17" i="16"/>
  <c r="I11" i="16"/>
  <c r="I12" i="16"/>
  <c r="I13" i="16"/>
  <c r="I14" i="16"/>
  <c r="I15" i="16"/>
  <c r="I16" i="16"/>
  <c r="I17" i="16"/>
  <c r="E12" i="16"/>
  <c r="E13" i="16"/>
  <c r="E14" i="16"/>
  <c r="E15" i="16"/>
  <c r="E16" i="16"/>
  <c r="E17" i="16"/>
  <c r="N13" i="7"/>
  <c r="N14" i="7"/>
  <c r="N15" i="7"/>
  <c r="N16" i="7"/>
  <c r="I11" i="7"/>
  <c r="I12" i="7"/>
  <c r="I13" i="7"/>
  <c r="I14" i="7"/>
  <c r="I15" i="7"/>
  <c r="I16" i="7"/>
  <c r="E11" i="7"/>
  <c r="E12" i="7"/>
  <c r="E13" i="7"/>
  <c r="E14" i="7"/>
  <c r="E15" i="7"/>
  <c r="E16" i="7"/>
  <c r="N10" i="16"/>
  <c r="I10" i="16"/>
  <c r="E10" i="16"/>
  <c r="N10" i="7"/>
  <c r="E10" i="7"/>
  <c r="I10" i="7"/>
  <c r="N13" i="6"/>
  <c r="N14" i="6"/>
  <c r="N16" i="6"/>
  <c r="N17" i="6"/>
  <c r="N10" i="6"/>
  <c r="I11" i="6"/>
  <c r="I12" i="6"/>
  <c r="I13" i="6"/>
  <c r="I14" i="6"/>
  <c r="I15" i="6"/>
  <c r="I16" i="6"/>
  <c r="I17" i="6"/>
  <c r="E11" i="6"/>
  <c r="E12" i="6"/>
  <c r="E13" i="6"/>
  <c r="E14" i="6"/>
  <c r="O14" i="6" s="1"/>
  <c r="E15" i="6"/>
  <c r="E16" i="6"/>
  <c r="E17" i="6"/>
  <c r="I11" i="13"/>
  <c r="I12" i="13"/>
  <c r="I13" i="13"/>
  <c r="I14" i="13"/>
  <c r="I15" i="13"/>
  <c r="I16" i="13"/>
  <c r="I17" i="13"/>
  <c r="I18" i="13"/>
  <c r="E11" i="13"/>
  <c r="E12" i="13"/>
  <c r="E13" i="13"/>
  <c r="E14" i="13"/>
  <c r="E15" i="13"/>
  <c r="E16" i="13"/>
  <c r="E17" i="13"/>
  <c r="E18" i="13"/>
  <c r="N12" i="13"/>
  <c r="N14" i="13"/>
  <c r="N16" i="13"/>
  <c r="N18" i="13"/>
  <c r="N10" i="13"/>
  <c r="N11" i="4"/>
  <c r="N12" i="4"/>
  <c r="N14" i="4"/>
  <c r="N16" i="4"/>
  <c r="E11" i="4"/>
  <c r="E12" i="4"/>
  <c r="O12" i="4" s="1"/>
  <c r="E13" i="4"/>
  <c r="E14" i="4"/>
  <c r="O14" i="4" s="1"/>
  <c r="E15" i="4"/>
  <c r="E16" i="4"/>
  <c r="N10" i="4"/>
  <c r="I10" i="6"/>
  <c r="I10" i="13"/>
  <c r="E10" i="6"/>
  <c r="E10" i="13"/>
  <c r="E10" i="4"/>
  <c r="N12" i="11"/>
  <c r="N14" i="11"/>
  <c r="O14" i="11" s="1"/>
  <c r="N16" i="11"/>
  <c r="N18" i="11"/>
  <c r="N10" i="11"/>
  <c r="E11" i="11"/>
  <c r="E12" i="11"/>
  <c r="E13" i="11"/>
  <c r="E14" i="11"/>
  <c r="E15" i="11"/>
  <c r="E16" i="11"/>
  <c r="E17" i="11"/>
  <c r="E18" i="11"/>
  <c r="O18" i="11" s="1"/>
  <c r="E10" i="11"/>
  <c r="O10" i="11" s="1"/>
  <c r="K17" i="8" l="1"/>
  <c r="K20" i="5"/>
  <c r="K20" i="12"/>
  <c r="K20" i="3"/>
  <c r="O15" i="7"/>
  <c r="O13" i="7"/>
  <c r="O16" i="7"/>
  <c r="O10" i="7"/>
  <c r="O12" i="11"/>
  <c r="O14" i="7"/>
  <c r="O17" i="7" s="1"/>
  <c r="O10" i="13"/>
  <c r="M32" i="2"/>
  <c r="I35" i="2" s="1"/>
  <c r="O16" i="11"/>
  <c r="O12" i="13"/>
  <c r="O10" i="6"/>
  <c r="K20" i="14"/>
  <c r="O15" i="16"/>
  <c r="O16" i="13"/>
  <c r="O10" i="4"/>
  <c r="O10" i="16"/>
  <c r="O13" i="16"/>
  <c r="O14" i="13"/>
  <c r="O17" i="16"/>
  <c r="K19" i="15"/>
  <c r="O16" i="6"/>
  <c r="O17" i="6"/>
  <c r="O13" i="6"/>
  <c r="O18" i="6" l="1"/>
  <c r="F18" i="10"/>
  <c r="F17" i="10"/>
  <c r="F16" i="10"/>
  <c r="F15" i="10"/>
  <c r="F14" i="10"/>
  <c r="K14" i="10" s="1"/>
  <c r="F13" i="10"/>
  <c r="F12" i="10"/>
  <c r="F11" i="10"/>
  <c r="F10" i="10"/>
  <c r="K10" i="10" s="1"/>
  <c r="F9" i="10"/>
  <c r="F8" i="10"/>
  <c r="N27" i="2"/>
  <c r="E27" i="2"/>
  <c r="N26" i="2"/>
  <c r="E26" i="2"/>
  <c r="O26" i="2" s="1"/>
  <c r="E25" i="2"/>
  <c r="E24" i="2"/>
  <c r="N23" i="2"/>
  <c r="E23" i="2"/>
  <c r="E22" i="2"/>
  <c r="E21" i="2"/>
  <c r="E20" i="2"/>
  <c r="E19" i="2"/>
  <c r="E18" i="2"/>
  <c r="N17" i="2"/>
  <c r="E17" i="2"/>
  <c r="E16" i="2"/>
  <c r="E15" i="2"/>
  <c r="E14" i="2"/>
  <c r="E13" i="2"/>
  <c r="E12" i="2"/>
  <c r="E11" i="2"/>
  <c r="N10" i="2"/>
  <c r="E10" i="2"/>
  <c r="K12" i="10" l="1"/>
  <c r="K16" i="10"/>
  <c r="K13" i="10"/>
  <c r="K17" i="10"/>
  <c r="K18" i="10"/>
  <c r="K9" i="10"/>
  <c r="K8" i="10"/>
  <c r="O27" i="2"/>
  <c r="O10" i="2"/>
  <c r="O23" i="2"/>
  <c r="O17" i="2"/>
  <c r="K11" i="10"/>
  <c r="K15" i="10"/>
  <c r="K20" i="10" l="1"/>
  <c r="O28" i="2"/>
  <c r="O18" i="13"/>
  <c r="O19" i="13" s="1"/>
  <c r="O18" i="16" l="1"/>
  <c r="O19" i="11" l="1"/>
  <c r="O16" i="4"/>
  <c r="O11" i="4"/>
  <c r="O17" i="4" l="1"/>
</calcChain>
</file>

<file path=xl/sharedStrings.xml><?xml version="1.0" encoding="utf-8"?>
<sst xmlns="http://schemas.openxmlformats.org/spreadsheetml/2006/main" count="679" uniqueCount="113">
  <si>
    <t>Celková cena za rok bez DPH</t>
  </si>
  <si>
    <t>240 l</t>
  </si>
  <si>
    <t>Kovy</t>
  </si>
  <si>
    <t>1 100 l</t>
  </si>
  <si>
    <t>Sklo</t>
  </si>
  <si>
    <t>Plast</t>
  </si>
  <si>
    <t>Papír</t>
  </si>
  <si>
    <t>2x týdně</t>
  </si>
  <si>
    <t>1x měsíc</t>
  </si>
  <si>
    <t>Předpokládané množství odpadů za rok v tunách</t>
  </si>
  <si>
    <t>Cena za svoz všech nádob za rok bez DPH</t>
  </si>
  <si>
    <t>Předpokládaný počet výsypů jedné nádoby za rok</t>
  </si>
  <si>
    <t>N</t>
  </si>
  <si>
    <t>O/N</t>
  </si>
  <si>
    <t>shrabky z česlí</t>
  </si>
  <si>
    <t>jiná nepoužitelná léčiva neuvedená pod číslem 180108</t>
  </si>
  <si>
    <t>nepoužitelná cytostatika</t>
  </si>
  <si>
    <t>chemikálie které jsou nebo obsahují nebezpečné látky</t>
  </si>
  <si>
    <t xml:space="preserve">odpady na jejichž sběr a odstraňování jsou kladeny zvláštní požadavky s ohledem na prevenci infekce </t>
  </si>
  <si>
    <t>části těla a ográny vč.krevních vaků</t>
  </si>
  <si>
    <t>ostré předměty</t>
  </si>
  <si>
    <t>absorpční činidla,filtrační materiály</t>
  </si>
  <si>
    <t>obaly obsahující zbytky nebezpečných látek</t>
  </si>
  <si>
    <t>jiná organická rozpouštědla</t>
  </si>
  <si>
    <t>O70704</t>
  </si>
  <si>
    <t>Přehled o kategoriích odpadů a jejich přibližném množství za roční období</t>
  </si>
  <si>
    <t>5x týdně</t>
  </si>
  <si>
    <t>3x týdně</t>
  </si>
  <si>
    <t>4x týdně</t>
  </si>
  <si>
    <t>1x týdně</t>
  </si>
  <si>
    <t>120 l</t>
  </si>
  <si>
    <t>2 100 l</t>
  </si>
  <si>
    <t>1x měsíčně</t>
  </si>
  <si>
    <t>1 100l</t>
  </si>
  <si>
    <t>240l</t>
  </si>
  <si>
    <t>oděvy</t>
  </si>
  <si>
    <t>O</t>
  </si>
  <si>
    <t>Nebezpečný odpad je dle kategorií shromažďován v PE pytlích nebo uzavřených nádobách. Je označen a uložen na několika shromažďovacích místech v areálu a dále mimo areál, a to ONP Zahražany. Místa jsou přístupna pro střední nákladní automobil (do nosnosti cca 12 t). Četnost svozu je požadována 5x týdně (Po, Út, St, Čt, Pá) bez ohledu na státní svátky a ostatní svátky stanovené zákonem č. 245/2000 Sb.</t>
  </si>
  <si>
    <t>Krajská zdravotní a.s. - Nemocnice Most, o.z.</t>
  </si>
  <si>
    <t>Krajská zdravotní a.s. - Masarykova nemocnice v Ústí nad Labem, o.z.</t>
  </si>
  <si>
    <t>Krajská zdravotní a.s. - Nemocnice Teplice, o.z.</t>
  </si>
  <si>
    <t>Nebezpečný odpad je dle kategorií shromažďován v PE pytlích nebo uzavřených nádobách. Je označen a uložen na několika shromažďovacích místech v areálu. Místa jsou přístupna pro střední nákladní automobil (do nosnosti cca 12 t). Četnost svozu je požadována 5x týdně (Po, Út, St, Čt, Pá) bez ohledu na státní svátky a ostatní svátky stanovené zákonem č. 245/2000 Sb.</t>
  </si>
  <si>
    <t>1x 14 dní</t>
  </si>
  <si>
    <t>Krajská zdravotní a.s. - Nemocnice Chomutov, o.z.</t>
  </si>
  <si>
    <t>770 l</t>
  </si>
  <si>
    <t>Krajská zdravotní a.s. - pracoviště Rumburk</t>
  </si>
  <si>
    <t>Krajská zdravotní a.s. - Nemocnice Litoměřice, o.z.</t>
  </si>
  <si>
    <t>KOMUNÁLNÍ ODPADY</t>
  </si>
  <si>
    <t>NEBEZPEČNÉ ODPADY</t>
  </si>
  <si>
    <t>Krajská zdravotní a.s. - Nemocnice Děčín, o.z.</t>
  </si>
  <si>
    <t>Nebezpečný odpad je dle kategorií shromažďován v PE pytlích nebo uzavřených nádobách. Je označen a uložen na několika shromažďovacích místech v areálu. Místa jsou přístupna pro střední nákladní automobil (do nosnosti cca 12 t). Četnost svozu je požadována 3x týdně (Po, St, Pá) bez ohledu na státní svátky a ostatní svátky stanovené zákonem č. 245/2000 Sb.</t>
  </si>
  <si>
    <t>Nebezpečný odpad je dle kategorií shromažďován v PE pytlích nebo uzavřených nádobách. Je označen a uložen na několika shromažďovacích místech v areálu. Místa jsou přístupna pro střední nákladní automobil (do nosnosti cca 12 t). Četnost svozu je požadována 3x týdně (Po,  St,  Pá) bez ohledu na státní svátky a ostatní svátky stanovené zákonem č. 245/2000 Sb.</t>
  </si>
  <si>
    <t>Velikost nádoby</t>
  </si>
  <si>
    <t>Počet nádob</t>
  </si>
  <si>
    <t>Cena za pronájem nádob za rok bez DPH</t>
  </si>
  <si>
    <t>Četnost svozu</t>
  </si>
  <si>
    <t>Cena jednoho výsypu, jedné nádoby bez DPH</t>
  </si>
  <si>
    <t>Cena likvidace odpadu za rok bez DPH</t>
  </si>
  <si>
    <t>Celkové náklady za rok bez DPH</t>
  </si>
  <si>
    <t>Cena za tunu odpadu bez DPH</t>
  </si>
  <si>
    <t>Náklady na likvidaci odpadu za rok bez DPH</t>
  </si>
  <si>
    <t>Počet jízd za rok</t>
  </si>
  <si>
    <t>Cena za km bez DPH</t>
  </si>
  <si>
    <t>Náklady na svoz odpadu za rok bez DPH</t>
  </si>
  <si>
    <t>Náklady celkem bez DPH</t>
  </si>
  <si>
    <t>Nebezpečný odpad je dle kategorií shromažďován v PE pytlích nebo uzavřených nádobách. Je označen a uložen na několika shromažďovacích místech v areálu a dále mimo areál, a to RTO V Podhájí a ONP v Ryjicích, dále samostané ambulance po UL (sexuologie, zubní ordinace) . Místa jsou přístupna pro střední nákladní automobil (do nosnosti cca 5 t). Četnost svozu je požadována 5x týdně (Po, Út, St, Čt, Pá), bez ohledu na státní svátky a ostatní svátky stanovené zákonem č. 245/2000 Sb.</t>
  </si>
  <si>
    <t>Katalogové č. odpadu</t>
  </si>
  <si>
    <t>Název odpadu</t>
  </si>
  <si>
    <t>Kat. odpadu</t>
  </si>
  <si>
    <t>Předpokládané množství odpadů rok/ t</t>
  </si>
  <si>
    <t>Cena za pronájem jedné nádoby za měsíc bez DPH</t>
  </si>
  <si>
    <t>Vzdálenost od objednavatele k místu odstranění (km)</t>
  </si>
  <si>
    <t>Zákonný poplatek</t>
  </si>
  <si>
    <t xml:space="preserve"> Cena likvidace bez DPH</t>
  </si>
  <si>
    <t>Celkem náklady za likvidaci 1 tuny odpadu bez DPH</t>
  </si>
  <si>
    <t>Směsný komunální odpad 200301</t>
  </si>
  <si>
    <t>Plast 200139</t>
  </si>
  <si>
    <t>Biologicky rozložitelný odpad 200108</t>
  </si>
  <si>
    <t>30 l</t>
  </si>
  <si>
    <t>Oleje a tuky 200125</t>
  </si>
  <si>
    <t>Oleje a tuky                                200125</t>
  </si>
  <si>
    <t>Papír                                            200101</t>
  </si>
  <si>
    <t>Plast                                              200139</t>
  </si>
  <si>
    <t>Sklo 200102</t>
  </si>
  <si>
    <t>Kovy 200140</t>
  </si>
  <si>
    <t>Směsný komunální odpad   200301</t>
  </si>
  <si>
    <t>Papír                                                 200101</t>
  </si>
  <si>
    <t>klec*</t>
  </si>
  <si>
    <t>Pozn.: klec* - jedná se o plechový přístřešek o rozměru 5mx2mx3m (dxvxh)</t>
  </si>
  <si>
    <t>Oleje a tuky                                   200125</t>
  </si>
  <si>
    <t>Směsný komunální odpad            200301</t>
  </si>
  <si>
    <t>Kovy            200140</t>
  </si>
  <si>
    <t>Papír                                                  200101</t>
  </si>
  <si>
    <t>Plast                                                          200139</t>
  </si>
  <si>
    <t>Sklo                                                         200102</t>
  </si>
  <si>
    <t>Směsný komunální odpad              200301</t>
  </si>
  <si>
    <t>Kovy      200140</t>
  </si>
  <si>
    <t>Papír                                  200101</t>
  </si>
  <si>
    <t>Plast                                            200139</t>
  </si>
  <si>
    <t>Sklo                                                 200102</t>
  </si>
  <si>
    <t>30l</t>
  </si>
  <si>
    <t>Směsný komunální odpad                    200301</t>
  </si>
  <si>
    <t>Papír                                   200101</t>
  </si>
  <si>
    <t>Plast                                                200139</t>
  </si>
  <si>
    <t>Sklo                                     200102</t>
  </si>
  <si>
    <t>Kovy    200140</t>
  </si>
  <si>
    <t>Oleje a tuky                                 200125</t>
  </si>
  <si>
    <t>Oleje a tuky                                            200125</t>
  </si>
  <si>
    <t>Směsný komunální odpad                   200301</t>
  </si>
  <si>
    <t>Sklo                                    200102</t>
  </si>
  <si>
    <t>Kovy   200140</t>
  </si>
  <si>
    <t>Papír                                                200101</t>
  </si>
  <si>
    <t>Oleje a tuky                           200125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</si>
</sst>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&quot;Kč&quot;"/>
    <numFmt numFmtId="165" formatCode="#,##0.00\ _K_č"/>
  </numFmts>
  <fonts count="10" x14ac:knownFonts="1">
    <font>
      <sz val="11"/>
      <color theme="1"/>
      <name val="Calibri"/>
      <family val="2"/>
      <charset val="238"/>
      <scheme val="minor"/>
    </font>
    <font>
      <b/>
      <sz val="14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4"/>
      <color indexed="8"/>
      <name val="Calibri"/>
      <family val="2"/>
      <charset val="238"/>
    </font>
    <font>
      <b/>
      <sz val="11"/>
      <color indexed="8"/>
      <name val="Calibri"/>
      <family val="2"/>
      <charset val="238"/>
    </font>
    <font>
      <b/>
      <sz val="11"/>
      <color theme="1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C000"/>
        <bgColor indexed="64"/>
      </patternFill>
    </fill>
  </fills>
  <borders count="7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</borders>
  <cellStyleXfs count="1">
    <xf numFmtId="0" fontId="0" fillId="0" borderId="0"/>
  </cellStyleXfs>
  <cellXfs count="346">
    <xf numFmtId="0" fontId="0" fillId="0" borderId="0" xfId="0"/>
    <xf numFmtId="0" fontId="0" fillId="0" borderId="0" xfId="0" applyAlignment="1">
      <alignment horizontal="center"/>
    </xf>
    <xf numFmtId="0" fontId="2" fillId="0" borderId="0" xfId="0" applyFont="1"/>
    <xf numFmtId="0" fontId="0" fillId="0" borderId="1" xfId="0" applyBorder="1"/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vertical="center" wrapText="1"/>
    </xf>
    <xf numFmtId="0" fontId="0" fillId="0" borderId="8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1" xfId="0" applyBorder="1" applyAlignment="1">
      <alignment vertical="center" wrapText="1"/>
    </xf>
    <xf numFmtId="0" fontId="0" fillId="0" borderId="12" xfId="0" applyBorder="1" applyAlignment="1">
      <alignment horizontal="center" vertical="center"/>
    </xf>
    <xf numFmtId="0" fontId="6" fillId="0" borderId="0" xfId="0" applyFont="1"/>
    <xf numFmtId="0" fontId="2" fillId="3" borderId="2" xfId="0" applyFont="1" applyFill="1" applyBorder="1" applyAlignment="1">
      <alignment horizontal="center" vertical="center" wrapText="1"/>
    </xf>
    <xf numFmtId="0" fontId="0" fillId="0" borderId="15" xfId="0" applyBorder="1" applyAlignment="1">
      <alignment horizontal="center" vertical="center"/>
    </xf>
    <xf numFmtId="0" fontId="0" fillId="0" borderId="16" xfId="0" applyBorder="1" applyAlignment="1">
      <alignment vertical="center" wrapText="1"/>
    </xf>
    <xf numFmtId="0" fontId="0" fillId="0" borderId="16" xfId="0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164" fontId="0" fillId="2" borderId="6" xfId="0" applyNumberFormat="1" applyFill="1" applyBorder="1"/>
    <xf numFmtId="164" fontId="0" fillId="0" borderId="0" xfId="0" applyNumberFormat="1"/>
    <xf numFmtId="0" fontId="0" fillId="0" borderId="20" xfId="0" applyBorder="1"/>
    <xf numFmtId="0" fontId="0" fillId="0" borderId="11" xfId="0" applyBorder="1"/>
    <xf numFmtId="0" fontId="0" fillId="0" borderId="11" xfId="0" applyBorder="1" applyAlignment="1">
      <alignment horizontal="center"/>
    </xf>
    <xf numFmtId="0" fontId="0" fillId="0" borderId="22" xfId="0" applyBorder="1"/>
    <xf numFmtId="0" fontId="0" fillId="0" borderId="16" xfId="0" applyBorder="1"/>
    <xf numFmtId="0" fontId="0" fillId="0" borderId="16" xfId="0" applyBorder="1" applyAlignment="1">
      <alignment horizontal="center"/>
    </xf>
    <xf numFmtId="0" fontId="2" fillId="0" borderId="36" xfId="0" applyFont="1" applyBorder="1"/>
    <xf numFmtId="0" fontId="0" fillId="0" borderId="37" xfId="0" applyBorder="1"/>
    <xf numFmtId="0" fontId="2" fillId="0" borderId="38" xfId="0" applyFont="1" applyBorder="1"/>
    <xf numFmtId="0" fontId="0" fillId="0" borderId="39" xfId="0" applyBorder="1"/>
    <xf numFmtId="0" fontId="0" fillId="0" borderId="18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5" fillId="0" borderId="0" xfId="0" applyFont="1"/>
    <xf numFmtId="0" fontId="2" fillId="0" borderId="2" xfId="0" applyFont="1" applyBorder="1" applyAlignment="1">
      <alignment vertical="center" wrapText="1"/>
    </xf>
    <xf numFmtId="0" fontId="2" fillId="0" borderId="2" xfId="0" applyFont="1" applyBorder="1" applyAlignment="1">
      <alignment vertical="center"/>
    </xf>
    <xf numFmtId="0" fontId="2" fillId="0" borderId="2" xfId="0" applyFont="1" applyBorder="1" applyAlignment="1">
      <alignment wrapText="1"/>
    </xf>
    <xf numFmtId="0" fontId="2" fillId="0" borderId="2" xfId="0" applyFont="1" applyBorder="1"/>
    <xf numFmtId="0" fontId="2" fillId="0" borderId="12" xfId="0" applyFont="1" applyBorder="1" applyAlignment="1">
      <alignment wrapText="1"/>
    </xf>
    <xf numFmtId="0" fontId="2" fillId="0" borderId="28" xfId="0" applyFont="1" applyBorder="1" applyAlignment="1">
      <alignment vertical="center" wrapText="1"/>
    </xf>
    <xf numFmtId="0" fontId="2" fillId="0" borderId="23" xfId="0" applyFont="1" applyBorder="1" applyAlignment="1">
      <alignment vertical="center" wrapText="1"/>
    </xf>
    <xf numFmtId="0" fontId="2" fillId="0" borderId="28" xfId="0" applyFont="1" applyBorder="1" applyAlignment="1">
      <alignment horizontal="left" vertical="center" wrapText="1"/>
    </xf>
    <xf numFmtId="0" fontId="7" fillId="0" borderId="28" xfId="0" applyFont="1" applyBorder="1" applyAlignment="1">
      <alignment horizontal="left" vertical="center" wrapText="1"/>
    </xf>
    <xf numFmtId="0" fontId="7" fillId="0" borderId="41" xfId="0" applyFont="1" applyBorder="1" applyAlignment="1">
      <alignment horizontal="left" vertical="center" wrapText="1"/>
    </xf>
    <xf numFmtId="0" fontId="7" fillId="0" borderId="23" xfId="0" applyFont="1" applyBorder="1" applyAlignment="1">
      <alignment horizontal="left" vertical="center" wrapText="1"/>
    </xf>
    <xf numFmtId="0" fontId="0" fillId="0" borderId="32" xfId="0" applyBorder="1" applyAlignment="1">
      <alignment horizontal="center"/>
    </xf>
    <xf numFmtId="164" fontId="0" fillId="2" borderId="21" xfId="0" applyNumberFormat="1" applyFill="1" applyBorder="1"/>
    <xf numFmtId="0" fontId="0" fillId="0" borderId="47" xfId="0" applyBorder="1"/>
    <xf numFmtId="0" fontId="0" fillId="0" borderId="32" xfId="0" applyBorder="1"/>
    <xf numFmtId="164" fontId="0" fillId="2" borderId="48" xfId="0" applyNumberFormat="1" applyFill="1" applyBorder="1"/>
    <xf numFmtId="0" fontId="0" fillId="0" borderId="7" xfId="0" applyBorder="1" applyAlignment="1">
      <alignment horizontal="center"/>
    </xf>
    <xf numFmtId="164" fontId="0" fillId="2" borderId="8" xfId="0" applyNumberFormat="1" applyFill="1" applyBorder="1"/>
    <xf numFmtId="0" fontId="0" fillId="0" borderId="49" xfId="0" applyBorder="1"/>
    <xf numFmtId="0" fontId="0" fillId="0" borderId="7" xfId="0" applyBorder="1"/>
    <xf numFmtId="164" fontId="0" fillId="2" borderId="50" xfId="0" applyNumberFormat="1" applyFill="1" applyBorder="1"/>
    <xf numFmtId="0" fontId="0" fillId="0" borderId="18" xfId="0" applyBorder="1" applyAlignment="1">
      <alignment horizontal="center"/>
    </xf>
    <xf numFmtId="164" fontId="0" fillId="2" borderId="15" xfId="0" applyNumberFormat="1" applyFill="1" applyBorder="1"/>
    <xf numFmtId="0" fontId="0" fillId="0" borderId="52" xfId="0" applyBorder="1"/>
    <xf numFmtId="0" fontId="0" fillId="0" borderId="18" xfId="0" applyBorder="1"/>
    <xf numFmtId="164" fontId="0" fillId="2" borderId="53" xfId="0" applyNumberFormat="1" applyFill="1" applyBorder="1"/>
    <xf numFmtId="0" fontId="0" fillId="0" borderId="10" xfId="0" applyBorder="1" applyAlignment="1">
      <alignment horizontal="center"/>
    </xf>
    <xf numFmtId="164" fontId="0" fillId="2" borderId="12" xfId="0" applyNumberFormat="1" applyFill="1" applyBorder="1"/>
    <xf numFmtId="0" fontId="0" fillId="0" borderId="55" xfId="0" applyBorder="1"/>
    <xf numFmtId="0" fontId="0" fillId="0" borderId="10" xfId="0" applyBorder="1"/>
    <xf numFmtId="0" fontId="0" fillId="0" borderId="34" xfId="0" applyBorder="1" applyAlignment="1">
      <alignment horizontal="center"/>
    </xf>
    <xf numFmtId="164" fontId="0" fillId="2" borderId="33" xfId="0" applyNumberFormat="1" applyFill="1" applyBorder="1"/>
    <xf numFmtId="0" fontId="0" fillId="0" borderId="45" xfId="0" applyBorder="1"/>
    <xf numFmtId="0" fontId="0" fillId="0" borderId="34" xfId="0" applyBorder="1"/>
    <xf numFmtId="0" fontId="0" fillId="0" borderId="56" xfId="0" applyBorder="1" applyAlignment="1">
      <alignment horizontal="center"/>
    </xf>
    <xf numFmtId="164" fontId="0" fillId="2" borderId="36" xfId="0" applyNumberFormat="1" applyFill="1" applyBorder="1"/>
    <xf numFmtId="0" fontId="0" fillId="0" borderId="57" xfId="0" applyBorder="1"/>
    <xf numFmtId="0" fontId="0" fillId="0" borderId="56" xfId="0" applyBorder="1"/>
    <xf numFmtId="164" fontId="0" fillId="2" borderId="38" xfId="0" applyNumberFormat="1" applyFill="1" applyBorder="1"/>
    <xf numFmtId="0" fontId="0" fillId="0" borderId="0" xfId="0" applyBorder="1"/>
    <xf numFmtId="164" fontId="0" fillId="0" borderId="0" xfId="0" applyNumberFormat="1" applyBorder="1"/>
    <xf numFmtId="164" fontId="7" fillId="4" borderId="2" xfId="0" applyNumberFormat="1" applyFont="1" applyFill="1" applyBorder="1"/>
    <xf numFmtId="0" fontId="2" fillId="0" borderId="39" xfId="0" applyFont="1" applyBorder="1" applyAlignment="1">
      <alignment vertical="center" wrapText="1"/>
    </xf>
    <xf numFmtId="0" fontId="0" fillId="0" borderId="55" xfId="0" applyBorder="1" applyAlignment="1">
      <alignment horizontal="center" vertical="center"/>
    </xf>
    <xf numFmtId="0" fontId="1" fillId="0" borderId="58" xfId="0" applyFont="1" applyBorder="1" applyAlignment="1">
      <alignment horizontal="center" vertical="center"/>
    </xf>
    <xf numFmtId="164" fontId="8" fillId="4" borderId="40" xfId="0" applyNumberFormat="1" applyFont="1" applyFill="1" applyBorder="1" applyAlignment="1">
      <alignment vertical="center"/>
    </xf>
    <xf numFmtId="1" fontId="0" fillId="0" borderId="0" xfId="0" applyNumberFormat="1" applyFill="1"/>
    <xf numFmtId="1" fontId="2" fillId="0" borderId="4" xfId="0" applyNumberFormat="1" applyFont="1" applyFill="1" applyBorder="1" applyAlignment="1">
      <alignment horizontal="center" vertical="center" wrapText="1"/>
    </xf>
    <xf numFmtId="0" fontId="0" fillId="2" borderId="12" xfId="0" applyFill="1" applyBorder="1" applyAlignment="1">
      <alignment horizontal="center" vertical="center"/>
    </xf>
    <xf numFmtId="0" fontId="0" fillId="0" borderId="42" xfId="0" applyFill="1" applyBorder="1" applyAlignment="1">
      <alignment horizontal="center" vertical="center"/>
    </xf>
    <xf numFmtId="0" fontId="0" fillId="0" borderId="60" xfId="0" applyFill="1" applyBorder="1" applyAlignment="1">
      <alignment vertical="center" wrapText="1"/>
    </xf>
    <xf numFmtId="0" fontId="0" fillId="0" borderId="60" xfId="0" applyFill="1" applyBorder="1" applyAlignment="1">
      <alignment horizontal="center" vertical="center"/>
    </xf>
    <xf numFmtId="164" fontId="0" fillId="0" borderId="60" xfId="0" applyNumberFormat="1" applyFill="1" applyBorder="1" applyAlignment="1">
      <alignment vertical="center"/>
    </xf>
    <xf numFmtId="1" fontId="0" fillId="0" borderId="60" xfId="0" applyNumberFormat="1" applyFill="1" applyBorder="1" applyAlignment="1">
      <alignment vertical="center"/>
    </xf>
    <xf numFmtId="0" fontId="0" fillId="0" borderId="0" xfId="0" applyFill="1"/>
    <xf numFmtId="0" fontId="0" fillId="0" borderId="58" xfId="0" applyBorder="1" applyAlignment="1">
      <alignment horizontal="center"/>
    </xf>
    <xf numFmtId="0" fontId="0" fillId="0" borderId="62" xfId="0" applyBorder="1"/>
    <xf numFmtId="0" fontId="0" fillId="2" borderId="21" xfId="0" applyFill="1" applyBorder="1"/>
    <xf numFmtId="0" fontId="0" fillId="2" borderId="15" xfId="0" applyFill="1" applyBorder="1"/>
    <xf numFmtId="0" fontId="0" fillId="2" borderId="38" xfId="0" applyFill="1" applyBorder="1"/>
    <xf numFmtId="0" fontId="0" fillId="0" borderId="58" xfId="0" applyBorder="1"/>
    <xf numFmtId="0" fontId="0" fillId="0" borderId="59" xfId="0" applyBorder="1" applyAlignment="1">
      <alignment horizontal="center" vertical="center"/>
    </xf>
    <xf numFmtId="0" fontId="0" fillId="0" borderId="63" xfId="0" applyBorder="1" applyAlignment="1">
      <alignment horizontal="center"/>
    </xf>
    <xf numFmtId="164" fontId="0" fillId="2" borderId="64" xfId="0" applyNumberFormat="1" applyFill="1" applyBorder="1"/>
    <xf numFmtId="164" fontId="0" fillId="4" borderId="65" xfId="0" applyNumberFormat="1" applyFill="1" applyBorder="1"/>
    <xf numFmtId="164" fontId="7" fillId="4" borderId="65" xfId="0" applyNumberFormat="1" applyFont="1" applyFill="1" applyBorder="1"/>
    <xf numFmtId="164" fontId="7" fillId="4" borderId="2" xfId="0" applyNumberFormat="1" applyFont="1" applyFill="1" applyBorder="1" applyAlignment="1">
      <alignment horizontal="center" vertical="center"/>
    </xf>
    <xf numFmtId="164" fontId="8" fillId="4" borderId="2" xfId="0" applyNumberFormat="1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" xfId="0" applyBorder="1"/>
    <xf numFmtId="0" fontId="0" fillId="0" borderId="64" xfId="0" applyBorder="1"/>
    <xf numFmtId="164" fontId="7" fillId="4" borderId="40" xfId="0" applyNumberFormat="1" applyFont="1" applyFill="1" applyBorder="1" applyAlignment="1">
      <alignment horizontal="center" vertical="center"/>
    </xf>
    <xf numFmtId="164" fontId="8" fillId="4" borderId="40" xfId="0" applyNumberFormat="1" applyFont="1" applyFill="1" applyBorder="1" applyAlignment="1">
      <alignment horizontal="center" vertical="center"/>
    </xf>
    <xf numFmtId="0" fontId="2" fillId="0" borderId="38" xfId="0" applyFont="1" applyBorder="1" applyAlignment="1">
      <alignment horizontal="left"/>
    </xf>
    <xf numFmtId="164" fontId="0" fillId="4" borderId="40" xfId="0" applyNumberFormat="1" applyFill="1" applyBorder="1"/>
    <xf numFmtId="164" fontId="0" fillId="4" borderId="46" xfId="0" applyNumberFormat="1" applyFill="1" applyBorder="1"/>
    <xf numFmtId="164" fontId="0" fillId="4" borderId="27" xfId="0" applyNumberFormat="1" applyFill="1" applyBorder="1"/>
    <xf numFmtId="164" fontId="0" fillId="4" borderId="6" xfId="0" applyNumberFormat="1" applyFill="1" applyBorder="1"/>
    <xf numFmtId="164" fontId="0" fillId="4" borderId="26" xfId="0" applyNumberFormat="1" applyFill="1" applyBorder="1"/>
    <xf numFmtId="164" fontId="0" fillId="4" borderId="35" xfId="0" applyNumberFormat="1" applyFill="1" applyBorder="1"/>
    <xf numFmtId="164" fontId="0" fillId="4" borderId="54" xfId="0" applyNumberFormat="1" applyFill="1" applyBorder="1"/>
    <xf numFmtId="164" fontId="0" fillId="4" borderId="25" xfId="0" applyNumberFormat="1" applyFill="1" applyBorder="1"/>
    <xf numFmtId="0" fontId="2" fillId="0" borderId="58" xfId="0" applyFont="1" applyBorder="1" applyAlignment="1">
      <alignment vertical="center"/>
    </xf>
    <xf numFmtId="0" fontId="0" fillId="2" borderId="10" xfId="0" applyFill="1" applyBorder="1"/>
    <xf numFmtId="0" fontId="2" fillId="0" borderId="4" xfId="0" applyFont="1" applyBorder="1" applyAlignment="1">
      <alignment vertical="center"/>
    </xf>
    <xf numFmtId="0" fontId="0" fillId="2" borderId="6" xfId="0" applyFill="1" applyBorder="1"/>
    <xf numFmtId="0" fontId="0" fillId="2" borderId="64" xfId="0" applyFill="1" applyBorder="1"/>
    <xf numFmtId="0" fontId="0" fillId="0" borderId="17" xfId="0" applyBorder="1"/>
    <xf numFmtId="0" fontId="9" fillId="2" borderId="21" xfId="0" applyFont="1" applyFill="1" applyBorder="1"/>
    <xf numFmtId="0" fontId="9" fillId="2" borderId="15" xfId="0" applyFont="1" applyFill="1" applyBorder="1"/>
    <xf numFmtId="0" fontId="9" fillId="2" borderId="38" xfId="0" applyFont="1" applyFill="1" applyBorder="1"/>
    <xf numFmtId="164" fontId="0" fillId="4" borderId="39" xfId="0" applyNumberForma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64" fontId="7" fillId="4" borderId="65" xfId="0" applyNumberFormat="1" applyFont="1" applyFill="1" applyBorder="1" applyAlignment="1">
      <alignment horizontal="center" vertical="center"/>
    </xf>
    <xf numFmtId="164" fontId="0" fillId="4" borderId="22" xfId="0" applyNumberFormat="1" applyFill="1" applyBorder="1" applyAlignment="1">
      <alignment horizontal="center" vertical="center"/>
    </xf>
    <xf numFmtId="164" fontId="7" fillId="4" borderId="46" xfId="0" applyNumberFormat="1" applyFont="1" applyFill="1" applyBorder="1" applyAlignment="1">
      <alignment horizontal="center" vertical="center"/>
    </xf>
    <xf numFmtId="164" fontId="0" fillId="4" borderId="35" xfId="0" applyNumberFormat="1" applyFill="1" applyBorder="1" applyAlignment="1">
      <alignment horizontal="right" vertical="center" indent="3"/>
    </xf>
    <xf numFmtId="164" fontId="0" fillId="4" borderId="26" xfId="0" applyNumberFormat="1" applyFill="1" applyBorder="1" applyAlignment="1">
      <alignment horizontal="right" vertical="center" indent="3"/>
    </xf>
    <xf numFmtId="164" fontId="0" fillId="4" borderId="27" xfId="0" applyNumberFormat="1" applyFill="1" applyBorder="1" applyAlignment="1">
      <alignment horizontal="right" vertical="center" indent="3"/>
    </xf>
    <xf numFmtId="164" fontId="7" fillId="4" borderId="68" xfId="0" applyNumberFormat="1" applyFont="1" applyFill="1" applyBorder="1"/>
    <xf numFmtId="164" fontId="7" fillId="4" borderId="6" xfId="0" applyNumberFormat="1" applyFont="1" applyFill="1" applyBorder="1"/>
    <xf numFmtId="0" fontId="2" fillId="0" borderId="4" xfId="0" applyFont="1" applyBorder="1" applyAlignment="1">
      <alignment horizontal="center" vertical="center" wrapText="1"/>
    </xf>
    <xf numFmtId="164" fontId="0" fillId="4" borderId="9" xfId="0" applyNumberFormat="1" applyFill="1" applyBorder="1" applyAlignment="1">
      <alignment horizontal="right" vertical="center" indent="3"/>
    </xf>
    <xf numFmtId="164" fontId="0" fillId="4" borderId="53" xfId="0" applyNumberFormat="1" applyFill="1" applyBorder="1" applyAlignment="1">
      <alignment horizontal="right" vertical="center" indent="3"/>
    </xf>
    <xf numFmtId="164" fontId="7" fillId="4" borderId="19" xfId="0" applyNumberFormat="1" applyFont="1" applyFill="1" applyBorder="1"/>
    <xf numFmtId="164" fontId="0" fillId="4" borderId="42" xfId="0" applyNumberFormat="1" applyFill="1" applyBorder="1" applyAlignment="1">
      <alignment horizontal="right" vertical="center" indent="3"/>
    </xf>
    <xf numFmtId="164" fontId="7" fillId="4" borderId="64" xfId="0" applyNumberFormat="1" applyFont="1" applyFill="1" applyBorder="1"/>
    <xf numFmtId="0" fontId="0" fillId="2" borderId="36" xfId="0" applyFill="1" applyBorder="1" applyAlignment="1">
      <alignment horizontal="center" vertical="center"/>
    </xf>
    <xf numFmtId="164" fontId="0" fillId="4" borderId="25" xfId="0" applyNumberFormat="1" applyFill="1" applyBorder="1" applyAlignment="1">
      <alignment horizontal="right" vertical="center" indent="3"/>
    </xf>
    <xf numFmtId="0" fontId="0" fillId="0" borderId="0" xfId="0" applyBorder="1" applyAlignment="1">
      <alignment horizontal="center"/>
    </xf>
    <xf numFmtId="164" fontId="0" fillId="2" borderId="38" xfId="0" applyNumberFormat="1" applyFill="1" applyBorder="1" applyAlignment="1">
      <alignment horizontal="center" vertical="center"/>
    </xf>
    <xf numFmtId="164" fontId="0" fillId="4" borderId="37" xfId="0" applyNumberFormat="1" applyFill="1" applyBorder="1" applyAlignment="1">
      <alignment horizontal="center" vertical="center"/>
    </xf>
    <xf numFmtId="164" fontId="7" fillId="4" borderId="25" xfId="0" applyNumberFormat="1" applyFont="1" applyFill="1" applyBorder="1" applyAlignment="1">
      <alignment horizontal="center" vertical="center"/>
    </xf>
    <xf numFmtId="164" fontId="0" fillId="2" borderId="28" xfId="0" applyNumberFormat="1" applyFill="1" applyBorder="1" applyAlignment="1">
      <alignment horizontal="center" vertical="center"/>
    </xf>
    <xf numFmtId="164" fontId="0" fillId="2" borderId="36" xfId="0" applyNumberFormat="1" applyFill="1" applyBorder="1" applyAlignment="1">
      <alignment horizontal="center" vertical="center"/>
    </xf>
    <xf numFmtId="0" fontId="0" fillId="0" borderId="65" xfId="0" applyBorder="1" applyAlignment="1">
      <alignment horizontal="center" vertical="center"/>
    </xf>
    <xf numFmtId="0" fontId="2" fillId="0" borderId="30" xfId="0" applyFont="1" applyBorder="1" applyAlignment="1">
      <alignment wrapText="1"/>
    </xf>
    <xf numFmtId="0" fontId="0" fillId="0" borderId="65" xfId="0" applyBorder="1" applyAlignment="1">
      <alignment horizontal="center"/>
    </xf>
    <xf numFmtId="0" fontId="0" fillId="0" borderId="2" xfId="0" applyBorder="1" applyAlignment="1">
      <alignment horizontal="center" vertical="center"/>
    </xf>
    <xf numFmtId="0" fontId="2" fillId="0" borderId="38" xfId="0" applyFont="1" applyBorder="1" applyAlignment="1">
      <alignment wrapText="1"/>
    </xf>
    <xf numFmtId="0" fontId="2" fillId="0" borderId="15" xfId="0" applyFont="1" applyBorder="1" applyAlignment="1">
      <alignment wrapText="1"/>
    </xf>
    <xf numFmtId="164" fontId="0" fillId="2" borderId="36" xfId="0" applyNumberFormat="1" applyFill="1" applyBorder="1" applyAlignment="1">
      <alignment horizontal="center" vertical="center"/>
    </xf>
    <xf numFmtId="0" fontId="0" fillId="0" borderId="10" xfId="0" applyFill="1" applyBorder="1"/>
    <xf numFmtId="164" fontId="0" fillId="2" borderId="65" xfId="0" applyNumberFormat="1" applyFill="1" applyBorder="1"/>
    <xf numFmtId="0" fontId="2" fillId="0" borderId="2" xfId="0" applyFont="1" applyBorder="1" applyAlignment="1">
      <alignment horizontal="left" vertical="center" wrapText="1"/>
    </xf>
    <xf numFmtId="0" fontId="2" fillId="0" borderId="71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left" vertical="center" wrapText="1"/>
    </xf>
    <xf numFmtId="0" fontId="0" fillId="2" borderId="10" xfId="0" applyFill="1" applyBorder="1" applyAlignment="1">
      <alignment horizontal="center" vertical="center"/>
    </xf>
    <xf numFmtId="164" fontId="0" fillId="4" borderId="8" xfId="0" applyNumberFormat="1" applyFill="1" applyBorder="1" applyAlignment="1">
      <alignment horizontal="center" vertical="center"/>
    </xf>
    <xf numFmtId="164" fontId="7" fillId="4" borderId="26" xfId="0" applyNumberFormat="1" applyFont="1" applyFill="1" applyBorder="1"/>
    <xf numFmtId="0" fontId="7" fillId="0" borderId="0" xfId="0" applyFont="1"/>
    <xf numFmtId="164" fontId="0" fillId="4" borderId="15" xfId="0" applyNumberFormat="1" applyFill="1" applyBorder="1" applyAlignment="1">
      <alignment horizontal="center" vertical="center"/>
    </xf>
    <xf numFmtId="164" fontId="7" fillId="4" borderId="27" xfId="0" applyNumberFormat="1" applyFont="1" applyFill="1" applyBorder="1"/>
    <xf numFmtId="0" fontId="2" fillId="0" borderId="58" xfId="0" applyFont="1" applyBorder="1" applyAlignment="1">
      <alignment vertical="center" wrapText="1"/>
    </xf>
    <xf numFmtId="0" fontId="0" fillId="0" borderId="6" xfId="0" applyBorder="1" applyAlignment="1">
      <alignment horizontal="center"/>
    </xf>
    <xf numFmtId="0" fontId="0" fillId="0" borderId="64" xfId="0" applyBorder="1" applyAlignment="1">
      <alignment horizontal="center"/>
    </xf>
    <xf numFmtId="0" fontId="0" fillId="2" borderId="60" xfId="0" applyFill="1" applyBorder="1" applyAlignment="1">
      <alignment horizontal="center" vertical="center"/>
    </xf>
    <xf numFmtId="164" fontId="0" fillId="4" borderId="38" xfId="0" applyNumberFormat="1" applyFill="1" applyBorder="1" applyAlignment="1">
      <alignment horizontal="center" vertical="center"/>
    </xf>
    <xf numFmtId="164" fontId="0" fillId="4" borderId="36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38" xfId="0" applyFill="1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0" fontId="2" fillId="0" borderId="38" xfId="0" applyFont="1" applyBorder="1" applyAlignment="1">
      <alignment horizontal="left" vertical="center" wrapText="1"/>
    </xf>
    <xf numFmtId="0" fontId="2" fillId="0" borderId="3" xfId="0" applyFont="1" applyBorder="1" applyAlignment="1">
      <alignment horizontal="left" vertical="center" wrapText="1"/>
    </xf>
    <xf numFmtId="0" fontId="0" fillId="2" borderId="43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164" fontId="0" fillId="2" borderId="25" xfId="0" applyNumberFormat="1" applyFill="1" applyBorder="1" applyAlignment="1">
      <alignment horizontal="center" vertical="center"/>
    </xf>
    <xf numFmtId="164" fontId="0" fillId="2" borderId="3" xfId="0" applyNumberFormat="1" applyFill="1" applyBorder="1" applyAlignment="1">
      <alignment horizontal="center" vertical="center"/>
    </xf>
    <xf numFmtId="164" fontId="0" fillId="4" borderId="64" xfId="0" applyNumberFormat="1" applyFill="1" applyBorder="1"/>
    <xf numFmtId="0" fontId="0" fillId="0" borderId="13" xfId="0" applyBorder="1" applyAlignment="1">
      <alignment horizontal="center" vertical="center"/>
    </xf>
    <xf numFmtId="0" fontId="0" fillId="0" borderId="17" xfId="0" applyBorder="1" applyAlignment="1">
      <alignment horizontal="center"/>
    </xf>
    <xf numFmtId="0" fontId="7" fillId="0" borderId="71" xfId="0" applyFont="1" applyBorder="1" applyAlignment="1">
      <alignment horizontal="left" vertical="center" wrapText="1"/>
    </xf>
    <xf numFmtId="0" fontId="7" fillId="0" borderId="30" xfId="0" applyFont="1" applyBorder="1" applyAlignment="1">
      <alignment horizontal="left" vertical="center" wrapText="1"/>
    </xf>
    <xf numFmtId="0" fontId="2" fillId="0" borderId="5" xfId="0" applyFont="1" applyBorder="1" applyAlignment="1">
      <alignment wrapText="1"/>
    </xf>
    <xf numFmtId="0" fontId="0" fillId="0" borderId="0" xfId="0" applyFill="1" applyBorder="1"/>
    <xf numFmtId="0" fontId="2" fillId="0" borderId="0" xfId="0" applyFont="1" applyFill="1" applyBorder="1" applyAlignment="1">
      <alignment wrapText="1"/>
    </xf>
    <xf numFmtId="0" fontId="0" fillId="0" borderId="0" xfId="0" applyFill="1" applyBorder="1" applyAlignment="1">
      <alignment horizontal="center"/>
    </xf>
    <xf numFmtId="164" fontId="0" fillId="0" borderId="0" xfId="0" applyNumberFormat="1" applyFill="1" applyBorder="1"/>
    <xf numFmtId="164" fontId="2" fillId="0" borderId="2" xfId="0" applyNumberFormat="1" applyFont="1" applyBorder="1" applyAlignment="1">
      <alignment vertical="center" wrapText="1"/>
    </xf>
    <xf numFmtId="165" fontId="0" fillId="2" borderId="21" xfId="0" applyNumberFormat="1" applyFill="1" applyBorder="1"/>
    <xf numFmtId="165" fontId="0" fillId="2" borderId="15" xfId="0" applyNumberFormat="1" applyFill="1" applyBorder="1"/>
    <xf numFmtId="165" fontId="0" fillId="2" borderId="38" xfId="0" applyNumberFormat="1" applyFill="1" applyBorder="1"/>
    <xf numFmtId="165" fontId="0" fillId="0" borderId="0" xfId="0" applyNumberFormat="1"/>
    <xf numFmtId="165" fontId="2" fillId="0" borderId="2" xfId="0" applyNumberFormat="1" applyFont="1" applyBorder="1" applyAlignment="1">
      <alignment horizontal="left" vertical="center" wrapText="1"/>
    </xf>
    <xf numFmtId="165" fontId="0" fillId="2" borderId="6" xfId="0" applyNumberFormat="1" applyFill="1" applyBorder="1"/>
    <xf numFmtId="165" fontId="0" fillId="2" borderId="65" xfId="0" applyNumberFormat="1" applyFill="1" applyBorder="1"/>
    <xf numFmtId="164" fontId="0" fillId="2" borderId="57" xfId="0" applyNumberFormat="1" applyFill="1" applyBorder="1" applyAlignment="1">
      <alignment horizontal="center" vertical="center"/>
    </xf>
    <xf numFmtId="164" fontId="2" fillId="0" borderId="30" xfId="0" applyNumberFormat="1" applyFont="1" applyBorder="1" applyAlignment="1">
      <alignment horizontal="left" vertical="center" wrapText="1"/>
    </xf>
    <xf numFmtId="164" fontId="0" fillId="2" borderId="19" xfId="0" applyNumberFormat="1" applyFill="1" applyBorder="1" applyAlignment="1">
      <alignment horizontal="center" vertical="center"/>
    </xf>
    <xf numFmtId="164" fontId="0" fillId="2" borderId="64" xfId="0" applyNumberFormat="1" applyFill="1" applyBorder="1" applyAlignment="1">
      <alignment horizontal="center"/>
    </xf>
    <xf numFmtId="164" fontId="0" fillId="2" borderId="60" xfId="0" applyNumberFormat="1" applyFill="1" applyBorder="1" applyAlignment="1">
      <alignment horizontal="center" vertical="center"/>
    </xf>
    <xf numFmtId="164" fontId="0" fillId="4" borderId="50" xfId="0" applyNumberFormat="1" applyFill="1" applyBorder="1" applyAlignment="1">
      <alignment horizontal="center" vertical="center"/>
    </xf>
    <xf numFmtId="0" fontId="0" fillId="0" borderId="28" xfId="0" applyBorder="1"/>
    <xf numFmtId="0" fontId="2" fillId="0" borderId="41" xfId="0" applyFont="1" applyBorder="1" applyAlignment="1">
      <alignment vertical="center" wrapText="1"/>
    </xf>
    <xf numFmtId="0" fontId="2" fillId="0" borderId="72" xfId="0" applyFont="1" applyBorder="1" applyAlignment="1">
      <alignment vertical="center"/>
    </xf>
    <xf numFmtId="0" fontId="2" fillId="0" borderId="69" xfId="0" applyFont="1" applyBorder="1" applyAlignment="1">
      <alignment vertical="center"/>
    </xf>
    <xf numFmtId="0" fontId="2" fillId="0" borderId="72" xfId="0" applyFont="1" applyBorder="1" applyAlignment="1">
      <alignment horizontal="left" vertical="center" wrapText="1"/>
    </xf>
    <xf numFmtId="0" fontId="2" fillId="0" borderId="62" xfId="0" applyFont="1" applyBorder="1" applyAlignment="1">
      <alignment horizontal="left" vertical="center" wrapText="1"/>
    </xf>
    <xf numFmtId="0" fontId="0" fillId="0" borderId="18" xfId="0" applyFill="1" applyBorder="1"/>
    <xf numFmtId="164" fontId="0" fillId="4" borderId="53" xfId="0" applyNumberFormat="1" applyFill="1" applyBorder="1" applyAlignment="1">
      <alignment horizontal="center" vertical="center"/>
    </xf>
    <xf numFmtId="0" fontId="2" fillId="0" borderId="0" xfId="0" applyFont="1" applyBorder="1"/>
    <xf numFmtId="0" fontId="0" fillId="2" borderId="62" xfId="0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0" fillId="0" borderId="52" xfId="0" applyBorder="1" applyAlignment="1">
      <alignment horizontal="center"/>
    </xf>
    <xf numFmtId="0" fontId="0" fillId="2" borderId="18" xfId="0" applyFill="1" applyBorder="1" applyAlignment="1">
      <alignment horizontal="center"/>
    </xf>
    <xf numFmtId="0" fontId="2" fillId="0" borderId="38" xfId="0" applyFont="1" applyBorder="1" applyAlignment="1">
      <alignment horizontal="left" wrapText="1"/>
    </xf>
    <xf numFmtId="164" fontId="0" fillId="2" borderId="4" xfId="0" applyNumberFormat="1" applyFill="1" applyBorder="1" applyAlignment="1">
      <alignment horizontal="center" vertical="center"/>
    </xf>
    <xf numFmtId="164" fontId="0" fillId="2" borderId="67" xfId="0" applyNumberFormat="1" applyFill="1" applyBorder="1" applyAlignment="1">
      <alignment horizontal="center" vertical="center"/>
    </xf>
    <xf numFmtId="0" fontId="7" fillId="0" borderId="0" xfId="0" applyFont="1" applyBorder="1" applyAlignment="1">
      <alignment horizontal="left" vertical="center" wrapText="1"/>
    </xf>
    <xf numFmtId="0" fontId="0" fillId="2" borderId="18" xfId="0" applyFill="1" applyBorder="1"/>
    <xf numFmtId="164" fontId="0" fillId="2" borderId="10" xfId="0" applyNumberFormat="1" applyFill="1" applyBorder="1"/>
    <xf numFmtId="164" fontId="0" fillId="2" borderId="18" xfId="0" applyNumberFormat="1" applyFill="1" applyBorder="1"/>
    <xf numFmtId="164" fontId="0" fillId="2" borderId="7" xfId="0" applyNumberFormat="1" applyFill="1" applyBorder="1" applyAlignment="1">
      <alignment horizontal="center" vertical="center"/>
    </xf>
    <xf numFmtId="164" fontId="0" fillId="2" borderId="18" xfId="0" applyNumberFormat="1" applyFill="1" applyBorder="1" applyAlignment="1">
      <alignment horizontal="center"/>
    </xf>
    <xf numFmtId="0" fontId="0" fillId="0" borderId="6" xfId="0" applyFill="1" applyBorder="1"/>
    <xf numFmtId="0" fontId="0" fillId="0" borderId="64" xfId="0" applyFill="1" applyBorder="1"/>
    <xf numFmtId="164" fontId="7" fillId="0" borderId="0" xfId="0" applyNumberFormat="1" applyFont="1" applyFill="1" applyBorder="1"/>
    <xf numFmtId="0" fontId="2" fillId="0" borderId="67" xfId="0" applyFont="1" applyBorder="1" applyAlignment="1">
      <alignment wrapText="1"/>
    </xf>
    <xf numFmtId="164" fontId="0" fillId="4" borderId="60" xfId="0" applyNumberFormat="1" applyFill="1" applyBorder="1" applyAlignment="1">
      <alignment horizontal="center" vertical="center"/>
    </xf>
    <xf numFmtId="164" fontId="0" fillId="4" borderId="11" xfId="0" applyNumberFormat="1" applyFill="1" applyBorder="1" applyAlignment="1">
      <alignment horizontal="center" vertical="center"/>
    </xf>
    <xf numFmtId="164" fontId="0" fillId="4" borderId="16" xfId="0" applyNumberFormat="1" applyFill="1" applyBorder="1" applyAlignment="1">
      <alignment horizontal="center" vertical="center"/>
    </xf>
    <xf numFmtId="0" fontId="7" fillId="0" borderId="38" xfId="0" applyFont="1" applyBorder="1" applyAlignment="1">
      <alignment horizontal="left" vertical="center" wrapText="1"/>
    </xf>
    <xf numFmtId="0" fontId="7" fillId="0" borderId="40" xfId="0" applyFont="1" applyBorder="1" applyAlignment="1">
      <alignment horizontal="left" vertical="center" wrapText="1"/>
    </xf>
    <xf numFmtId="164" fontId="0" fillId="2" borderId="9" xfId="0" applyNumberFormat="1" applyFill="1" applyBorder="1" applyAlignment="1">
      <alignment horizontal="center" vertical="center"/>
    </xf>
    <xf numFmtId="164" fontId="0" fillId="2" borderId="53" xfId="0" applyNumberFormat="1" applyFill="1" applyBorder="1" applyAlignment="1">
      <alignment horizontal="center"/>
    </xf>
    <xf numFmtId="164" fontId="0" fillId="4" borderId="12" xfId="0" applyNumberFormat="1" applyFill="1" applyBorder="1" applyAlignment="1">
      <alignment horizontal="center" vertical="center"/>
    </xf>
    <xf numFmtId="164" fontId="0" fillId="2" borderId="16" xfId="0" applyNumberFormat="1" applyFill="1" applyBorder="1" applyAlignment="1">
      <alignment horizontal="center"/>
    </xf>
    <xf numFmtId="164" fontId="7" fillId="4" borderId="35" xfId="0" applyNumberFormat="1" applyFont="1" applyFill="1" applyBorder="1" applyAlignment="1">
      <alignment horizontal="center" vertical="center"/>
    </xf>
    <xf numFmtId="164" fontId="7" fillId="4" borderId="2" xfId="0" applyNumberFormat="1" applyFont="1" applyFill="1" applyBorder="1" applyAlignment="1">
      <alignment horizontal="center"/>
    </xf>
    <xf numFmtId="164" fontId="7" fillId="4" borderId="19" xfId="0" applyNumberFormat="1" applyFont="1" applyFill="1" applyBorder="1" applyAlignment="1">
      <alignment horizontal="center" vertical="center"/>
    </xf>
    <xf numFmtId="164" fontId="7" fillId="4" borderId="64" xfId="0" applyNumberFormat="1" applyFont="1" applyFill="1" applyBorder="1" applyAlignment="1">
      <alignment horizontal="center" vertical="center"/>
    </xf>
    <xf numFmtId="165" fontId="0" fillId="2" borderId="8" xfId="0" applyNumberFormat="1" applyFill="1" applyBorder="1"/>
    <xf numFmtId="0" fontId="2" fillId="0" borderId="36" xfId="0" applyFont="1" applyBorder="1" applyAlignment="1">
      <alignment wrapText="1"/>
    </xf>
    <xf numFmtId="0" fontId="0" fillId="0" borderId="37" xfId="0" applyBorder="1" applyAlignment="1">
      <alignment horizontal="center"/>
    </xf>
    <xf numFmtId="164" fontId="0" fillId="2" borderId="56" xfId="0" applyNumberFormat="1" applyFill="1" applyBorder="1"/>
    <xf numFmtId="0" fontId="0" fillId="0" borderId="56" xfId="0" applyFill="1" applyBorder="1"/>
    <xf numFmtId="0" fontId="0" fillId="0" borderId="25" xfId="0" applyBorder="1" applyAlignment="1">
      <alignment horizontal="center" vertical="center"/>
    </xf>
    <xf numFmtId="164" fontId="7" fillId="4" borderId="44" xfId="0" applyNumberFormat="1" applyFont="1" applyFill="1" applyBorder="1" applyAlignment="1">
      <alignment horizontal="center" vertical="center"/>
    </xf>
    <xf numFmtId="164" fontId="0" fillId="2" borderId="11" xfId="0" applyNumberFormat="1" applyFill="1" applyBorder="1" applyAlignment="1">
      <alignment horizontal="center" vertical="center"/>
    </xf>
    <xf numFmtId="0" fontId="2" fillId="0" borderId="21" xfId="0" applyFont="1" applyBorder="1" applyAlignment="1">
      <alignment wrapText="1"/>
    </xf>
    <xf numFmtId="0" fontId="0" fillId="0" borderId="22" xfId="0" applyBorder="1" applyAlignment="1">
      <alignment horizontal="center"/>
    </xf>
    <xf numFmtId="0" fontId="0" fillId="2" borderId="32" xfId="0" applyFill="1" applyBorder="1"/>
    <xf numFmtId="164" fontId="0" fillId="4" borderId="68" xfId="0" applyNumberFormat="1" applyFill="1" applyBorder="1"/>
    <xf numFmtId="0" fontId="0" fillId="0" borderId="66" xfId="0" applyBorder="1"/>
    <xf numFmtId="0" fontId="0" fillId="0" borderId="68" xfId="0" applyFill="1" applyBorder="1"/>
    <xf numFmtId="164" fontId="0" fillId="2" borderId="68" xfId="0" applyNumberFormat="1" applyFill="1" applyBorder="1"/>
    <xf numFmtId="0" fontId="0" fillId="0" borderId="32" xfId="0" applyBorder="1" applyAlignment="1">
      <alignment horizontal="center" vertical="center"/>
    </xf>
    <xf numFmtId="164" fontId="0" fillId="2" borderId="22" xfId="0" applyNumberFormat="1" applyFill="1" applyBorder="1" applyAlignment="1">
      <alignment horizontal="center" vertical="center"/>
    </xf>
    <xf numFmtId="164" fontId="7" fillId="4" borderId="27" xfId="0" applyNumberFormat="1" applyFont="1" applyFill="1" applyBorder="1" applyAlignment="1">
      <alignment horizontal="center" vertical="center"/>
    </xf>
    <xf numFmtId="0" fontId="0" fillId="0" borderId="38" xfId="0" applyBorder="1"/>
    <xf numFmtId="0" fontId="2" fillId="0" borderId="38" xfId="0" applyFont="1" applyBorder="1" applyAlignment="1">
      <alignment vertical="center" wrapText="1"/>
    </xf>
    <xf numFmtId="0" fontId="2" fillId="0" borderId="40" xfId="0" applyFont="1" applyBorder="1" applyAlignment="1">
      <alignment vertical="center" wrapText="1"/>
    </xf>
    <xf numFmtId="0" fontId="2" fillId="0" borderId="62" xfId="0" applyFont="1" applyBorder="1" applyAlignment="1">
      <alignment vertical="center"/>
    </xf>
    <xf numFmtId="0" fontId="2" fillId="0" borderId="58" xfId="0" applyFont="1" applyBorder="1" applyAlignment="1">
      <alignment horizontal="left" vertical="center" wrapText="1"/>
    </xf>
    <xf numFmtId="0" fontId="2" fillId="0" borderId="4" xfId="0" applyFont="1" applyBorder="1" applyAlignment="1">
      <alignment wrapText="1"/>
    </xf>
    <xf numFmtId="0" fontId="7" fillId="0" borderId="39" xfId="0" applyFont="1" applyBorder="1" applyAlignment="1">
      <alignment horizontal="left" vertical="center" wrapText="1"/>
    </xf>
    <xf numFmtId="164" fontId="7" fillId="4" borderId="35" xfId="0" applyNumberFormat="1" applyFont="1" applyFill="1" applyBorder="1"/>
    <xf numFmtId="164" fontId="0" fillId="4" borderId="41" xfId="0" applyNumberFormat="1" applyFill="1" applyBorder="1" applyAlignment="1">
      <alignment horizontal="center" vertical="center"/>
    </xf>
    <xf numFmtId="164" fontId="0" fillId="4" borderId="61" xfId="0" applyNumberFormat="1" applyFill="1" applyBorder="1" applyAlignment="1">
      <alignment horizontal="center" vertical="center"/>
    </xf>
    <xf numFmtId="164" fontId="0" fillId="4" borderId="37" xfId="0" applyNumberFormat="1" applyFill="1" applyBorder="1" applyAlignment="1">
      <alignment horizontal="center" vertical="center"/>
    </xf>
    <xf numFmtId="164" fontId="7" fillId="4" borderId="23" xfId="0" applyNumberFormat="1" applyFont="1" applyFill="1" applyBorder="1" applyAlignment="1">
      <alignment horizontal="center" vertical="center"/>
    </xf>
    <xf numFmtId="164" fontId="7" fillId="4" borderId="24" xfId="0" applyNumberFormat="1" applyFont="1" applyFill="1" applyBorder="1" applyAlignment="1">
      <alignment horizontal="center" vertical="center"/>
    </xf>
    <xf numFmtId="164" fontId="7" fillId="4" borderId="25" xfId="0" applyNumberFormat="1" applyFont="1" applyFill="1" applyBorder="1" applyAlignment="1">
      <alignment horizontal="center" vertical="center"/>
    </xf>
    <xf numFmtId="164" fontId="0" fillId="4" borderId="28" xfId="0" applyNumberFormat="1" applyFill="1" applyBorder="1" applyAlignment="1">
      <alignment horizontal="center" vertical="center"/>
    </xf>
    <xf numFmtId="164" fontId="0" fillId="4" borderId="29" xfId="0" applyNumberFormat="1" applyFill="1" applyBorder="1" applyAlignment="1">
      <alignment horizontal="center" vertical="center"/>
    </xf>
    <xf numFmtId="164" fontId="0" fillId="4" borderId="36" xfId="0" applyNumberFormat="1" applyFill="1" applyBorder="1" applyAlignment="1">
      <alignment horizontal="center" vertic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2" fillId="0" borderId="28" xfId="0" applyFont="1" applyBorder="1" applyAlignment="1">
      <alignment horizontal="left" vertical="top" wrapText="1"/>
    </xf>
    <xf numFmtId="0" fontId="2" fillId="0" borderId="29" xfId="0" applyFont="1" applyBorder="1" applyAlignment="1">
      <alignment horizontal="left" vertical="top" wrapText="1"/>
    </xf>
    <xf numFmtId="0" fontId="2" fillId="0" borderId="36" xfId="0" applyFont="1" applyBorder="1" applyAlignment="1">
      <alignment horizontal="left" vertical="top" wrapText="1"/>
    </xf>
    <xf numFmtId="0" fontId="1" fillId="0" borderId="5" xfId="0" applyFont="1" applyBorder="1" applyAlignment="1">
      <alignment horizontal="left" vertical="center"/>
    </xf>
    <xf numFmtId="0" fontId="1" fillId="0" borderId="4" xfId="0" applyFont="1" applyBorder="1" applyAlignment="1">
      <alignment horizontal="left" vertical="center"/>
    </xf>
    <xf numFmtId="0" fontId="1" fillId="0" borderId="62" xfId="0" applyFont="1" applyBorder="1" applyAlignment="1">
      <alignment horizontal="left" vertical="center"/>
    </xf>
    <xf numFmtId="0" fontId="0" fillId="0" borderId="30" xfId="0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65" xfId="0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5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0" fillId="4" borderId="0" xfId="0" applyFill="1" applyAlignment="1">
      <alignment horizontal="left" vertical="top" wrapText="1"/>
    </xf>
    <xf numFmtId="0" fontId="1" fillId="0" borderId="3" xfId="0" applyFont="1" applyBorder="1" applyAlignment="1">
      <alignment horizontal="left" vertical="center"/>
    </xf>
    <xf numFmtId="0" fontId="0" fillId="0" borderId="68" xfId="0" applyBorder="1" applyAlignment="1">
      <alignment horizontal="center" vertical="center"/>
    </xf>
    <xf numFmtId="0" fontId="0" fillId="0" borderId="64" xfId="0" applyBorder="1" applyAlignment="1">
      <alignment horizontal="center" vertical="center"/>
    </xf>
    <xf numFmtId="164" fontId="0" fillId="2" borderId="69" xfId="0" applyNumberFormat="1" applyFill="1" applyBorder="1" applyAlignment="1">
      <alignment horizontal="center" vertical="center"/>
    </xf>
    <xf numFmtId="164" fontId="0" fillId="2" borderId="57" xfId="0" applyNumberFormat="1" applyFill="1" applyBorder="1" applyAlignment="1">
      <alignment horizontal="center" vertical="center"/>
    </xf>
    <xf numFmtId="164" fontId="0" fillId="2" borderId="43" xfId="0" applyNumberFormat="1" applyFill="1" applyBorder="1" applyAlignment="1">
      <alignment horizontal="center" vertical="center"/>
    </xf>
    <xf numFmtId="164" fontId="0" fillId="2" borderId="44" xfId="0" applyNumberFormat="1" applyFill="1" applyBorder="1" applyAlignment="1">
      <alignment horizontal="center" vertical="center"/>
    </xf>
    <xf numFmtId="164" fontId="0" fillId="2" borderId="28" xfId="0" applyNumberFormat="1" applyFill="1" applyBorder="1" applyAlignment="1">
      <alignment horizontal="center" vertical="center"/>
    </xf>
    <xf numFmtId="164" fontId="0" fillId="2" borderId="36" xfId="0" applyNumberFormat="1" applyFill="1" applyBorder="1" applyAlignment="1">
      <alignment horizontal="center" vertical="center"/>
    </xf>
    <xf numFmtId="164" fontId="0" fillId="2" borderId="23" xfId="0" applyNumberFormat="1" applyFill="1" applyBorder="1" applyAlignment="1">
      <alignment horizontal="center" vertical="center"/>
    </xf>
    <xf numFmtId="164" fontId="0" fillId="2" borderId="25" xfId="0" applyNumberFormat="1" applyFill="1" applyBorder="1" applyAlignment="1">
      <alignment horizontal="center" vertical="center"/>
    </xf>
    <xf numFmtId="164" fontId="0" fillId="2" borderId="29" xfId="0" applyNumberFormat="1" applyFill="1" applyBorder="1" applyAlignment="1">
      <alignment horizontal="center" vertical="center"/>
    </xf>
    <xf numFmtId="164" fontId="0" fillId="2" borderId="24" xfId="0" applyNumberFormat="1" applyFill="1" applyBorder="1" applyAlignment="1">
      <alignment horizontal="center" vertical="center"/>
    </xf>
    <xf numFmtId="0" fontId="0" fillId="0" borderId="6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164" fontId="0" fillId="2" borderId="51" xfId="0" applyNumberFormat="1" applyFill="1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2" fillId="0" borderId="21" xfId="0" applyFont="1" applyBorder="1" applyAlignment="1">
      <alignment horizontal="left" vertical="top"/>
    </xf>
    <xf numFmtId="0" fontId="2" fillId="0" borderId="8" xfId="0" applyFont="1" applyBorder="1" applyAlignment="1">
      <alignment horizontal="left" vertical="top"/>
    </xf>
    <xf numFmtId="0" fontId="2" fillId="0" borderId="15" xfId="0" applyFont="1" applyBorder="1" applyAlignment="1">
      <alignment horizontal="left" vertical="top"/>
    </xf>
    <xf numFmtId="0" fontId="2" fillId="0" borderId="28" xfId="0" applyFont="1" applyBorder="1" applyAlignment="1">
      <alignment horizontal="left" vertical="top"/>
    </xf>
    <xf numFmtId="0" fontId="2" fillId="0" borderId="36" xfId="0" applyFont="1" applyBorder="1" applyAlignment="1">
      <alignment horizontal="left" vertical="top"/>
    </xf>
    <xf numFmtId="164" fontId="7" fillId="0" borderId="5" xfId="0" applyNumberFormat="1" applyFont="1" applyFill="1" applyBorder="1" applyAlignment="1">
      <alignment horizontal="center" vertical="center"/>
    </xf>
    <xf numFmtId="164" fontId="7" fillId="0" borderId="4" xfId="0" applyNumberFormat="1" applyFont="1" applyFill="1" applyBorder="1" applyAlignment="1">
      <alignment horizontal="center" vertical="center"/>
    </xf>
    <xf numFmtId="164" fontId="7" fillId="0" borderId="3" xfId="0" applyNumberFormat="1" applyFont="1" applyFill="1" applyBorder="1" applyAlignment="1">
      <alignment horizontal="center" vertical="center"/>
    </xf>
    <xf numFmtId="0" fontId="1" fillId="0" borderId="38" xfId="0" applyFont="1" applyBorder="1" applyAlignment="1">
      <alignment horizontal="center" vertical="center"/>
    </xf>
    <xf numFmtId="0" fontId="1" fillId="0" borderId="39" xfId="0" applyFont="1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0" fontId="0" fillId="2" borderId="29" xfId="0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4" fontId="0" fillId="0" borderId="60" xfId="0" applyNumberFormat="1" applyFill="1" applyBorder="1" applyAlignment="1">
      <alignment vertical="center"/>
    </xf>
    <xf numFmtId="1" fontId="0" fillId="0" borderId="30" xfId="0" applyNumberFormat="1" applyFill="1" applyBorder="1" applyAlignment="1">
      <alignment horizontal="center" vertical="center"/>
    </xf>
    <xf numFmtId="1" fontId="0" fillId="0" borderId="31" xfId="0" applyNumberFormat="1" applyFill="1" applyBorder="1" applyAlignment="1">
      <alignment horizontal="center" vertical="center"/>
    </xf>
    <xf numFmtId="1" fontId="0" fillId="0" borderId="65" xfId="0" applyNumberFormat="1" applyFill="1" applyBorder="1" applyAlignment="1">
      <alignment horizontal="center" vertical="center"/>
    </xf>
    <xf numFmtId="4" fontId="0" fillId="2" borderId="28" xfId="0" applyNumberFormat="1" applyFill="1" applyBorder="1" applyAlignment="1">
      <alignment horizontal="center" vertical="center"/>
    </xf>
    <xf numFmtId="4" fontId="0" fillId="2" borderId="29" xfId="0" applyNumberFormat="1" applyFill="1" applyBorder="1" applyAlignment="1">
      <alignment horizontal="center" vertical="center"/>
    </xf>
    <xf numFmtId="4" fontId="0" fillId="2" borderId="36" xfId="0" applyNumberFormat="1" applyFill="1" applyBorder="1" applyAlignment="1">
      <alignment horizontal="center" vertical="center"/>
    </xf>
    <xf numFmtId="164" fontId="0" fillId="2" borderId="12" xfId="0" applyNumberFormat="1" applyFill="1" applyBorder="1" applyAlignment="1">
      <alignment horizontal="center" vertical="center"/>
    </xf>
    <xf numFmtId="164" fontId="0" fillId="2" borderId="8" xfId="0" applyNumberFormat="1" applyFill="1" applyBorder="1" applyAlignment="1">
      <alignment horizontal="center" vertical="center"/>
    </xf>
    <xf numFmtId="164" fontId="0" fillId="2" borderId="15" xfId="0" applyNumberFormat="1" applyFill="1" applyBorder="1" applyAlignment="1">
      <alignment horizontal="center" vertical="center"/>
    </xf>
  </cellXfs>
  <cellStyles count="1">
    <cellStyle name="Normální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941611</xdr:colOff>
      <xdr:row>28</xdr:row>
      <xdr:rowOff>108857</xdr:rowOff>
    </xdr:from>
    <xdr:to>
      <xdr:col>3</xdr:col>
      <xdr:colOff>736624</xdr:colOff>
      <xdr:row>63</xdr:row>
      <xdr:rowOff>93169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D41AA02C-AC0B-4136-B203-1E40B414C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1611" y="6955971"/>
          <a:ext cx="4845984" cy="646131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CB3B64-7D2C-4F0C-9AE3-5F84631DA6C2}">
  <sheetPr>
    <pageSetUpPr fitToPage="1"/>
  </sheetPr>
  <dimension ref="A1:O35"/>
  <sheetViews>
    <sheetView zoomScale="60" zoomScaleNormal="60" zoomScaleSheetLayoutView="110" workbookViewId="0">
      <selection activeCell="I35" sqref="I35"/>
    </sheetView>
  </sheetViews>
  <sheetFormatPr defaultRowHeight="14.4" x14ac:dyDescent="0.3"/>
  <cols>
    <col min="1" max="1" width="27.88671875" customWidth="1"/>
    <col min="2" max="2" width="30.5546875" customWidth="1"/>
    <col min="3" max="3" width="15" customWidth="1"/>
    <col min="4" max="4" width="18.44140625" customWidth="1"/>
    <col min="5" max="5" width="19.109375" customWidth="1"/>
    <col min="6" max="6" width="18.44140625" customWidth="1"/>
    <col min="7" max="7" width="20.44140625" bestFit="1" customWidth="1"/>
    <col min="8" max="9" width="20.44140625" customWidth="1"/>
    <col min="10" max="12" width="17.44140625" customWidth="1"/>
    <col min="13" max="13" width="16.6640625" customWidth="1"/>
    <col min="14" max="14" width="14.33203125" customWidth="1"/>
    <col min="15" max="15" width="15.88671875" customWidth="1"/>
  </cols>
  <sheetData>
    <row r="1" spans="1:15" ht="32.4" customHeight="1" x14ac:dyDescent="0.35">
      <c r="A1" s="36" t="s">
        <v>39</v>
      </c>
      <c r="B1" s="10"/>
    </row>
    <row r="3" spans="1:15" x14ac:dyDescent="0.3">
      <c r="A3" t="s">
        <v>25</v>
      </c>
      <c r="C3" s="1"/>
    </row>
    <row r="5" spans="1:15" ht="21" x14ac:dyDescent="0.4">
      <c r="A5" s="285" t="s">
        <v>47</v>
      </c>
      <c r="B5" s="286"/>
    </row>
    <row r="7" spans="1:15" x14ac:dyDescent="0.3">
      <c r="A7" s="2"/>
    </row>
    <row r="8" spans="1:15" ht="15" thickBot="1" x14ac:dyDescent="0.35"/>
    <row r="9" spans="1:15" ht="57.6" customHeight="1" thickBot="1" x14ac:dyDescent="0.35">
      <c r="A9" s="211"/>
      <c r="B9" s="212" t="s">
        <v>52</v>
      </c>
      <c r="C9" s="213" t="s">
        <v>53</v>
      </c>
      <c r="D9" s="42" t="s">
        <v>70</v>
      </c>
      <c r="E9" s="43" t="s">
        <v>54</v>
      </c>
      <c r="F9" s="214" t="s">
        <v>55</v>
      </c>
      <c r="G9" s="215" t="s">
        <v>11</v>
      </c>
      <c r="H9" s="44" t="s">
        <v>56</v>
      </c>
      <c r="I9" s="43" t="s">
        <v>10</v>
      </c>
      <c r="J9" s="153" t="s">
        <v>9</v>
      </c>
      <c r="K9" s="216" t="s">
        <v>72</v>
      </c>
      <c r="L9" s="180" t="s">
        <v>73</v>
      </c>
      <c r="M9" s="45" t="s">
        <v>74</v>
      </c>
      <c r="N9" s="46" t="s">
        <v>57</v>
      </c>
      <c r="O9" s="47" t="s">
        <v>58</v>
      </c>
    </row>
    <row r="10" spans="1:15" x14ac:dyDescent="0.3">
      <c r="A10" s="287" t="s">
        <v>75</v>
      </c>
      <c r="B10" s="26" t="s">
        <v>3</v>
      </c>
      <c r="C10" s="48">
        <v>18</v>
      </c>
      <c r="D10" s="49"/>
      <c r="E10" s="112">
        <f xml:space="preserve"> 12*(C10*D10)</f>
        <v>0</v>
      </c>
      <c r="F10" s="50" t="s">
        <v>26</v>
      </c>
      <c r="G10" s="51">
        <v>260</v>
      </c>
      <c r="H10" s="52"/>
      <c r="I10" s="112">
        <f>C10*(G10*H10)</f>
        <v>0</v>
      </c>
      <c r="J10" s="293">
        <v>496.01</v>
      </c>
      <c r="K10" s="296"/>
      <c r="L10" s="299"/>
      <c r="M10" s="282">
        <f>K10+L10</f>
        <v>0</v>
      </c>
      <c r="N10" s="276">
        <f>J10*M10</f>
        <v>0</v>
      </c>
      <c r="O10" s="279">
        <f>(SUM(E10:E16))+(SUM(I10:I16))+N10</f>
        <v>0</v>
      </c>
    </row>
    <row r="11" spans="1:15" x14ac:dyDescent="0.3">
      <c r="A11" s="288"/>
      <c r="B11" s="3" t="s">
        <v>3</v>
      </c>
      <c r="C11" s="53">
        <v>24</v>
      </c>
      <c r="D11" s="54"/>
      <c r="E11" s="115">
        <f>12*(C11*D11)</f>
        <v>0</v>
      </c>
      <c r="F11" s="55" t="s">
        <v>27</v>
      </c>
      <c r="G11" s="56">
        <v>156</v>
      </c>
      <c r="H11" s="57"/>
      <c r="I11" s="115">
        <f t="shared" ref="I11:I27" si="0">C11*(G11*H11)</f>
        <v>0</v>
      </c>
      <c r="J11" s="294"/>
      <c r="K11" s="297"/>
      <c r="L11" s="300"/>
      <c r="M11" s="283"/>
      <c r="N11" s="277"/>
      <c r="O11" s="280"/>
    </row>
    <row r="12" spans="1:15" x14ac:dyDescent="0.3">
      <c r="A12" s="288"/>
      <c r="B12" s="3" t="s">
        <v>3</v>
      </c>
      <c r="C12" s="53">
        <v>5</v>
      </c>
      <c r="D12" s="54"/>
      <c r="E12" s="115">
        <f t="shared" ref="E12:E15" si="1">12*(C12*D12)</f>
        <v>0</v>
      </c>
      <c r="F12" s="55" t="s">
        <v>7</v>
      </c>
      <c r="G12" s="56">
        <v>104</v>
      </c>
      <c r="H12" s="57"/>
      <c r="I12" s="115">
        <f t="shared" si="0"/>
        <v>0</v>
      </c>
      <c r="J12" s="294"/>
      <c r="K12" s="297"/>
      <c r="L12" s="300"/>
      <c r="M12" s="283"/>
      <c r="N12" s="277"/>
      <c r="O12" s="280"/>
    </row>
    <row r="13" spans="1:15" x14ac:dyDescent="0.3">
      <c r="A13" s="288"/>
      <c r="B13" s="3" t="s">
        <v>3</v>
      </c>
      <c r="C13" s="53">
        <v>4</v>
      </c>
      <c r="D13" s="54"/>
      <c r="E13" s="115">
        <f t="shared" si="1"/>
        <v>0</v>
      </c>
      <c r="F13" s="55" t="s">
        <v>28</v>
      </c>
      <c r="G13" s="56">
        <v>208</v>
      </c>
      <c r="H13" s="57"/>
      <c r="I13" s="115">
        <f t="shared" si="0"/>
        <v>0</v>
      </c>
      <c r="J13" s="294"/>
      <c r="K13" s="297"/>
      <c r="L13" s="300"/>
      <c r="M13" s="283"/>
      <c r="N13" s="277"/>
      <c r="O13" s="280"/>
    </row>
    <row r="14" spans="1:15" x14ac:dyDescent="0.3">
      <c r="A14" s="288"/>
      <c r="B14" s="3" t="s">
        <v>3</v>
      </c>
      <c r="C14" s="53">
        <v>5</v>
      </c>
      <c r="D14" s="54"/>
      <c r="E14" s="115">
        <f t="shared" si="1"/>
        <v>0</v>
      </c>
      <c r="F14" s="55" t="s">
        <v>29</v>
      </c>
      <c r="G14" s="56">
        <v>52</v>
      </c>
      <c r="H14" s="57"/>
      <c r="I14" s="115">
        <f t="shared" si="0"/>
        <v>0</v>
      </c>
      <c r="J14" s="294"/>
      <c r="K14" s="297"/>
      <c r="L14" s="300"/>
      <c r="M14" s="283"/>
      <c r="N14" s="277"/>
      <c r="O14" s="280"/>
    </row>
    <row r="15" spans="1:15" x14ac:dyDescent="0.3">
      <c r="A15" s="288"/>
      <c r="B15" s="3" t="s">
        <v>1</v>
      </c>
      <c r="C15" s="53">
        <v>3</v>
      </c>
      <c r="D15" s="54"/>
      <c r="E15" s="115">
        <f t="shared" si="1"/>
        <v>0</v>
      </c>
      <c r="F15" s="55" t="s">
        <v>29</v>
      </c>
      <c r="G15" s="56">
        <v>52</v>
      </c>
      <c r="H15" s="57"/>
      <c r="I15" s="115">
        <f t="shared" si="0"/>
        <v>0</v>
      </c>
      <c r="J15" s="294"/>
      <c r="K15" s="297"/>
      <c r="L15" s="300"/>
      <c r="M15" s="283"/>
      <c r="N15" s="277"/>
      <c r="O15" s="280"/>
    </row>
    <row r="16" spans="1:15" ht="15" thickBot="1" x14ac:dyDescent="0.35">
      <c r="A16" s="289"/>
      <c r="B16" s="27" t="s">
        <v>30</v>
      </c>
      <c r="C16" s="58">
        <v>4</v>
      </c>
      <c r="D16" s="59"/>
      <c r="E16" s="113">
        <f>12*(C16*D16)</f>
        <v>0</v>
      </c>
      <c r="F16" s="60" t="s">
        <v>29</v>
      </c>
      <c r="G16" s="61">
        <v>52</v>
      </c>
      <c r="H16" s="62"/>
      <c r="I16" s="113">
        <f t="shared" si="0"/>
        <v>0</v>
      </c>
      <c r="J16" s="295"/>
      <c r="K16" s="298"/>
      <c r="L16" s="301"/>
      <c r="M16" s="284"/>
      <c r="N16" s="278"/>
      <c r="O16" s="281"/>
    </row>
    <row r="17" spans="1:15" x14ac:dyDescent="0.3">
      <c r="A17" s="287" t="s">
        <v>81</v>
      </c>
      <c r="B17" s="24" t="s">
        <v>3</v>
      </c>
      <c r="C17" s="63">
        <v>3</v>
      </c>
      <c r="D17" s="64"/>
      <c r="E17" s="116">
        <f t="shared" ref="E17:E27" si="2">12*(C17*D17)</f>
        <v>0</v>
      </c>
      <c r="F17" s="65" t="s">
        <v>7</v>
      </c>
      <c r="G17" s="66">
        <v>104</v>
      </c>
      <c r="H17" s="64"/>
      <c r="I17" s="112">
        <f t="shared" si="0"/>
        <v>0</v>
      </c>
      <c r="J17" s="294">
        <v>46.093000000000004</v>
      </c>
      <c r="K17" s="296"/>
      <c r="L17" s="299"/>
      <c r="M17" s="282">
        <f>K17+L17</f>
        <v>0</v>
      </c>
      <c r="N17" s="276">
        <f t="shared" ref="N17:N27" si="3">J17*M17</f>
        <v>0</v>
      </c>
      <c r="O17" s="279">
        <f>(SUM(E17:E22))+(SUM(I17:I22))+N17</f>
        <v>0</v>
      </c>
    </row>
    <row r="18" spans="1:15" x14ac:dyDescent="0.3">
      <c r="A18" s="288"/>
      <c r="B18" s="3" t="s">
        <v>33</v>
      </c>
      <c r="C18" s="53">
        <v>4</v>
      </c>
      <c r="D18" s="54"/>
      <c r="E18" s="117">
        <f t="shared" si="2"/>
        <v>0</v>
      </c>
      <c r="F18" s="55" t="s">
        <v>27</v>
      </c>
      <c r="G18" s="56">
        <v>156</v>
      </c>
      <c r="H18" s="54"/>
      <c r="I18" s="115">
        <f t="shared" si="0"/>
        <v>0</v>
      </c>
      <c r="J18" s="294"/>
      <c r="K18" s="297"/>
      <c r="L18" s="300"/>
      <c r="M18" s="283"/>
      <c r="N18" s="277"/>
      <c r="O18" s="280"/>
    </row>
    <row r="19" spans="1:15" x14ac:dyDescent="0.3">
      <c r="A19" s="288"/>
      <c r="B19" s="3" t="s">
        <v>33</v>
      </c>
      <c r="C19" s="53">
        <v>5</v>
      </c>
      <c r="D19" s="54"/>
      <c r="E19" s="117">
        <f t="shared" si="2"/>
        <v>0</v>
      </c>
      <c r="F19" s="55" t="s">
        <v>28</v>
      </c>
      <c r="G19" s="56">
        <v>208</v>
      </c>
      <c r="H19" s="54"/>
      <c r="I19" s="115">
        <f t="shared" si="0"/>
        <v>0</v>
      </c>
      <c r="J19" s="294"/>
      <c r="K19" s="297"/>
      <c r="L19" s="300"/>
      <c r="M19" s="283"/>
      <c r="N19" s="277"/>
      <c r="O19" s="280"/>
    </row>
    <row r="20" spans="1:15" x14ac:dyDescent="0.3">
      <c r="A20" s="288"/>
      <c r="B20" s="3" t="s">
        <v>3</v>
      </c>
      <c r="C20" s="53">
        <v>5</v>
      </c>
      <c r="D20" s="54"/>
      <c r="E20" s="117">
        <f t="shared" si="2"/>
        <v>0</v>
      </c>
      <c r="F20" s="55" t="s">
        <v>26</v>
      </c>
      <c r="G20" s="56">
        <v>260</v>
      </c>
      <c r="H20" s="54"/>
      <c r="I20" s="115">
        <f t="shared" si="0"/>
        <v>0</v>
      </c>
      <c r="J20" s="294"/>
      <c r="K20" s="297"/>
      <c r="L20" s="300"/>
      <c r="M20" s="283"/>
      <c r="N20" s="277"/>
      <c r="O20" s="280"/>
    </row>
    <row r="21" spans="1:15" x14ac:dyDescent="0.3">
      <c r="A21" s="288"/>
      <c r="B21" s="3" t="s">
        <v>33</v>
      </c>
      <c r="C21" s="53">
        <v>1</v>
      </c>
      <c r="D21" s="54"/>
      <c r="E21" s="117">
        <f t="shared" si="2"/>
        <v>0</v>
      </c>
      <c r="F21" s="55" t="s">
        <v>32</v>
      </c>
      <c r="G21" s="56">
        <v>12</v>
      </c>
      <c r="H21" s="54"/>
      <c r="I21" s="115">
        <f t="shared" si="0"/>
        <v>0</v>
      </c>
      <c r="J21" s="294"/>
      <c r="K21" s="297"/>
      <c r="L21" s="300"/>
      <c r="M21" s="283"/>
      <c r="N21" s="277"/>
      <c r="O21" s="280"/>
    </row>
    <row r="22" spans="1:15" ht="15" thickBot="1" x14ac:dyDescent="0.35">
      <c r="A22" s="288"/>
      <c r="B22" s="23" t="s">
        <v>34</v>
      </c>
      <c r="C22" s="67">
        <v>1</v>
      </c>
      <c r="D22" s="68"/>
      <c r="E22" s="117">
        <f t="shared" si="2"/>
        <v>0</v>
      </c>
      <c r="F22" s="69" t="s">
        <v>29</v>
      </c>
      <c r="G22" s="70">
        <v>52</v>
      </c>
      <c r="H22" s="68"/>
      <c r="I22" s="113">
        <f t="shared" si="0"/>
        <v>0</v>
      </c>
      <c r="J22" s="294"/>
      <c r="K22" s="298"/>
      <c r="L22" s="301"/>
      <c r="M22" s="284"/>
      <c r="N22" s="278"/>
      <c r="O22" s="281"/>
    </row>
    <row r="23" spans="1:15" x14ac:dyDescent="0.3">
      <c r="A23" s="287" t="s">
        <v>82</v>
      </c>
      <c r="B23" s="26" t="s">
        <v>3</v>
      </c>
      <c r="C23" s="48">
        <v>7</v>
      </c>
      <c r="D23" s="49"/>
      <c r="E23" s="112">
        <f t="shared" si="2"/>
        <v>0</v>
      </c>
      <c r="F23" s="50" t="s">
        <v>29</v>
      </c>
      <c r="G23" s="51">
        <v>52</v>
      </c>
      <c r="H23" s="49"/>
      <c r="I23" s="112">
        <f t="shared" si="0"/>
        <v>0</v>
      </c>
      <c r="J23" s="293">
        <v>28.76</v>
      </c>
      <c r="K23" s="296"/>
      <c r="L23" s="299"/>
      <c r="M23" s="282">
        <f>K23+L23</f>
        <v>0</v>
      </c>
      <c r="N23" s="276">
        <f t="shared" si="3"/>
        <v>0</v>
      </c>
      <c r="O23" s="279">
        <f>(SUM(E23:E25))+(SUM(I23:I25))+N23</f>
        <v>0</v>
      </c>
    </row>
    <row r="24" spans="1:15" x14ac:dyDescent="0.3">
      <c r="A24" s="288"/>
      <c r="B24" s="24" t="s">
        <v>33</v>
      </c>
      <c r="C24" s="63">
        <v>4</v>
      </c>
      <c r="D24" s="64"/>
      <c r="E24" s="117">
        <f t="shared" si="2"/>
        <v>0</v>
      </c>
      <c r="F24" s="65" t="s">
        <v>7</v>
      </c>
      <c r="G24" s="66">
        <v>104</v>
      </c>
      <c r="H24" s="64"/>
      <c r="I24" s="115">
        <f t="shared" si="0"/>
        <v>0</v>
      </c>
      <c r="J24" s="294"/>
      <c r="K24" s="297"/>
      <c r="L24" s="300"/>
      <c r="M24" s="283"/>
      <c r="N24" s="277"/>
      <c r="O24" s="280"/>
    </row>
    <row r="25" spans="1:15" ht="15" thickBot="1" x14ac:dyDescent="0.35">
      <c r="A25" s="289"/>
      <c r="B25" s="30" t="s">
        <v>33</v>
      </c>
      <c r="C25" s="71">
        <v>6</v>
      </c>
      <c r="D25" s="72"/>
      <c r="E25" s="113">
        <f t="shared" si="2"/>
        <v>0</v>
      </c>
      <c r="F25" s="73" t="s">
        <v>27</v>
      </c>
      <c r="G25" s="74">
        <v>156</v>
      </c>
      <c r="H25" s="72"/>
      <c r="I25" s="113">
        <f t="shared" si="0"/>
        <v>0</v>
      </c>
      <c r="J25" s="295"/>
      <c r="K25" s="298"/>
      <c r="L25" s="301"/>
      <c r="M25" s="284"/>
      <c r="N25" s="278"/>
      <c r="O25" s="281"/>
    </row>
    <row r="26" spans="1:15" ht="15" thickBot="1" x14ac:dyDescent="0.35">
      <c r="A26" s="29" t="s">
        <v>83</v>
      </c>
      <c r="B26" s="30" t="s">
        <v>3</v>
      </c>
      <c r="C26" s="71">
        <v>2</v>
      </c>
      <c r="D26" s="72"/>
      <c r="E26" s="118">
        <f t="shared" si="2"/>
        <v>0</v>
      </c>
      <c r="F26" s="73" t="s">
        <v>29</v>
      </c>
      <c r="G26" s="74">
        <v>52</v>
      </c>
      <c r="H26" s="72"/>
      <c r="I26" s="112">
        <f t="shared" si="0"/>
        <v>0</v>
      </c>
      <c r="J26" s="152">
        <v>7.8250000000000002</v>
      </c>
      <c r="K26" s="176"/>
      <c r="L26" s="173"/>
      <c r="M26" s="174">
        <f>K26+L26</f>
        <v>0</v>
      </c>
      <c r="N26" s="128">
        <f t="shared" si="3"/>
        <v>0</v>
      </c>
      <c r="O26" s="108">
        <f t="shared" ref="O26:O27" si="4">E26+I26+N26</f>
        <v>0</v>
      </c>
    </row>
    <row r="27" spans="1:15" ht="15" thickBot="1" x14ac:dyDescent="0.35">
      <c r="A27" s="29" t="s">
        <v>84</v>
      </c>
      <c r="B27" s="30" t="s">
        <v>1</v>
      </c>
      <c r="C27" s="71">
        <v>1</v>
      </c>
      <c r="D27" s="72"/>
      <c r="E27" s="118">
        <f t="shared" si="2"/>
        <v>0</v>
      </c>
      <c r="F27" s="73" t="s">
        <v>8</v>
      </c>
      <c r="G27" s="74">
        <v>12</v>
      </c>
      <c r="H27" s="72"/>
      <c r="I27" s="111">
        <f t="shared" si="0"/>
        <v>0</v>
      </c>
      <c r="J27" s="154">
        <v>0.03</v>
      </c>
      <c r="K27" s="220"/>
      <c r="L27" s="221"/>
      <c r="M27" s="175">
        <f>K27+L27</f>
        <v>0</v>
      </c>
      <c r="N27" s="128">
        <f t="shared" si="3"/>
        <v>0</v>
      </c>
      <c r="O27" s="108">
        <f t="shared" si="4"/>
        <v>0</v>
      </c>
    </row>
    <row r="28" spans="1:15" ht="33" customHeight="1" thickBot="1" x14ac:dyDescent="0.35">
      <c r="A28" s="219"/>
      <c r="B28" s="76"/>
      <c r="C28" s="146"/>
      <c r="D28" s="76"/>
      <c r="E28" s="77"/>
      <c r="F28" s="76"/>
      <c r="G28" s="76"/>
      <c r="H28" s="76"/>
      <c r="I28" s="77"/>
      <c r="J28" s="76"/>
      <c r="K28" s="76"/>
      <c r="L28" s="76"/>
      <c r="N28" s="129"/>
      <c r="O28" s="130">
        <f>SUM(O10:O27)</f>
        <v>0</v>
      </c>
    </row>
    <row r="29" spans="1:15" ht="48.6" customHeight="1" thickBot="1" x14ac:dyDescent="0.35">
      <c r="A29" s="31"/>
      <c r="B29" s="170" t="s">
        <v>52</v>
      </c>
      <c r="C29" s="38" t="s">
        <v>53</v>
      </c>
      <c r="D29" s="37" t="s">
        <v>70</v>
      </c>
      <c r="E29" s="37" t="s">
        <v>54</v>
      </c>
      <c r="F29" s="121" t="s">
        <v>55</v>
      </c>
      <c r="G29" s="161" t="s">
        <v>11</v>
      </c>
      <c r="H29" s="161" t="s">
        <v>56</v>
      </c>
      <c r="I29" s="37" t="s">
        <v>10</v>
      </c>
      <c r="J29" s="39" t="s">
        <v>9</v>
      </c>
      <c r="K29" s="163" t="s">
        <v>73</v>
      </c>
      <c r="L29" s="45" t="s">
        <v>57</v>
      </c>
      <c r="M29" s="47" t="s">
        <v>58</v>
      </c>
    </row>
    <row r="30" spans="1:15" ht="27.6" customHeight="1" x14ac:dyDescent="0.3">
      <c r="A30" s="41" t="s">
        <v>77</v>
      </c>
      <c r="B30" s="66" t="s">
        <v>30</v>
      </c>
      <c r="C30" s="171">
        <v>24</v>
      </c>
      <c r="D30" s="122"/>
      <c r="E30" s="114">
        <f>12*(C30*D30)</f>
        <v>0</v>
      </c>
      <c r="F30" s="65" t="s">
        <v>7</v>
      </c>
      <c r="G30" s="159">
        <v>104</v>
      </c>
      <c r="H30" s="21"/>
      <c r="I30" s="114">
        <f>C30*(G30*H30)</f>
        <v>0</v>
      </c>
      <c r="J30" s="80">
        <v>123</v>
      </c>
      <c r="K30" s="164"/>
      <c r="L30" s="165">
        <f>J30*K30</f>
        <v>0</v>
      </c>
      <c r="M30" s="166">
        <f>E30+I30+L30</f>
        <v>0</v>
      </c>
    </row>
    <row r="31" spans="1:15" ht="29.4" customHeight="1" thickBot="1" x14ac:dyDescent="0.35">
      <c r="A31" s="157" t="s">
        <v>80</v>
      </c>
      <c r="B31" s="61" t="s">
        <v>78</v>
      </c>
      <c r="C31" s="172">
        <v>3</v>
      </c>
      <c r="D31" s="123"/>
      <c r="E31" s="101">
        <f>12*(C31*D31)</f>
        <v>0</v>
      </c>
      <c r="F31" s="60" t="s">
        <v>32</v>
      </c>
      <c r="G31" s="217">
        <v>12</v>
      </c>
      <c r="H31" s="160"/>
      <c r="I31" s="101">
        <f>C31*(G31*H31)</f>
        <v>0</v>
      </c>
      <c r="J31" s="222">
        <v>0.04</v>
      </c>
      <c r="K31" s="223"/>
      <c r="L31" s="168">
        <f>J31*K31</f>
        <v>0</v>
      </c>
      <c r="M31" s="169">
        <f>E31+I31+L31</f>
        <v>0</v>
      </c>
    </row>
    <row r="32" spans="1:15" ht="15" thickBot="1" x14ac:dyDescent="0.35">
      <c r="A32" s="2"/>
      <c r="C32" s="1"/>
      <c r="L32" s="22"/>
      <c r="M32" s="102">
        <f>M30+M31</f>
        <v>0</v>
      </c>
    </row>
    <row r="33" spans="1:13" x14ac:dyDescent="0.3">
      <c r="A33" s="2"/>
      <c r="C33" s="1"/>
      <c r="M33" s="167"/>
    </row>
    <row r="34" spans="1:13" ht="15" thickBot="1" x14ac:dyDescent="0.35"/>
    <row r="35" spans="1:13" ht="24.6" customHeight="1" thickBot="1" x14ac:dyDescent="0.35">
      <c r="A35" s="290" t="s">
        <v>0</v>
      </c>
      <c r="B35" s="291"/>
      <c r="C35" s="291"/>
      <c r="D35" s="291"/>
      <c r="E35" s="291"/>
      <c r="F35" s="291"/>
      <c r="G35" s="291"/>
      <c r="H35" s="292"/>
      <c r="I35" s="82">
        <f>M32+O28</f>
        <v>0</v>
      </c>
    </row>
  </sheetData>
  <mergeCells count="23">
    <mergeCell ref="A5:B5"/>
    <mergeCell ref="A10:A16"/>
    <mergeCell ref="A35:H35"/>
    <mergeCell ref="M10:M16"/>
    <mergeCell ref="M23:M25"/>
    <mergeCell ref="J10:J16"/>
    <mergeCell ref="A17:A22"/>
    <mergeCell ref="J17:J22"/>
    <mergeCell ref="A23:A25"/>
    <mergeCell ref="J23:J25"/>
    <mergeCell ref="K10:K16"/>
    <mergeCell ref="L10:L16"/>
    <mergeCell ref="K17:K22"/>
    <mergeCell ref="L17:L22"/>
    <mergeCell ref="K23:K25"/>
    <mergeCell ref="L23:L25"/>
    <mergeCell ref="N23:N25"/>
    <mergeCell ref="O23:O25"/>
    <mergeCell ref="N10:N16"/>
    <mergeCell ref="O10:O16"/>
    <mergeCell ref="M17:M22"/>
    <mergeCell ref="N17:N22"/>
    <mergeCell ref="O17:O22"/>
  </mergeCells>
  <pageMargins left="0.51181102362204722" right="0.51181102362204722" top="0.78740157480314965" bottom="0.78740157480314965" header="0.31496062992125984" footer="0.31496062992125984"/>
  <pageSetup paperSize="9" scale="46" fitToHeight="0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8A81FF-809B-475D-A12D-81C3B6932067}">
  <dimension ref="A1:O22"/>
  <sheetViews>
    <sheetView zoomScale="70" zoomScaleNormal="70" workbookViewId="0">
      <selection activeCell="K20" sqref="K20"/>
    </sheetView>
  </sheetViews>
  <sheetFormatPr defaultRowHeight="14.4" x14ac:dyDescent="0.3"/>
  <cols>
    <col min="1" max="1" width="27.88671875" customWidth="1"/>
    <col min="2" max="2" width="30.5546875" customWidth="1"/>
    <col min="3" max="3" width="15" customWidth="1"/>
    <col min="4" max="5" width="18.44140625" customWidth="1"/>
    <col min="6" max="6" width="19.109375" customWidth="1"/>
    <col min="7" max="7" width="19.109375" style="83" customWidth="1"/>
    <col min="8" max="9" width="19.109375" customWidth="1"/>
    <col min="10" max="10" width="20.44140625" bestFit="1" customWidth="1"/>
    <col min="11" max="11" width="17.44140625" customWidth="1"/>
    <col min="12" max="12" width="15" customWidth="1"/>
    <col min="13" max="13" width="17.109375" customWidth="1"/>
    <col min="14" max="14" width="13.88671875" customWidth="1"/>
  </cols>
  <sheetData>
    <row r="1" spans="1:11" ht="32.4" customHeight="1" x14ac:dyDescent="0.35">
      <c r="A1" s="36" t="s">
        <v>39</v>
      </c>
      <c r="B1" s="10"/>
    </row>
    <row r="3" spans="1:11" x14ac:dyDescent="0.3">
      <c r="A3" t="s">
        <v>25</v>
      </c>
      <c r="C3" s="1"/>
    </row>
    <row r="5" spans="1:11" ht="21" x14ac:dyDescent="0.4">
      <c r="A5" s="285" t="s">
        <v>48</v>
      </c>
      <c r="B5" s="285"/>
    </row>
    <row r="6" spans="1:11" ht="15" thickBot="1" x14ac:dyDescent="0.35"/>
    <row r="7" spans="1:11" ht="58.2" thickBot="1" x14ac:dyDescent="0.35">
      <c r="A7" s="15" t="s">
        <v>66</v>
      </c>
      <c r="B7" s="16" t="s">
        <v>67</v>
      </c>
      <c r="C7" s="17" t="s">
        <v>68</v>
      </c>
      <c r="D7" s="19" t="s">
        <v>69</v>
      </c>
      <c r="E7" s="19" t="s">
        <v>59</v>
      </c>
      <c r="F7" s="18" t="s">
        <v>60</v>
      </c>
      <c r="G7" s="84" t="s">
        <v>61</v>
      </c>
      <c r="H7" s="18" t="s">
        <v>71</v>
      </c>
      <c r="I7" s="138" t="s">
        <v>62</v>
      </c>
      <c r="J7" s="18" t="s">
        <v>63</v>
      </c>
      <c r="K7" s="11" t="s">
        <v>64</v>
      </c>
    </row>
    <row r="8" spans="1:11" ht="18.899999999999999" customHeight="1" x14ac:dyDescent="0.3">
      <c r="A8" s="9" t="s">
        <v>24</v>
      </c>
      <c r="B8" s="8" t="s">
        <v>23</v>
      </c>
      <c r="C8" s="7" t="s">
        <v>12</v>
      </c>
      <c r="D8" s="34">
        <v>0.55200000000000005</v>
      </c>
      <c r="E8" s="343"/>
      <c r="F8" s="133">
        <f>D8*E8</f>
        <v>0</v>
      </c>
      <c r="G8" s="337">
        <v>260</v>
      </c>
      <c r="H8" s="340"/>
      <c r="I8" s="315"/>
      <c r="J8" s="139">
        <f>G8*(H8*I8)/11</f>
        <v>0</v>
      </c>
      <c r="K8" s="136">
        <f>F8+J8</f>
        <v>0</v>
      </c>
    </row>
    <row r="9" spans="1:11" ht="31.35" customHeight="1" x14ac:dyDescent="0.3">
      <c r="A9" s="6">
        <v>150110</v>
      </c>
      <c r="B9" s="5" t="s">
        <v>22</v>
      </c>
      <c r="C9" s="4" t="s">
        <v>12</v>
      </c>
      <c r="D9" s="35">
        <v>0.02</v>
      </c>
      <c r="E9" s="344"/>
      <c r="F9" s="134">
        <f>D9*E9</f>
        <v>0</v>
      </c>
      <c r="G9" s="338"/>
      <c r="H9" s="341"/>
      <c r="I9" s="318"/>
      <c r="J9" s="139">
        <f>G8*(H8*I8)/11</f>
        <v>0</v>
      </c>
      <c r="K9" s="137">
        <f t="shared" ref="K9:K18" si="0">F9+J9</f>
        <v>0</v>
      </c>
    </row>
    <row r="10" spans="1:11" ht="37.200000000000003" customHeight="1" x14ac:dyDescent="0.3">
      <c r="A10" s="6">
        <v>150202</v>
      </c>
      <c r="B10" s="5" t="s">
        <v>21</v>
      </c>
      <c r="C10" s="4" t="s">
        <v>12</v>
      </c>
      <c r="D10" s="35">
        <v>0.2</v>
      </c>
      <c r="E10" s="344"/>
      <c r="F10" s="134">
        <f t="shared" ref="F10:F18" si="1">D10*E10</f>
        <v>0</v>
      </c>
      <c r="G10" s="338"/>
      <c r="H10" s="341"/>
      <c r="I10" s="318"/>
      <c r="J10" s="139">
        <f>G8*(H8*I8)/11</f>
        <v>0</v>
      </c>
      <c r="K10" s="137">
        <f t="shared" si="0"/>
        <v>0</v>
      </c>
    </row>
    <row r="11" spans="1:11" ht="18.899999999999999" customHeight="1" x14ac:dyDescent="0.3">
      <c r="A11" s="6">
        <v>180101</v>
      </c>
      <c r="B11" s="5" t="s">
        <v>20</v>
      </c>
      <c r="C11" s="4" t="s">
        <v>13</v>
      </c>
      <c r="D11" s="34">
        <v>57.539000000000001</v>
      </c>
      <c r="E11" s="344"/>
      <c r="F11" s="134">
        <f t="shared" si="1"/>
        <v>0</v>
      </c>
      <c r="G11" s="338"/>
      <c r="H11" s="341"/>
      <c r="I11" s="318"/>
      <c r="J11" s="139">
        <f>G8*(H8*I8)/11</f>
        <v>0</v>
      </c>
      <c r="K11" s="137">
        <f t="shared" si="0"/>
        <v>0</v>
      </c>
    </row>
    <row r="12" spans="1:11" ht="18.899999999999999" customHeight="1" x14ac:dyDescent="0.3">
      <c r="A12" s="6">
        <v>180102</v>
      </c>
      <c r="B12" s="5" t="s">
        <v>19</v>
      </c>
      <c r="C12" s="4" t="s">
        <v>13</v>
      </c>
      <c r="D12" s="35">
        <v>0.25800000000000001</v>
      </c>
      <c r="E12" s="344"/>
      <c r="F12" s="134">
        <f t="shared" si="1"/>
        <v>0</v>
      </c>
      <c r="G12" s="338"/>
      <c r="H12" s="341"/>
      <c r="I12" s="318"/>
      <c r="J12" s="139">
        <f>G8*(H8*I8)/11</f>
        <v>0</v>
      </c>
      <c r="K12" s="137">
        <f t="shared" si="0"/>
        <v>0</v>
      </c>
    </row>
    <row r="13" spans="1:11" ht="57.6" x14ac:dyDescent="0.3">
      <c r="A13" s="6">
        <v>180103</v>
      </c>
      <c r="B13" s="5" t="s">
        <v>18</v>
      </c>
      <c r="C13" s="4" t="s">
        <v>12</v>
      </c>
      <c r="D13" s="35">
        <v>529.29600000000005</v>
      </c>
      <c r="E13" s="344"/>
      <c r="F13" s="134">
        <f t="shared" si="1"/>
        <v>0</v>
      </c>
      <c r="G13" s="338"/>
      <c r="H13" s="341"/>
      <c r="I13" s="318"/>
      <c r="J13" s="139">
        <f>G8*(H8*I8)/11</f>
        <v>0</v>
      </c>
      <c r="K13" s="137">
        <f t="shared" si="0"/>
        <v>0</v>
      </c>
    </row>
    <row r="14" spans="1:11" ht="32.1" customHeight="1" x14ac:dyDescent="0.3">
      <c r="A14" s="6">
        <v>180106</v>
      </c>
      <c r="B14" s="5" t="s">
        <v>17</v>
      </c>
      <c r="C14" s="4" t="s">
        <v>12</v>
      </c>
      <c r="D14" s="35">
        <v>0.15</v>
      </c>
      <c r="E14" s="344"/>
      <c r="F14" s="134">
        <f t="shared" si="1"/>
        <v>0</v>
      </c>
      <c r="G14" s="338"/>
      <c r="H14" s="341"/>
      <c r="I14" s="318"/>
      <c r="J14" s="139">
        <f>G8*(H8*I8)/11</f>
        <v>0</v>
      </c>
      <c r="K14" s="137">
        <f t="shared" si="0"/>
        <v>0</v>
      </c>
    </row>
    <row r="15" spans="1:11" ht="18.899999999999999" customHeight="1" x14ac:dyDescent="0.3">
      <c r="A15" s="6">
        <v>180108</v>
      </c>
      <c r="B15" s="5" t="s">
        <v>16</v>
      </c>
      <c r="C15" s="4" t="s">
        <v>12</v>
      </c>
      <c r="D15" s="35">
        <v>1.661</v>
      </c>
      <c r="E15" s="344"/>
      <c r="F15" s="134">
        <f t="shared" si="1"/>
        <v>0</v>
      </c>
      <c r="G15" s="338"/>
      <c r="H15" s="341"/>
      <c r="I15" s="318"/>
      <c r="J15" s="139">
        <f>G8*(H8*I8)/11</f>
        <v>0</v>
      </c>
      <c r="K15" s="137">
        <f t="shared" si="0"/>
        <v>0</v>
      </c>
    </row>
    <row r="16" spans="1:11" ht="27.6" customHeight="1" x14ac:dyDescent="0.3">
      <c r="A16" s="6">
        <v>180109</v>
      </c>
      <c r="B16" s="5" t="s">
        <v>15</v>
      </c>
      <c r="C16" s="4" t="s">
        <v>12</v>
      </c>
      <c r="D16" s="35">
        <v>0.03</v>
      </c>
      <c r="E16" s="344"/>
      <c r="F16" s="134">
        <f t="shared" si="1"/>
        <v>0</v>
      </c>
      <c r="G16" s="338"/>
      <c r="H16" s="341"/>
      <c r="I16" s="318"/>
      <c r="J16" s="139">
        <f>G8*(H8*I8)/11</f>
        <v>0</v>
      </c>
      <c r="K16" s="137">
        <f t="shared" si="0"/>
        <v>0</v>
      </c>
    </row>
    <row r="17" spans="1:15" ht="18.899999999999999" customHeight="1" x14ac:dyDescent="0.3">
      <c r="A17" s="6">
        <v>190801</v>
      </c>
      <c r="B17" s="5" t="s">
        <v>14</v>
      </c>
      <c r="C17" s="4" t="s">
        <v>13</v>
      </c>
      <c r="D17" s="35">
        <v>0.2</v>
      </c>
      <c r="E17" s="344"/>
      <c r="F17" s="134">
        <f t="shared" si="1"/>
        <v>0</v>
      </c>
      <c r="G17" s="338"/>
      <c r="H17" s="341"/>
      <c r="I17" s="318"/>
      <c r="J17" s="139">
        <f>G8*(H8*I8)/11</f>
        <v>0</v>
      </c>
      <c r="K17" s="137">
        <f t="shared" si="0"/>
        <v>0</v>
      </c>
    </row>
    <row r="18" spans="1:15" ht="18.899999999999999" customHeight="1" thickBot="1" x14ac:dyDescent="0.35">
      <c r="A18" s="12">
        <v>200110</v>
      </c>
      <c r="B18" s="13" t="s">
        <v>35</v>
      </c>
      <c r="C18" s="14" t="s">
        <v>36</v>
      </c>
      <c r="D18" s="33">
        <v>5.3</v>
      </c>
      <c r="E18" s="345"/>
      <c r="F18" s="135">
        <f t="shared" si="1"/>
        <v>0</v>
      </c>
      <c r="G18" s="339"/>
      <c r="H18" s="342"/>
      <c r="I18" s="316"/>
      <c r="J18" s="140">
        <f>G8*(H8*I8)</f>
        <v>0</v>
      </c>
      <c r="K18" s="102">
        <f t="shared" si="0"/>
        <v>0</v>
      </c>
    </row>
    <row r="19" spans="1:15" ht="18.899999999999999" customHeight="1" thickBot="1" x14ac:dyDescent="0.35">
      <c r="A19" s="86"/>
      <c r="B19" s="87"/>
      <c r="C19" s="88"/>
      <c r="D19" s="88"/>
      <c r="E19" s="88"/>
      <c r="F19" s="89"/>
      <c r="G19" s="90"/>
      <c r="H19" s="336"/>
      <c r="I19" s="89"/>
      <c r="J19" s="89"/>
      <c r="K19" s="89"/>
      <c r="L19" s="91"/>
      <c r="M19" s="91"/>
      <c r="N19" s="91"/>
      <c r="O19" s="91"/>
    </row>
    <row r="20" spans="1:15" ht="20.100000000000001" customHeight="1" thickBot="1" x14ac:dyDescent="0.35">
      <c r="A20" s="302" t="s">
        <v>0</v>
      </c>
      <c r="B20" s="303"/>
      <c r="C20" s="303"/>
      <c r="D20" s="304"/>
      <c r="E20" s="302"/>
      <c r="F20" s="303"/>
      <c r="G20" s="303"/>
      <c r="H20" s="303"/>
      <c r="I20" s="303"/>
      <c r="J20" s="304"/>
      <c r="K20" s="104">
        <f>SUM(K8:K18)</f>
        <v>0</v>
      </c>
      <c r="L20" s="22"/>
    </row>
    <row r="22" spans="1:15" ht="61.35" customHeight="1" x14ac:dyDescent="0.3">
      <c r="A22" s="305" t="s">
        <v>65</v>
      </c>
      <c r="B22" s="305"/>
      <c r="C22" s="305"/>
      <c r="D22" s="305"/>
      <c r="E22" s="305"/>
      <c r="F22" s="305"/>
      <c r="G22" s="305"/>
      <c r="H22" s="305"/>
      <c r="I22" s="305"/>
      <c r="J22" s="305"/>
      <c r="K22" s="305"/>
    </row>
  </sheetData>
  <mergeCells count="7">
    <mergeCell ref="A5:B5"/>
    <mergeCell ref="A20:D20"/>
    <mergeCell ref="E20:J20"/>
    <mergeCell ref="A22:K22"/>
    <mergeCell ref="G8:G18"/>
    <mergeCell ref="H8:H18"/>
    <mergeCell ref="I8:I18"/>
  </mergeCells>
  <pageMargins left="0.51181102362204722" right="0.51181102362204722" top="0.78740157480314965" bottom="0.78740157480314965" header="0.31496062992125984" footer="0.31496062992125984"/>
  <pageSetup paperSize="9" scale="95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C730FB-FA17-4513-B4A2-46FCA6C417ED}">
  <dimension ref="A1:O26"/>
  <sheetViews>
    <sheetView zoomScale="60" zoomScaleNormal="60" workbookViewId="0">
      <selection activeCell="I25" sqref="I25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6" width="19.109375" customWidth="1"/>
    <col min="7" max="7" width="20.44140625" bestFit="1" customWidth="1"/>
    <col min="8" max="8" width="20.44140625" customWidth="1"/>
    <col min="9" max="9" width="20.33203125" customWidth="1"/>
    <col min="10" max="12" width="17.44140625" customWidth="1"/>
    <col min="13" max="13" width="15.6640625" customWidth="1"/>
    <col min="14" max="14" width="16.33203125" customWidth="1"/>
    <col min="15" max="15" width="15.88671875" customWidth="1"/>
  </cols>
  <sheetData>
    <row r="1" spans="1:15" ht="30.6" customHeight="1" x14ac:dyDescent="0.35">
      <c r="A1" s="36" t="s">
        <v>38</v>
      </c>
      <c r="B1" s="10"/>
    </row>
    <row r="3" spans="1:15" x14ac:dyDescent="0.3">
      <c r="A3" t="s">
        <v>25</v>
      </c>
      <c r="C3" s="1"/>
    </row>
    <row r="5" spans="1:15" ht="21" x14ac:dyDescent="0.4">
      <c r="A5" s="285" t="s">
        <v>47</v>
      </c>
      <c r="B5" s="286"/>
    </row>
    <row r="7" spans="1:15" x14ac:dyDescent="0.3">
      <c r="A7" s="2"/>
    </row>
    <row r="8" spans="1:15" ht="15" thickBot="1" x14ac:dyDescent="0.35"/>
    <row r="9" spans="1:15" ht="57.6" customHeight="1" thickBot="1" x14ac:dyDescent="0.35">
      <c r="A9" s="211"/>
      <c r="B9" s="212" t="s">
        <v>52</v>
      </c>
      <c r="C9" s="213" t="s">
        <v>53</v>
      </c>
      <c r="D9" s="42" t="s">
        <v>70</v>
      </c>
      <c r="E9" s="43" t="s">
        <v>54</v>
      </c>
      <c r="F9" s="214" t="s">
        <v>55</v>
      </c>
      <c r="G9" s="215" t="s">
        <v>11</v>
      </c>
      <c r="H9" s="44" t="s">
        <v>56</v>
      </c>
      <c r="I9" s="43" t="s">
        <v>10</v>
      </c>
      <c r="J9" s="153" t="s">
        <v>9</v>
      </c>
      <c r="K9" s="216" t="s">
        <v>72</v>
      </c>
      <c r="L9" s="180" t="s">
        <v>73</v>
      </c>
      <c r="M9" s="45" t="s">
        <v>74</v>
      </c>
      <c r="N9" s="46" t="s">
        <v>57</v>
      </c>
      <c r="O9" s="47" t="s">
        <v>58</v>
      </c>
    </row>
    <row r="10" spans="1:15" ht="15" thickBot="1" x14ac:dyDescent="0.35">
      <c r="A10" s="287" t="s">
        <v>85</v>
      </c>
      <c r="B10" s="26" t="s">
        <v>3</v>
      </c>
      <c r="C10" s="48">
        <v>11</v>
      </c>
      <c r="D10" s="49"/>
      <c r="E10" s="112">
        <f>12*(C10*D10)</f>
        <v>0</v>
      </c>
      <c r="F10" s="50" t="s">
        <v>26</v>
      </c>
      <c r="G10" s="51">
        <v>260</v>
      </c>
      <c r="H10" s="198"/>
      <c r="I10" s="112">
        <f>C10*(G10*H10)</f>
        <v>0</v>
      </c>
      <c r="J10" s="307">
        <v>169.73400000000001</v>
      </c>
      <c r="K10" s="309"/>
      <c r="L10" s="311"/>
      <c r="M10" s="282">
        <f>K10+L10</f>
        <v>0</v>
      </c>
      <c r="N10" s="276">
        <f>J10*M10</f>
        <v>0</v>
      </c>
      <c r="O10" s="279">
        <f>E10+E11+I10+I11+N10</f>
        <v>0</v>
      </c>
    </row>
    <row r="11" spans="1:15" ht="15" thickBot="1" x14ac:dyDescent="0.35">
      <c r="A11" s="289"/>
      <c r="B11" s="27" t="s">
        <v>3</v>
      </c>
      <c r="C11" s="58">
        <v>6</v>
      </c>
      <c r="D11" s="59"/>
      <c r="E11" s="113">
        <f t="shared" ref="E11:E18" si="0">12*(C11*D11)</f>
        <v>0</v>
      </c>
      <c r="F11" s="60" t="s">
        <v>27</v>
      </c>
      <c r="G11" s="61">
        <v>157</v>
      </c>
      <c r="H11" s="199"/>
      <c r="I11" s="112">
        <f t="shared" ref="I11:I18" si="1">C11*(G11*H11)</f>
        <v>0</v>
      </c>
      <c r="J11" s="308"/>
      <c r="K11" s="310"/>
      <c r="L11" s="312"/>
      <c r="M11" s="284"/>
      <c r="N11" s="278"/>
      <c r="O11" s="281"/>
    </row>
    <row r="12" spans="1:15" ht="15" thickBot="1" x14ac:dyDescent="0.35">
      <c r="A12" s="287" t="s">
        <v>86</v>
      </c>
      <c r="B12" s="26" t="s">
        <v>3</v>
      </c>
      <c r="C12" s="48">
        <v>3</v>
      </c>
      <c r="D12" s="49"/>
      <c r="E12" s="112">
        <f t="shared" si="0"/>
        <v>0</v>
      </c>
      <c r="F12" s="50" t="s">
        <v>29</v>
      </c>
      <c r="G12" s="51">
        <v>52</v>
      </c>
      <c r="H12" s="198"/>
      <c r="I12" s="112">
        <f t="shared" si="1"/>
        <v>0</v>
      </c>
      <c r="J12" s="307">
        <v>13.56</v>
      </c>
      <c r="K12" s="309"/>
      <c r="L12" s="311"/>
      <c r="M12" s="282">
        <f>K12+L12</f>
        <v>0</v>
      </c>
      <c r="N12" s="276">
        <f t="shared" ref="N12:N18" si="2">J12*M12</f>
        <v>0</v>
      </c>
      <c r="O12" s="279">
        <f>E12+E13+I12+I13+N12</f>
        <v>0</v>
      </c>
    </row>
    <row r="13" spans="1:15" ht="15" thickBot="1" x14ac:dyDescent="0.35">
      <c r="A13" s="289"/>
      <c r="B13" s="27" t="s">
        <v>1</v>
      </c>
      <c r="C13" s="58">
        <v>5</v>
      </c>
      <c r="D13" s="59"/>
      <c r="E13" s="113">
        <f t="shared" si="0"/>
        <v>0</v>
      </c>
      <c r="F13" s="60" t="s">
        <v>29</v>
      </c>
      <c r="G13" s="61">
        <v>52</v>
      </c>
      <c r="H13" s="199"/>
      <c r="I13" s="112">
        <f t="shared" si="1"/>
        <v>0</v>
      </c>
      <c r="J13" s="308"/>
      <c r="K13" s="310"/>
      <c r="L13" s="312"/>
      <c r="M13" s="284"/>
      <c r="N13" s="278"/>
      <c r="O13" s="281"/>
    </row>
    <row r="14" spans="1:15" ht="15" thickBot="1" x14ac:dyDescent="0.35">
      <c r="A14" s="287" t="s">
        <v>76</v>
      </c>
      <c r="B14" s="26" t="s">
        <v>3</v>
      </c>
      <c r="C14" s="48">
        <v>14</v>
      </c>
      <c r="D14" s="49"/>
      <c r="E14" s="112">
        <f t="shared" si="0"/>
        <v>0</v>
      </c>
      <c r="F14" s="50" t="s">
        <v>29</v>
      </c>
      <c r="G14" s="51">
        <v>52</v>
      </c>
      <c r="H14" s="198"/>
      <c r="I14" s="112">
        <f t="shared" si="1"/>
        <v>0</v>
      </c>
      <c r="J14" s="307">
        <v>11.875</v>
      </c>
      <c r="K14" s="309"/>
      <c r="L14" s="311"/>
      <c r="M14" s="282">
        <f>K14+L14</f>
        <v>0</v>
      </c>
      <c r="N14" s="276">
        <f t="shared" si="2"/>
        <v>0</v>
      </c>
      <c r="O14" s="279">
        <f>E14+E15+I14+I15+N14</f>
        <v>0</v>
      </c>
    </row>
    <row r="15" spans="1:15" ht="15" thickBot="1" x14ac:dyDescent="0.35">
      <c r="A15" s="289"/>
      <c r="B15" s="27" t="s">
        <v>1</v>
      </c>
      <c r="C15" s="58">
        <v>5</v>
      </c>
      <c r="D15" s="59"/>
      <c r="E15" s="113">
        <f t="shared" si="0"/>
        <v>0</v>
      </c>
      <c r="F15" s="60" t="s">
        <v>29</v>
      </c>
      <c r="G15" s="61">
        <v>52</v>
      </c>
      <c r="H15" s="199"/>
      <c r="I15" s="112">
        <f t="shared" si="1"/>
        <v>0</v>
      </c>
      <c r="J15" s="308"/>
      <c r="K15" s="310"/>
      <c r="L15" s="312"/>
      <c r="M15" s="284"/>
      <c r="N15" s="278"/>
      <c r="O15" s="281"/>
    </row>
    <row r="16" spans="1:15" ht="15" thickBot="1" x14ac:dyDescent="0.35">
      <c r="A16" s="287" t="s">
        <v>83</v>
      </c>
      <c r="B16" s="26" t="s">
        <v>31</v>
      </c>
      <c r="C16" s="48">
        <v>1</v>
      </c>
      <c r="D16" s="49"/>
      <c r="E16" s="112">
        <f t="shared" si="0"/>
        <v>0</v>
      </c>
      <c r="F16" s="50" t="s">
        <v>32</v>
      </c>
      <c r="G16" s="51">
        <v>12</v>
      </c>
      <c r="H16" s="198"/>
      <c r="I16" s="112">
        <f t="shared" si="1"/>
        <v>0</v>
      </c>
      <c r="J16" s="293">
        <v>1.62</v>
      </c>
      <c r="K16" s="309"/>
      <c r="L16" s="311"/>
      <c r="M16" s="282">
        <f>K16+L16</f>
        <v>0</v>
      </c>
      <c r="N16" s="276">
        <f t="shared" si="2"/>
        <v>0</v>
      </c>
      <c r="O16" s="279">
        <f>E16+E17+I16+I17+N16</f>
        <v>0</v>
      </c>
    </row>
    <row r="17" spans="1:15" ht="15" thickBot="1" x14ac:dyDescent="0.35">
      <c r="A17" s="289"/>
      <c r="B17" s="27" t="s">
        <v>1</v>
      </c>
      <c r="C17" s="58">
        <v>1</v>
      </c>
      <c r="D17" s="59"/>
      <c r="E17" s="113">
        <f t="shared" si="0"/>
        <v>0</v>
      </c>
      <c r="F17" s="60" t="s">
        <v>32</v>
      </c>
      <c r="G17" s="61">
        <v>12</v>
      </c>
      <c r="H17" s="199"/>
      <c r="I17" s="112">
        <f t="shared" si="1"/>
        <v>0</v>
      </c>
      <c r="J17" s="295"/>
      <c r="K17" s="310"/>
      <c r="L17" s="312"/>
      <c r="M17" s="284"/>
      <c r="N17" s="278"/>
      <c r="O17" s="281"/>
    </row>
    <row r="18" spans="1:15" ht="15" thickBot="1" x14ac:dyDescent="0.35">
      <c r="A18" s="156" t="s">
        <v>84</v>
      </c>
      <c r="B18" s="32" t="s">
        <v>1</v>
      </c>
      <c r="C18" s="92">
        <v>5</v>
      </c>
      <c r="D18" s="75"/>
      <c r="E18" s="111">
        <f t="shared" si="0"/>
        <v>0</v>
      </c>
      <c r="F18" s="93" t="s">
        <v>29</v>
      </c>
      <c r="G18" s="97">
        <v>52</v>
      </c>
      <c r="H18" s="200"/>
      <c r="I18" s="111">
        <f t="shared" si="1"/>
        <v>0</v>
      </c>
      <c r="J18" s="155">
        <v>0.79</v>
      </c>
      <c r="K18" s="205"/>
      <c r="L18" s="209"/>
      <c r="M18" s="175">
        <f>K18+L18</f>
        <v>0</v>
      </c>
      <c r="N18" s="148">
        <f t="shared" si="2"/>
        <v>0</v>
      </c>
      <c r="O18" s="149">
        <f t="shared" ref="O18" si="3">E18+I18+N18</f>
        <v>0</v>
      </c>
    </row>
    <row r="19" spans="1:15" ht="33" customHeight="1" thickBot="1" x14ac:dyDescent="0.35">
      <c r="A19" s="2"/>
      <c r="C19" s="1"/>
      <c r="D19" s="22"/>
      <c r="E19" s="22"/>
      <c r="F19" s="22"/>
      <c r="H19" s="201"/>
      <c r="I19" s="22"/>
      <c r="K19" s="22"/>
      <c r="O19" s="130">
        <f>SUM(O10:O18)</f>
        <v>0</v>
      </c>
    </row>
    <row r="20" spans="1:15" ht="43.2" customHeight="1" thickBot="1" x14ac:dyDescent="0.35">
      <c r="A20" s="40"/>
      <c r="B20" s="170" t="s">
        <v>52</v>
      </c>
      <c r="C20" s="38" t="s">
        <v>53</v>
      </c>
      <c r="D20" s="197" t="s">
        <v>70</v>
      </c>
      <c r="E20" s="37" t="s">
        <v>54</v>
      </c>
      <c r="F20" s="121" t="s">
        <v>55</v>
      </c>
      <c r="G20" s="161" t="s">
        <v>11</v>
      </c>
      <c r="H20" s="202" t="s">
        <v>56</v>
      </c>
      <c r="I20" s="37" t="s">
        <v>10</v>
      </c>
      <c r="J20" s="192" t="s">
        <v>9</v>
      </c>
      <c r="K20" s="206" t="s">
        <v>73</v>
      </c>
      <c r="L20" s="190" t="s">
        <v>57</v>
      </c>
      <c r="M20" s="191" t="s">
        <v>58</v>
      </c>
    </row>
    <row r="21" spans="1:15" ht="24.6" customHeight="1" x14ac:dyDescent="0.3">
      <c r="A21" s="41" t="s">
        <v>77</v>
      </c>
      <c r="B21" s="24" t="s">
        <v>30</v>
      </c>
      <c r="C21" s="63">
        <v>15</v>
      </c>
      <c r="D21" s="21"/>
      <c r="E21" s="114">
        <f>12*(C21*D21)</f>
        <v>0</v>
      </c>
      <c r="F21" s="106" t="s">
        <v>7</v>
      </c>
      <c r="G21" s="159">
        <v>104</v>
      </c>
      <c r="H21" s="203"/>
      <c r="I21" s="114">
        <f>C21*(G21*H21)</f>
        <v>0</v>
      </c>
      <c r="J21" s="188">
        <v>62</v>
      </c>
      <c r="K21" s="207"/>
      <c r="L21" s="210">
        <f>J21*K21</f>
        <v>0</v>
      </c>
      <c r="M21" s="141">
        <f>E21+I21+L21</f>
        <v>0</v>
      </c>
    </row>
    <row r="22" spans="1:15" ht="24.6" customHeight="1" thickBot="1" x14ac:dyDescent="0.35">
      <c r="A22" s="157" t="s">
        <v>79</v>
      </c>
      <c r="B22" s="27" t="s">
        <v>78</v>
      </c>
      <c r="C22" s="58">
        <v>2</v>
      </c>
      <c r="D22" s="100"/>
      <c r="E22" s="101">
        <f>12*(C22*D22)</f>
        <v>0</v>
      </c>
      <c r="F22" s="107" t="s">
        <v>32</v>
      </c>
      <c r="G22" s="217">
        <v>12</v>
      </c>
      <c r="H22" s="204"/>
      <c r="I22" s="101">
        <f>C22*(G22*H22)</f>
        <v>0</v>
      </c>
      <c r="J22" s="189">
        <v>0.01</v>
      </c>
      <c r="K22" s="208"/>
      <c r="L22" s="218">
        <f>J22*K22</f>
        <v>0</v>
      </c>
      <c r="M22" s="143">
        <f>E22+I22+L22</f>
        <v>0</v>
      </c>
    </row>
    <row r="23" spans="1:15" s="91" customFormat="1" ht="27.6" customHeight="1" thickBot="1" x14ac:dyDescent="0.35">
      <c r="A23" s="194"/>
      <c r="B23" s="193"/>
      <c r="C23" s="195"/>
      <c r="D23" s="193"/>
      <c r="E23" s="196"/>
      <c r="F23" s="193"/>
      <c r="G23" s="193"/>
      <c r="H23" s="196"/>
      <c r="I23" s="196"/>
      <c r="J23" s="195"/>
      <c r="K23" s="195"/>
      <c r="L23" s="195"/>
      <c r="M23" s="102">
        <f>M21+M22</f>
        <v>0</v>
      </c>
    </row>
    <row r="24" spans="1:15" ht="15" thickBot="1" x14ac:dyDescent="0.35"/>
    <row r="25" spans="1:15" ht="24.6" customHeight="1" thickBot="1" x14ac:dyDescent="0.35">
      <c r="A25" s="290" t="s">
        <v>0</v>
      </c>
      <c r="B25" s="291"/>
      <c r="C25" s="291"/>
      <c r="D25" s="291"/>
      <c r="E25" s="291"/>
      <c r="F25" s="291"/>
      <c r="G25" s="291"/>
      <c r="H25" s="306"/>
      <c r="I25" s="104">
        <f>O19+M23</f>
        <v>0</v>
      </c>
    </row>
    <row r="26" spans="1:15" x14ac:dyDescent="0.3">
      <c r="I26">
        <v>4</v>
      </c>
    </row>
  </sheetData>
  <mergeCells count="30">
    <mergeCell ref="K16:K17"/>
    <mergeCell ref="L16:L17"/>
    <mergeCell ref="K10:K11"/>
    <mergeCell ref="L10:L11"/>
    <mergeCell ref="K12:K13"/>
    <mergeCell ref="L12:L13"/>
    <mergeCell ref="K14:K15"/>
    <mergeCell ref="L14:L15"/>
    <mergeCell ref="A16:A17"/>
    <mergeCell ref="J16:J17"/>
    <mergeCell ref="A25:H25"/>
    <mergeCell ref="A5:B5"/>
    <mergeCell ref="J10:J11"/>
    <mergeCell ref="J12:J13"/>
    <mergeCell ref="J14:J15"/>
    <mergeCell ref="A10:A11"/>
    <mergeCell ref="A12:A13"/>
    <mergeCell ref="A14:A15"/>
    <mergeCell ref="O10:O11"/>
    <mergeCell ref="O12:O13"/>
    <mergeCell ref="O14:O15"/>
    <mergeCell ref="O16:O17"/>
    <mergeCell ref="M10:M11"/>
    <mergeCell ref="M12:M13"/>
    <mergeCell ref="M14:M15"/>
    <mergeCell ref="M16:M17"/>
    <mergeCell ref="N10:N11"/>
    <mergeCell ref="N12:N13"/>
    <mergeCell ref="N14:N15"/>
    <mergeCell ref="N16:N17"/>
  </mergeCells>
  <pageMargins left="0.7" right="0.7" top="0.78740157499999996" bottom="0.78740157499999996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0EA75-7A7D-43A4-868F-BDBBB2E2A05B}">
  <dimension ref="A1:K22"/>
  <sheetViews>
    <sheetView zoomScale="70" zoomScaleNormal="70" workbookViewId="0">
      <selection activeCell="K20" sqref="K20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5" width="19.109375" customWidth="1"/>
    <col min="6" max="6" width="20.44140625" bestFit="1" customWidth="1"/>
    <col min="7" max="7" width="20.33203125" customWidth="1"/>
    <col min="8" max="8" width="17.44140625" customWidth="1"/>
    <col min="9" max="9" width="15" customWidth="1"/>
    <col min="10" max="10" width="19.21875" customWidth="1"/>
    <col min="11" max="11" width="17.88671875" customWidth="1"/>
  </cols>
  <sheetData>
    <row r="1" spans="1:11" ht="30.6" customHeight="1" x14ac:dyDescent="0.35">
      <c r="A1" s="36" t="s">
        <v>38</v>
      </c>
      <c r="B1" s="10"/>
    </row>
    <row r="3" spans="1:11" x14ac:dyDescent="0.3">
      <c r="A3" t="s">
        <v>25</v>
      </c>
      <c r="C3" s="1"/>
    </row>
    <row r="5" spans="1:11" ht="21" x14ac:dyDescent="0.4">
      <c r="A5" s="285" t="s">
        <v>48</v>
      </c>
      <c r="B5" s="285"/>
    </row>
    <row r="6" spans="1:11" ht="15" thickBot="1" x14ac:dyDescent="0.35"/>
    <row r="7" spans="1:11" ht="58.2" thickBot="1" x14ac:dyDescent="0.35">
      <c r="A7" s="15" t="s">
        <v>66</v>
      </c>
      <c r="B7" s="16" t="s">
        <v>67</v>
      </c>
      <c r="C7" s="17" t="s">
        <v>68</v>
      </c>
      <c r="D7" s="19" t="s">
        <v>69</v>
      </c>
      <c r="E7" s="19" t="s">
        <v>59</v>
      </c>
      <c r="F7" s="18" t="s">
        <v>60</v>
      </c>
      <c r="G7" s="84" t="s">
        <v>61</v>
      </c>
      <c r="H7" s="18" t="s">
        <v>71</v>
      </c>
      <c r="I7" s="20" t="s">
        <v>62</v>
      </c>
      <c r="J7" s="18" t="s">
        <v>63</v>
      </c>
      <c r="K7" s="11" t="s">
        <v>64</v>
      </c>
    </row>
    <row r="8" spans="1:11" ht="18.899999999999999" customHeight="1" x14ac:dyDescent="0.3">
      <c r="A8" s="9" t="s">
        <v>24</v>
      </c>
      <c r="B8" s="8" t="s">
        <v>23</v>
      </c>
      <c r="C8" s="7" t="s">
        <v>12</v>
      </c>
      <c r="D8" s="34">
        <v>0.497</v>
      </c>
      <c r="E8" s="343"/>
      <c r="F8" s="133">
        <f>D8*E8</f>
        <v>0</v>
      </c>
      <c r="G8" s="337">
        <v>260</v>
      </c>
      <c r="H8" s="313"/>
      <c r="I8" s="315"/>
      <c r="J8" s="139">
        <f>G8*(H8*I8)/11</f>
        <v>0</v>
      </c>
      <c r="K8" s="136">
        <f>F8+J8</f>
        <v>0</v>
      </c>
    </row>
    <row r="9" spans="1:11" ht="31.2" customHeight="1" x14ac:dyDescent="0.3">
      <c r="A9" s="6">
        <v>150110</v>
      </c>
      <c r="B9" s="5" t="s">
        <v>22</v>
      </c>
      <c r="C9" s="4" t="s">
        <v>12</v>
      </c>
      <c r="D9" s="35">
        <v>0.01</v>
      </c>
      <c r="E9" s="343"/>
      <c r="F9" s="133">
        <f t="shared" ref="F9:F18" si="0">D9*E9</f>
        <v>0</v>
      </c>
      <c r="G9" s="338"/>
      <c r="H9" s="317"/>
      <c r="I9" s="318"/>
      <c r="J9" s="139">
        <f>G8*(H8*I8)/11</f>
        <v>0</v>
      </c>
      <c r="K9" s="141">
        <f t="shared" ref="K9:K18" si="1">F9+J9</f>
        <v>0</v>
      </c>
    </row>
    <row r="10" spans="1:11" ht="18.899999999999999" customHeight="1" x14ac:dyDescent="0.3">
      <c r="A10" s="6">
        <v>150202</v>
      </c>
      <c r="B10" s="5" t="s">
        <v>21</v>
      </c>
      <c r="C10" s="4" t="s">
        <v>12</v>
      </c>
      <c r="D10" s="35">
        <v>0.1</v>
      </c>
      <c r="E10" s="343"/>
      <c r="F10" s="133">
        <f t="shared" si="0"/>
        <v>0</v>
      </c>
      <c r="G10" s="338"/>
      <c r="H10" s="317"/>
      <c r="I10" s="318"/>
      <c r="J10" s="139">
        <f>G8*(H8*I8)/11</f>
        <v>0</v>
      </c>
      <c r="K10" s="141">
        <f t="shared" si="1"/>
        <v>0</v>
      </c>
    </row>
    <row r="11" spans="1:11" ht="18.899999999999999" customHeight="1" x14ac:dyDescent="0.3">
      <c r="A11" s="6">
        <v>180101</v>
      </c>
      <c r="B11" s="5" t="s">
        <v>20</v>
      </c>
      <c r="C11" s="4" t="s">
        <v>13</v>
      </c>
      <c r="D11" s="34">
        <v>15.525</v>
      </c>
      <c r="E11" s="343"/>
      <c r="F11" s="133">
        <f t="shared" si="0"/>
        <v>0</v>
      </c>
      <c r="G11" s="338"/>
      <c r="H11" s="317"/>
      <c r="I11" s="318"/>
      <c r="J11" s="139">
        <f>G8*(H8*I8)/11</f>
        <v>0</v>
      </c>
      <c r="K11" s="141">
        <f t="shared" si="1"/>
        <v>0</v>
      </c>
    </row>
    <row r="12" spans="1:11" ht="18.899999999999999" customHeight="1" x14ac:dyDescent="0.3">
      <c r="A12" s="6">
        <v>180102</v>
      </c>
      <c r="B12" s="5" t="s">
        <v>19</v>
      </c>
      <c r="C12" s="4" t="s">
        <v>13</v>
      </c>
      <c r="D12" s="35">
        <v>0.66600000000000004</v>
      </c>
      <c r="E12" s="343"/>
      <c r="F12" s="133">
        <f t="shared" si="0"/>
        <v>0</v>
      </c>
      <c r="G12" s="338"/>
      <c r="H12" s="317"/>
      <c r="I12" s="318"/>
      <c r="J12" s="139">
        <f>G8*(H8*I8)/11</f>
        <v>0</v>
      </c>
      <c r="K12" s="141">
        <f t="shared" si="1"/>
        <v>0</v>
      </c>
    </row>
    <row r="13" spans="1:11" ht="57.6" x14ac:dyDescent="0.3">
      <c r="A13" s="6">
        <v>180103</v>
      </c>
      <c r="B13" s="5" t="s">
        <v>18</v>
      </c>
      <c r="C13" s="4" t="s">
        <v>12</v>
      </c>
      <c r="D13" s="35">
        <v>224.56</v>
      </c>
      <c r="E13" s="343"/>
      <c r="F13" s="133">
        <f t="shared" si="0"/>
        <v>0</v>
      </c>
      <c r="G13" s="338"/>
      <c r="H13" s="317"/>
      <c r="I13" s="318"/>
      <c r="J13" s="139">
        <f>G8*(H8*I8)/11</f>
        <v>0</v>
      </c>
      <c r="K13" s="141">
        <f t="shared" si="1"/>
        <v>0</v>
      </c>
    </row>
    <row r="14" spans="1:11" ht="31.95" customHeight="1" x14ac:dyDescent="0.3">
      <c r="A14" s="6">
        <v>180106</v>
      </c>
      <c r="B14" s="5" t="s">
        <v>17</v>
      </c>
      <c r="C14" s="4" t="s">
        <v>12</v>
      </c>
      <c r="D14" s="35">
        <v>0.01</v>
      </c>
      <c r="E14" s="343"/>
      <c r="F14" s="133">
        <f t="shared" si="0"/>
        <v>0</v>
      </c>
      <c r="G14" s="338"/>
      <c r="H14" s="317"/>
      <c r="I14" s="318"/>
      <c r="J14" s="139">
        <f>G8*(H8*I8)/11</f>
        <v>0</v>
      </c>
      <c r="K14" s="141">
        <f t="shared" si="1"/>
        <v>0</v>
      </c>
    </row>
    <row r="15" spans="1:11" ht="18.899999999999999" customHeight="1" x14ac:dyDescent="0.3">
      <c r="A15" s="6">
        <v>180108</v>
      </c>
      <c r="B15" s="5" t="s">
        <v>16</v>
      </c>
      <c r="C15" s="4" t="s">
        <v>12</v>
      </c>
      <c r="D15" s="35">
        <v>7.4999999999999997E-2</v>
      </c>
      <c r="E15" s="343"/>
      <c r="F15" s="133">
        <f t="shared" si="0"/>
        <v>0</v>
      </c>
      <c r="G15" s="338"/>
      <c r="H15" s="317"/>
      <c r="I15" s="318"/>
      <c r="J15" s="139">
        <f>G8*(H8*I8)/11</f>
        <v>0</v>
      </c>
      <c r="K15" s="141">
        <f t="shared" si="1"/>
        <v>0</v>
      </c>
    </row>
    <row r="16" spans="1:11" ht="27.6" customHeight="1" x14ac:dyDescent="0.3">
      <c r="A16" s="6">
        <v>180109</v>
      </c>
      <c r="B16" s="5" t="s">
        <v>15</v>
      </c>
      <c r="C16" s="4" t="s">
        <v>12</v>
      </c>
      <c r="D16" s="35">
        <v>0.622</v>
      </c>
      <c r="E16" s="343"/>
      <c r="F16" s="133">
        <f t="shared" si="0"/>
        <v>0</v>
      </c>
      <c r="G16" s="338"/>
      <c r="H16" s="317"/>
      <c r="I16" s="318"/>
      <c r="J16" s="139">
        <f>G8*(H8*I8)/11</f>
        <v>0</v>
      </c>
      <c r="K16" s="141">
        <f t="shared" si="1"/>
        <v>0</v>
      </c>
    </row>
    <row r="17" spans="1:11" ht="18.899999999999999" customHeight="1" x14ac:dyDescent="0.3">
      <c r="A17" s="6">
        <v>190801</v>
      </c>
      <c r="B17" s="5" t="s">
        <v>14</v>
      </c>
      <c r="C17" s="4" t="s">
        <v>13</v>
      </c>
      <c r="D17" s="35">
        <v>0.03</v>
      </c>
      <c r="E17" s="343"/>
      <c r="F17" s="133">
        <f t="shared" si="0"/>
        <v>0</v>
      </c>
      <c r="G17" s="338"/>
      <c r="H17" s="317"/>
      <c r="I17" s="318"/>
      <c r="J17" s="139">
        <f>G8*(H8*I8)/11</f>
        <v>0</v>
      </c>
      <c r="K17" s="141">
        <f t="shared" si="1"/>
        <v>0</v>
      </c>
    </row>
    <row r="18" spans="1:11" ht="18.899999999999999" customHeight="1" thickBot="1" x14ac:dyDescent="0.35">
      <c r="A18" s="12">
        <v>200110</v>
      </c>
      <c r="B18" s="13" t="s">
        <v>35</v>
      </c>
      <c r="C18" s="14" t="s">
        <v>36</v>
      </c>
      <c r="D18" s="33">
        <v>0.3</v>
      </c>
      <c r="E18" s="158"/>
      <c r="F18" s="145">
        <f t="shared" si="0"/>
        <v>0</v>
      </c>
      <c r="G18" s="339"/>
      <c r="H18" s="314"/>
      <c r="I18" s="316"/>
      <c r="J18" s="142">
        <f>G8*(H8*I8)/11</f>
        <v>0</v>
      </c>
      <c r="K18" s="143">
        <f t="shared" si="1"/>
        <v>0</v>
      </c>
    </row>
    <row r="19" spans="1:11" ht="15" thickBot="1" x14ac:dyDescent="0.35">
      <c r="E19" s="22"/>
      <c r="F19" s="22"/>
      <c r="G19" s="22"/>
      <c r="H19" s="22"/>
    </row>
    <row r="20" spans="1:11" ht="20.100000000000001" customHeight="1" thickBot="1" x14ac:dyDescent="0.35">
      <c r="A20" s="302" t="s">
        <v>0</v>
      </c>
      <c r="B20" s="303"/>
      <c r="C20" s="303"/>
      <c r="D20" s="304"/>
      <c r="E20" s="302"/>
      <c r="F20" s="303"/>
      <c r="G20" s="303"/>
      <c r="H20" s="303"/>
      <c r="I20" s="303"/>
      <c r="J20" s="304"/>
      <c r="K20" s="104">
        <f>SUM(K8:K18)</f>
        <v>0</v>
      </c>
    </row>
    <row r="22" spans="1:11" ht="61.2" customHeight="1" x14ac:dyDescent="0.3">
      <c r="A22" s="305" t="s">
        <v>37</v>
      </c>
      <c r="B22" s="305"/>
      <c r="C22" s="305"/>
      <c r="D22" s="305"/>
      <c r="E22" s="305"/>
      <c r="F22" s="305"/>
      <c r="G22" s="305"/>
      <c r="H22" s="305"/>
      <c r="I22" s="305"/>
      <c r="J22" s="305"/>
      <c r="K22" s="305"/>
    </row>
  </sheetData>
  <mergeCells count="7">
    <mergeCell ref="A5:B5"/>
    <mergeCell ref="A20:D20"/>
    <mergeCell ref="E20:J20"/>
    <mergeCell ref="A22:K22"/>
    <mergeCell ref="G8:G18"/>
    <mergeCell ref="H8:H18"/>
    <mergeCell ref="I8:I18"/>
  </mergeCells>
  <pageMargins left="0.7" right="0.7" top="0.78740157499999996" bottom="0.78740157499999996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3315AD-A244-4823-967F-4DAF9092A285}">
  <dimension ref="A1:O23"/>
  <sheetViews>
    <sheetView zoomScale="70" zoomScaleNormal="70" workbookViewId="0">
      <selection activeCell="I23" sqref="I23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6" width="19.109375" customWidth="1"/>
    <col min="7" max="7" width="20.44140625" bestFit="1" customWidth="1"/>
    <col min="8" max="8" width="20.44140625" customWidth="1"/>
    <col min="9" max="9" width="20.33203125" customWidth="1"/>
    <col min="10" max="12" width="17.44140625" customWidth="1"/>
    <col min="13" max="13" width="17.109375" customWidth="1"/>
    <col min="14" max="14" width="16" customWidth="1"/>
    <col min="15" max="15" width="20" customWidth="1"/>
  </cols>
  <sheetData>
    <row r="1" spans="1:15" ht="30.6" customHeight="1" x14ac:dyDescent="0.35">
      <c r="A1" s="36" t="s">
        <v>40</v>
      </c>
      <c r="B1" s="10"/>
    </row>
    <row r="3" spans="1:15" x14ac:dyDescent="0.3">
      <c r="A3" t="s">
        <v>25</v>
      </c>
      <c r="C3" s="1"/>
    </row>
    <row r="5" spans="1:15" ht="21" x14ac:dyDescent="0.4">
      <c r="A5" s="285" t="s">
        <v>47</v>
      </c>
      <c r="B5" s="286"/>
    </row>
    <row r="8" spans="1:15" ht="15" thickBot="1" x14ac:dyDescent="0.35">
      <c r="A8" s="2"/>
    </row>
    <row r="9" spans="1:15" ht="57.6" customHeight="1" thickBot="1" x14ac:dyDescent="0.35">
      <c r="A9" s="211"/>
      <c r="B9" s="212" t="s">
        <v>52</v>
      </c>
      <c r="C9" s="213" t="s">
        <v>53</v>
      </c>
      <c r="D9" s="42" t="s">
        <v>70</v>
      </c>
      <c r="E9" s="43" t="s">
        <v>54</v>
      </c>
      <c r="F9" s="214" t="s">
        <v>55</v>
      </c>
      <c r="G9" s="215" t="s">
        <v>11</v>
      </c>
      <c r="H9" s="44" t="s">
        <v>56</v>
      </c>
      <c r="I9" s="43" t="s">
        <v>10</v>
      </c>
      <c r="J9" s="153" t="s">
        <v>9</v>
      </c>
      <c r="K9" s="216" t="s">
        <v>72</v>
      </c>
      <c r="L9" s="180" t="s">
        <v>73</v>
      </c>
      <c r="M9" s="45" t="s">
        <v>74</v>
      </c>
      <c r="N9" s="46" t="s">
        <v>57</v>
      </c>
      <c r="O9" s="47" t="s">
        <v>58</v>
      </c>
    </row>
    <row r="10" spans="1:15" ht="29.4" thickBot="1" x14ac:dyDescent="0.35">
      <c r="A10" s="179" t="s">
        <v>90</v>
      </c>
      <c r="B10" s="32" t="s">
        <v>3</v>
      </c>
      <c r="C10" s="92">
        <v>14</v>
      </c>
      <c r="D10" s="75"/>
      <c r="E10" s="111">
        <f>12*(C10*D10)</f>
        <v>0</v>
      </c>
      <c r="F10" s="93" t="s">
        <v>26</v>
      </c>
      <c r="G10" s="97">
        <v>260</v>
      </c>
      <c r="H10" s="75"/>
      <c r="I10" s="111">
        <f>C10*(G10*H10)</f>
        <v>0</v>
      </c>
      <c r="J10" s="155">
        <v>208.99199999999999</v>
      </c>
      <c r="K10" s="147"/>
      <c r="L10" s="225"/>
      <c r="M10" s="174">
        <f>K10+L10</f>
        <v>0</v>
      </c>
      <c r="N10" s="128">
        <f>J10*M10</f>
        <v>0</v>
      </c>
      <c r="O10" s="108">
        <f>E10+I10+N10</f>
        <v>0</v>
      </c>
    </row>
    <row r="11" spans="1:15" ht="29.4" thickBot="1" x14ac:dyDescent="0.35">
      <c r="A11" s="224" t="s">
        <v>92</v>
      </c>
      <c r="B11" s="32" t="s">
        <v>34</v>
      </c>
      <c r="C11" s="92">
        <v>3</v>
      </c>
      <c r="D11" s="75"/>
      <c r="E11" s="111">
        <f t="shared" ref="E11:E16" si="0">12*(C11*D11)</f>
        <v>0</v>
      </c>
      <c r="F11" s="93" t="s">
        <v>29</v>
      </c>
      <c r="G11" s="97">
        <v>52</v>
      </c>
      <c r="H11" s="75"/>
      <c r="I11" s="111">
        <f t="shared" ref="I11:I16" si="1">C11*(G11*H11)</f>
        <v>0</v>
      </c>
      <c r="J11" s="155">
        <v>0.21199999999999999</v>
      </c>
      <c r="K11" s="147"/>
      <c r="L11" s="225"/>
      <c r="M11" s="174">
        <f>K11+L11</f>
        <v>0</v>
      </c>
      <c r="N11" s="128">
        <f t="shared" ref="N11:N16" si="2">J11*M11</f>
        <v>0</v>
      </c>
      <c r="O11" s="108">
        <f t="shared" ref="O11:O16" si="3">E11+I11+N11</f>
        <v>0</v>
      </c>
    </row>
    <row r="12" spans="1:15" ht="15" thickBot="1" x14ac:dyDescent="0.35">
      <c r="A12" s="287" t="s">
        <v>93</v>
      </c>
      <c r="B12" s="26" t="s">
        <v>3</v>
      </c>
      <c r="C12" s="48">
        <v>1</v>
      </c>
      <c r="D12" s="75"/>
      <c r="E12" s="111">
        <f t="shared" si="0"/>
        <v>0</v>
      </c>
      <c r="F12" s="50" t="s">
        <v>7</v>
      </c>
      <c r="G12" s="51">
        <v>104</v>
      </c>
      <c r="H12" s="49"/>
      <c r="I12" s="112">
        <f t="shared" si="1"/>
        <v>0</v>
      </c>
      <c r="J12" s="293">
        <v>1.78</v>
      </c>
      <c r="K12" s="150"/>
      <c r="L12" s="226"/>
      <c r="M12" s="282">
        <f>K12+L12</f>
        <v>0</v>
      </c>
      <c r="N12" s="276">
        <f t="shared" si="2"/>
        <v>0</v>
      </c>
      <c r="O12" s="279">
        <f>E12+E13+I12+I13+N12</f>
        <v>0</v>
      </c>
    </row>
    <row r="13" spans="1:15" ht="15" thickBot="1" x14ac:dyDescent="0.35">
      <c r="A13" s="289"/>
      <c r="B13" s="27" t="s">
        <v>34</v>
      </c>
      <c r="C13" s="58">
        <v>3</v>
      </c>
      <c r="D13" s="75"/>
      <c r="E13" s="111">
        <f t="shared" si="0"/>
        <v>0</v>
      </c>
      <c r="F13" s="60" t="s">
        <v>29</v>
      </c>
      <c r="G13" s="61">
        <v>52</v>
      </c>
      <c r="H13" s="59"/>
      <c r="I13" s="113">
        <f t="shared" si="1"/>
        <v>0</v>
      </c>
      <c r="J13" s="295"/>
      <c r="K13" s="151"/>
      <c r="L13" s="209"/>
      <c r="M13" s="284"/>
      <c r="N13" s="278"/>
      <c r="O13" s="281"/>
    </row>
    <row r="14" spans="1:15" x14ac:dyDescent="0.3">
      <c r="A14" s="287" t="s">
        <v>94</v>
      </c>
      <c r="B14" s="26" t="s">
        <v>3</v>
      </c>
      <c r="C14" s="48">
        <v>3</v>
      </c>
      <c r="D14" s="49"/>
      <c r="E14" s="112">
        <f t="shared" si="0"/>
        <v>0</v>
      </c>
      <c r="F14" s="50" t="s">
        <v>42</v>
      </c>
      <c r="G14" s="51">
        <v>36</v>
      </c>
      <c r="H14" s="49"/>
      <c r="I14" s="112">
        <f t="shared" si="1"/>
        <v>0</v>
      </c>
      <c r="J14" s="307">
        <v>3.6469999999999998</v>
      </c>
      <c r="K14" s="150"/>
      <c r="L14" s="226"/>
      <c r="M14" s="282">
        <f>K14+L14</f>
        <v>0</v>
      </c>
      <c r="N14" s="276">
        <f t="shared" si="2"/>
        <v>0</v>
      </c>
      <c r="O14" s="279">
        <f>E14+E15+I14+I15+N14</f>
        <v>0</v>
      </c>
    </row>
    <row r="15" spans="1:15" ht="15" thickBot="1" x14ac:dyDescent="0.35">
      <c r="A15" s="289"/>
      <c r="B15" s="27" t="s">
        <v>34</v>
      </c>
      <c r="C15" s="58">
        <v>2</v>
      </c>
      <c r="D15" s="59"/>
      <c r="E15" s="113">
        <f t="shared" si="0"/>
        <v>0</v>
      </c>
      <c r="F15" s="60" t="s">
        <v>32</v>
      </c>
      <c r="G15" s="61">
        <v>12</v>
      </c>
      <c r="H15" s="59"/>
      <c r="I15" s="113">
        <f t="shared" si="1"/>
        <v>0</v>
      </c>
      <c r="J15" s="308"/>
      <c r="K15" s="151"/>
      <c r="L15" s="209"/>
      <c r="M15" s="284"/>
      <c r="N15" s="278"/>
      <c r="O15" s="281"/>
    </row>
    <row r="16" spans="1:15" ht="15" thickBot="1" x14ac:dyDescent="0.35">
      <c r="A16" s="31" t="s">
        <v>91</v>
      </c>
      <c r="B16" s="32" t="s">
        <v>1</v>
      </c>
      <c r="C16" s="92">
        <v>3</v>
      </c>
      <c r="D16" s="75"/>
      <c r="E16" s="111">
        <f t="shared" si="0"/>
        <v>0</v>
      </c>
      <c r="F16" s="93" t="s">
        <v>32</v>
      </c>
      <c r="G16" s="97">
        <v>12</v>
      </c>
      <c r="H16" s="75"/>
      <c r="I16" s="111">
        <f t="shared" si="1"/>
        <v>0</v>
      </c>
      <c r="J16" s="155">
        <v>9.1999999999999998E-2</v>
      </c>
      <c r="K16" s="147"/>
      <c r="L16" s="225"/>
      <c r="M16" s="174">
        <f>K16+L16</f>
        <v>0</v>
      </c>
      <c r="N16" s="128">
        <f t="shared" si="2"/>
        <v>0</v>
      </c>
      <c r="O16" s="108">
        <f t="shared" si="3"/>
        <v>0</v>
      </c>
    </row>
    <row r="17" spans="1:15" ht="33" customHeight="1" thickBot="1" x14ac:dyDescent="0.35">
      <c r="A17" s="2"/>
      <c r="C17" s="1"/>
      <c r="E17" s="22"/>
      <c r="F17" s="22"/>
      <c r="I17" s="22"/>
      <c r="N17" s="129"/>
      <c r="O17" s="130">
        <f>SUM(O10:O16)</f>
        <v>0</v>
      </c>
    </row>
    <row r="18" spans="1:15" ht="43.2" customHeight="1" thickBot="1" x14ac:dyDescent="0.35">
      <c r="A18" s="40"/>
      <c r="B18" s="170" t="s">
        <v>52</v>
      </c>
      <c r="C18" s="38" t="s">
        <v>53</v>
      </c>
      <c r="D18" s="37" t="s">
        <v>70</v>
      </c>
      <c r="E18" s="37" t="s">
        <v>54</v>
      </c>
      <c r="F18" s="121" t="s">
        <v>55</v>
      </c>
      <c r="G18" s="161" t="s">
        <v>11</v>
      </c>
      <c r="H18" s="161" t="s">
        <v>56</v>
      </c>
      <c r="I18" s="37" t="s">
        <v>10</v>
      </c>
      <c r="J18" s="39" t="s">
        <v>9</v>
      </c>
      <c r="K18" s="162" t="s">
        <v>73</v>
      </c>
      <c r="L18" s="190" t="s">
        <v>57</v>
      </c>
      <c r="M18" s="191" t="s">
        <v>58</v>
      </c>
      <c r="N18" s="227"/>
    </row>
    <row r="19" spans="1:15" ht="28.8" x14ac:dyDescent="0.3">
      <c r="A19" s="41" t="s">
        <v>77</v>
      </c>
      <c r="B19" s="24" t="s">
        <v>30</v>
      </c>
      <c r="C19" s="25">
        <v>10</v>
      </c>
      <c r="D19" s="229"/>
      <c r="E19" s="114"/>
      <c r="F19" s="66" t="s">
        <v>7</v>
      </c>
      <c r="G19" s="159">
        <v>104</v>
      </c>
      <c r="H19" s="21"/>
      <c r="I19" s="114">
        <f>C19*(G19*H19)</f>
        <v>0</v>
      </c>
      <c r="J19" s="188">
        <v>59.26</v>
      </c>
      <c r="K19" s="231"/>
      <c r="L19" s="210">
        <f>J19*K19</f>
        <v>0</v>
      </c>
      <c r="M19" s="248">
        <f>E19+I19+L19</f>
        <v>0</v>
      </c>
    </row>
    <row r="20" spans="1:15" ht="29.4" thickBot="1" x14ac:dyDescent="0.35">
      <c r="A20" s="157" t="s">
        <v>89</v>
      </c>
      <c r="B20" s="27" t="s">
        <v>78</v>
      </c>
      <c r="C20" s="28">
        <v>2</v>
      </c>
      <c r="D20" s="230"/>
      <c r="E20" s="187"/>
      <c r="F20" s="61" t="s">
        <v>8</v>
      </c>
      <c r="G20" s="217">
        <v>12</v>
      </c>
      <c r="H20" s="160"/>
      <c r="I20" s="101">
        <f>C20*(G20*H20)</f>
        <v>0</v>
      </c>
      <c r="J20" s="189">
        <v>0.15</v>
      </c>
      <c r="K20" s="232"/>
      <c r="L20" s="218">
        <f>J20*K20</f>
        <v>0</v>
      </c>
      <c r="M20" s="249">
        <f>E20+I20+L20</f>
        <v>0</v>
      </c>
    </row>
    <row r="21" spans="1:15" ht="30" customHeight="1" thickBot="1" x14ac:dyDescent="0.35">
      <c r="A21" s="2"/>
      <c r="C21" s="1"/>
      <c r="I21" s="196"/>
      <c r="M21" s="130">
        <f>M19+M20</f>
        <v>0</v>
      </c>
    </row>
    <row r="22" spans="1:15" ht="15" thickBot="1" x14ac:dyDescent="0.35"/>
    <row r="23" spans="1:15" ht="24.6" customHeight="1" thickBot="1" x14ac:dyDescent="0.35">
      <c r="A23" s="290" t="s">
        <v>0</v>
      </c>
      <c r="B23" s="291"/>
      <c r="C23" s="291"/>
      <c r="D23" s="291"/>
      <c r="E23" s="291"/>
      <c r="F23" s="291"/>
      <c r="G23" s="291"/>
      <c r="H23" s="292"/>
      <c r="I23" s="109">
        <f>O17+M21</f>
        <v>0</v>
      </c>
    </row>
  </sheetData>
  <mergeCells count="12">
    <mergeCell ref="O12:O13"/>
    <mergeCell ref="O14:O15"/>
    <mergeCell ref="A5:B5"/>
    <mergeCell ref="J14:J15"/>
    <mergeCell ref="A23:H23"/>
    <mergeCell ref="J12:J13"/>
    <mergeCell ref="M12:M13"/>
    <mergeCell ref="M14:M15"/>
    <mergeCell ref="N12:N13"/>
    <mergeCell ref="N14:N15"/>
    <mergeCell ref="A12:A13"/>
    <mergeCell ref="A14:A15"/>
  </mergeCells>
  <pageMargins left="0.7" right="0.7" top="0.78740157499999996" bottom="0.78740157499999996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5DF4D8-F85B-4EAB-BE21-21A34FF23C7E}">
  <dimension ref="A1:K22"/>
  <sheetViews>
    <sheetView zoomScale="70" zoomScaleNormal="70" workbookViewId="0">
      <selection activeCell="H8" sqref="H8:H18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5" width="19.109375" customWidth="1"/>
    <col min="6" max="6" width="20.44140625" bestFit="1" customWidth="1"/>
    <col min="7" max="7" width="20.33203125" customWidth="1"/>
    <col min="8" max="8" width="17.44140625" customWidth="1"/>
    <col min="9" max="9" width="15.109375" customWidth="1"/>
    <col min="10" max="10" width="17" customWidth="1"/>
    <col min="11" max="11" width="19.6640625" customWidth="1"/>
  </cols>
  <sheetData>
    <row r="1" spans="1:11" ht="30.6" customHeight="1" x14ac:dyDescent="0.35">
      <c r="A1" s="36" t="s">
        <v>40</v>
      </c>
      <c r="B1" s="10"/>
    </row>
    <row r="3" spans="1:11" x14ac:dyDescent="0.3">
      <c r="A3" t="s">
        <v>25</v>
      </c>
      <c r="C3" s="1"/>
    </row>
    <row r="5" spans="1:11" ht="21" x14ac:dyDescent="0.4">
      <c r="A5" s="285" t="s">
        <v>48</v>
      </c>
      <c r="B5" s="285"/>
    </row>
    <row r="6" spans="1:11" ht="15" thickBot="1" x14ac:dyDescent="0.35"/>
    <row r="7" spans="1:11" ht="58.2" thickBot="1" x14ac:dyDescent="0.35">
      <c r="A7" s="15" t="s">
        <v>66</v>
      </c>
      <c r="B7" s="16" t="s">
        <v>67</v>
      </c>
      <c r="C7" s="17" t="s">
        <v>68</v>
      </c>
      <c r="D7" s="19" t="s">
        <v>69</v>
      </c>
      <c r="E7" s="19" t="s">
        <v>59</v>
      </c>
      <c r="F7" s="18" t="s">
        <v>60</v>
      </c>
      <c r="G7" s="84" t="s">
        <v>61</v>
      </c>
      <c r="H7" s="18" t="s">
        <v>71</v>
      </c>
      <c r="I7" s="20" t="s">
        <v>62</v>
      </c>
      <c r="J7" s="18" t="s">
        <v>63</v>
      </c>
      <c r="K7" s="11" t="s">
        <v>64</v>
      </c>
    </row>
    <row r="8" spans="1:11" ht="18.899999999999999" customHeight="1" x14ac:dyDescent="0.3">
      <c r="A8" s="9" t="s">
        <v>24</v>
      </c>
      <c r="B8" s="8" t="s">
        <v>23</v>
      </c>
      <c r="C8" s="7" t="s">
        <v>12</v>
      </c>
      <c r="D8" s="34">
        <v>0.01</v>
      </c>
      <c r="E8" s="85"/>
      <c r="F8" s="133">
        <f>D8*E8</f>
        <v>0</v>
      </c>
      <c r="G8" s="337">
        <v>260</v>
      </c>
      <c r="H8" s="340"/>
      <c r="I8" s="315"/>
      <c r="J8" s="139">
        <f>G8*(H8*I8)/11</f>
        <v>0</v>
      </c>
      <c r="K8" s="136">
        <f>F8+J8</f>
        <v>0</v>
      </c>
    </row>
    <row r="9" spans="1:11" ht="31.2" customHeight="1" x14ac:dyDescent="0.3">
      <c r="A9" s="6">
        <v>150110</v>
      </c>
      <c r="B9" s="5" t="s">
        <v>22</v>
      </c>
      <c r="C9" s="4" t="s">
        <v>12</v>
      </c>
      <c r="D9" s="35">
        <v>0.01</v>
      </c>
      <c r="E9" s="85"/>
      <c r="F9" s="133">
        <f t="shared" ref="F9" si="0">D9*E9</f>
        <v>0</v>
      </c>
      <c r="G9" s="338"/>
      <c r="H9" s="341"/>
      <c r="I9" s="318"/>
      <c r="J9" s="139">
        <f>G8*(H8*I8)/11</f>
        <v>0</v>
      </c>
      <c r="K9" s="141">
        <f t="shared" ref="K9" si="1">F9+J9</f>
        <v>0</v>
      </c>
    </row>
    <row r="10" spans="1:11" ht="18.899999999999999" customHeight="1" x14ac:dyDescent="0.3">
      <c r="A10" s="6">
        <v>150202</v>
      </c>
      <c r="B10" s="5" t="s">
        <v>21</v>
      </c>
      <c r="C10" s="4" t="s">
        <v>12</v>
      </c>
      <c r="D10" s="35">
        <v>0.1</v>
      </c>
      <c r="E10" s="85"/>
      <c r="F10" s="133">
        <f t="shared" ref="F10:F18" si="2">D10*E10</f>
        <v>0</v>
      </c>
      <c r="G10" s="338"/>
      <c r="H10" s="341"/>
      <c r="I10" s="318"/>
      <c r="J10" s="139">
        <f>G8*(H8*I8)/11</f>
        <v>0</v>
      </c>
      <c r="K10" s="141">
        <f t="shared" ref="K10:K18" si="3">F10+J10</f>
        <v>0</v>
      </c>
    </row>
    <row r="11" spans="1:11" ht="18.899999999999999" customHeight="1" x14ac:dyDescent="0.3">
      <c r="A11" s="6">
        <v>180101</v>
      </c>
      <c r="B11" s="5" t="s">
        <v>20</v>
      </c>
      <c r="C11" s="4" t="s">
        <v>13</v>
      </c>
      <c r="D11" s="34">
        <v>12.172000000000001</v>
      </c>
      <c r="E11" s="85"/>
      <c r="F11" s="133">
        <f t="shared" si="2"/>
        <v>0</v>
      </c>
      <c r="G11" s="338"/>
      <c r="H11" s="341"/>
      <c r="I11" s="318"/>
      <c r="J11" s="139">
        <f>G8*(H8*I8)/11</f>
        <v>0</v>
      </c>
      <c r="K11" s="141">
        <f t="shared" si="3"/>
        <v>0</v>
      </c>
    </row>
    <row r="12" spans="1:11" ht="18.899999999999999" customHeight="1" x14ac:dyDescent="0.3">
      <c r="A12" s="6">
        <v>180102</v>
      </c>
      <c r="B12" s="5" t="s">
        <v>19</v>
      </c>
      <c r="C12" s="4" t="s">
        <v>13</v>
      </c>
      <c r="D12" s="35">
        <v>4.0000000000000001E-3</v>
      </c>
      <c r="E12" s="85"/>
      <c r="F12" s="133">
        <f t="shared" si="2"/>
        <v>0</v>
      </c>
      <c r="G12" s="338"/>
      <c r="H12" s="341"/>
      <c r="I12" s="318"/>
      <c r="J12" s="139">
        <f>G8*(H8*I8)/11</f>
        <v>0</v>
      </c>
      <c r="K12" s="141">
        <f t="shared" si="3"/>
        <v>0</v>
      </c>
    </row>
    <row r="13" spans="1:11" ht="57.6" x14ac:dyDescent="0.3">
      <c r="A13" s="6">
        <v>180103</v>
      </c>
      <c r="B13" s="5" t="s">
        <v>18</v>
      </c>
      <c r="C13" s="4" t="s">
        <v>12</v>
      </c>
      <c r="D13" s="35">
        <v>186.09200000000001</v>
      </c>
      <c r="E13" s="85"/>
      <c r="F13" s="133">
        <f t="shared" si="2"/>
        <v>0</v>
      </c>
      <c r="G13" s="338"/>
      <c r="H13" s="341"/>
      <c r="I13" s="318"/>
      <c r="J13" s="139">
        <f>G8*(H8*I8)/11</f>
        <v>0</v>
      </c>
      <c r="K13" s="141">
        <f t="shared" si="3"/>
        <v>0</v>
      </c>
    </row>
    <row r="14" spans="1:11" ht="31.95" customHeight="1" x14ac:dyDescent="0.3">
      <c r="A14" s="6">
        <v>180106</v>
      </c>
      <c r="B14" s="5" t="s">
        <v>17</v>
      </c>
      <c r="C14" s="4" t="s">
        <v>12</v>
      </c>
      <c r="D14" s="35">
        <v>0.01</v>
      </c>
      <c r="E14" s="85"/>
      <c r="F14" s="133">
        <f t="shared" si="2"/>
        <v>0</v>
      </c>
      <c r="G14" s="338"/>
      <c r="H14" s="341"/>
      <c r="I14" s="318"/>
      <c r="J14" s="139">
        <f>G8*(H8*I8)/11</f>
        <v>0</v>
      </c>
      <c r="K14" s="141">
        <f t="shared" si="3"/>
        <v>0</v>
      </c>
    </row>
    <row r="15" spans="1:11" ht="18.899999999999999" customHeight="1" x14ac:dyDescent="0.3">
      <c r="A15" s="6">
        <v>180108</v>
      </c>
      <c r="B15" s="5" t="s">
        <v>16</v>
      </c>
      <c r="C15" s="4" t="s">
        <v>12</v>
      </c>
      <c r="D15" s="35">
        <v>0.246</v>
      </c>
      <c r="E15" s="85"/>
      <c r="F15" s="133">
        <f t="shared" si="2"/>
        <v>0</v>
      </c>
      <c r="G15" s="338"/>
      <c r="H15" s="341"/>
      <c r="I15" s="318"/>
      <c r="J15" s="139">
        <f>G8*(H8*I8)/11</f>
        <v>0</v>
      </c>
      <c r="K15" s="141">
        <f t="shared" si="3"/>
        <v>0</v>
      </c>
    </row>
    <row r="16" spans="1:11" ht="27.6" customHeight="1" x14ac:dyDescent="0.3">
      <c r="A16" s="6">
        <v>180109</v>
      </c>
      <c r="B16" s="5" t="s">
        <v>15</v>
      </c>
      <c r="C16" s="4" t="s">
        <v>12</v>
      </c>
      <c r="D16" s="35">
        <v>0.79600000000000004</v>
      </c>
      <c r="E16" s="85"/>
      <c r="F16" s="133">
        <f t="shared" si="2"/>
        <v>0</v>
      </c>
      <c r="G16" s="338"/>
      <c r="H16" s="341"/>
      <c r="I16" s="318"/>
      <c r="J16" s="139">
        <f>G8*(H8*I8)/11</f>
        <v>0</v>
      </c>
      <c r="K16" s="141">
        <f t="shared" si="3"/>
        <v>0</v>
      </c>
    </row>
    <row r="17" spans="1:11" ht="18.899999999999999" customHeight="1" x14ac:dyDescent="0.3">
      <c r="A17" s="6">
        <v>190801</v>
      </c>
      <c r="B17" s="5" t="s">
        <v>14</v>
      </c>
      <c r="C17" s="4" t="s">
        <v>13</v>
      </c>
      <c r="D17" s="35">
        <v>0.02</v>
      </c>
      <c r="E17" s="85"/>
      <c r="F17" s="133">
        <f t="shared" si="2"/>
        <v>0</v>
      </c>
      <c r="G17" s="338"/>
      <c r="H17" s="341"/>
      <c r="I17" s="318"/>
      <c r="J17" s="139">
        <f>G8*(H8*I8)/11</f>
        <v>0</v>
      </c>
      <c r="K17" s="141">
        <f t="shared" si="3"/>
        <v>0</v>
      </c>
    </row>
    <row r="18" spans="1:11" ht="18.899999999999999" customHeight="1" thickBot="1" x14ac:dyDescent="0.35">
      <c r="A18" s="12">
        <v>200110</v>
      </c>
      <c r="B18" s="13" t="s">
        <v>35</v>
      </c>
      <c r="C18" s="14" t="s">
        <v>36</v>
      </c>
      <c r="D18" s="33">
        <v>0.05</v>
      </c>
      <c r="E18" s="184"/>
      <c r="F18" s="145">
        <f t="shared" si="2"/>
        <v>0</v>
      </c>
      <c r="G18" s="339"/>
      <c r="H18" s="342"/>
      <c r="I18" s="316"/>
      <c r="J18" s="142">
        <f>G8*(H8*I8)/11</f>
        <v>0</v>
      </c>
      <c r="K18" s="143">
        <f t="shared" si="3"/>
        <v>0</v>
      </c>
    </row>
    <row r="19" spans="1:11" ht="15" thickBot="1" x14ac:dyDescent="0.35">
      <c r="E19" s="22"/>
      <c r="F19" s="22"/>
      <c r="G19" s="22"/>
      <c r="H19" s="22"/>
    </row>
    <row r="20" spans="1:11" ht="20.100000000000001" customHeight="1" thickBot="1" x14ac:dyDescent="0.35">
      <c r="A20" s="302" t="s">
        <v>0</v>
      </c>
      <c r="B20" s="303"/>
      <c r="C20" s="303"/>
      <c r="D20" s="304"/>
      <c r="E20" s="302"/>
      <c r="F20" s="303"/>
      <c r="G20" s="303"/>
      <c r="H20" s="303"/>
      <c r="I20" s="303"/>
      <c r="J20" s="304"/>
      <c r="K20" s="104">
        <f>SUM(K8:K19)</f>
        <v>0</v>
      </c>
    </row>
    <row r="22" spans="1:11" ht="61.2" customHeight="1" x14ac:dyDescent="0.3">
      <c r="A22" s="305" t="s">
        <v>41</v>
      </c>
      <c r="B22" s="305"/>
      <c r="C22" s="305"/>
      <c r="D22" s="305"/>
      <c r="E22" s="305"/>
      <c r="F22" s="305"/>
      <c r="G22" s="305"/>
      <c r="H22" s="305"/>
      <c r="I22" s="305"/>
      <c r="J22" s="305"/>
      <c r="K22" s="305"/>
    </row>
  </sheetData>
  <mergeCells count="7">
    <mergeCell ref="A5:B5"/>
    <mergeCell ref="A20:D20"/>
    <mergeCell ref="E20:J20"/>
    <mergeCell ref="A22:K22"/>
    <mergeCell ref="G8:G18"/>
    <mergeCell ref="H8:H18"/>
    <mergeCell ref="I8:I18"/>
  </mergeCells>
  <pageMargins left="0.7" right="0.7" top="0.78740157499999996" bottom="0.78740157499999996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987F9E-B56A-4B01-8C26-044809192710}">
  <dimension ref="A1:O25"/>
  <sheetViews>
    <sheetView zoomScale="70" zoomScaleNormal="70" workbookViewId="0">
      <selection activeCell="A23" sqref="A23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6" width="19.109375" customWidth="1"/>
    <col min="7" max="7" width="20.44140625" bestFit="1" customWidth="1"/>
    <col min="8" max="8" width="20.44140625" customWidth="1"/>
    <col min="9" max="9" width="20.33203125" customWidth="1"/>
    <col min="10" max="12" width="17.44140625" customWidth="1"/>
    <col min="13" max="15" width="15.6640625" customWidth="1"/>
  </cols>
  <sheetData>
    <row r="1" spans="1:15" ht="30.6" customHeight="1" x14ac:dyDescent="0.35">
      <c r="A1" s="36" t="s">
        <v>43</v>
      </c>
      <c r="B1" s="10"/>
    </row>
    <row r="3" spans="1:15" x14ac:dyDescent="0.3">
      <c r="A3" t="s">
        <v>25</v>
      </c>
      <c r="C3" s="1"/>
    </row>
    <row r="5" spans="1:15" ht="21" x14ac:dyDescent="0.4">
      <c r="A5" s="285" t="s">
        <v>47</v>
      </c>
      <c r="B5" s="286"/>
    </row>
    <row r="7" spans="1:15" x14ac:dyDescent="0.3">
      <c r="A7" s="2"/>
    </row>
    <row r="8" spans="1:15" ht="15" thickBot="1" x14ac:dyDescent="0.35"/>
    <row r="9" spans="1:15" ht="57.6" customHeight="1" thickBot="1" x14ac:dyDescent="0.35">
      <c r="A9" s="211"/>
      <c r="B9" s="212" t="s">
        <v>52</v>
      </c>
      <c r="C9" s="213" t="s">
        <v>53</v>
      </c>
      <c r="D9" s="42" t="s">
        <v>70</v>
      </c>
      <c r="E9" s="43" t="s">
        <v>54</v>
      </c>
      <c r="F9" s="214" t="s">
        <v>55</v>
      </c>
      <c r="G9" s="215" t="s">
        <v>11</v>
      </c>
      <c r="H9" s="44" t="s">
        <v>56</v>
      </c>
      <c r="I9" s="43" t="s">
        <v>10</v>
      </c>
      <c r="J9" s="236" t="s">
        <v>9</v>
      </c>
      <c r="K9" s="179" t="s">
        <v>72</v>
      </c>
      <c r="L9" s="180" t="s">
        <v>73</v>
      </c>
      <c r="M9" s="45" t="s">
        <v>74</v>
      </c>
      <c r="N9" s="46" t="s">
        <v>57</v>
      </c>
      <c r="O9" s="47" t="s">
        <v>58</v>
      </c>
    </row>
    <row r="10" spans="1:15" x14ac:dyDescent="0.3">
      <c r="A10" s="287" t="s">
        <v>95</v>
      </c>
      <c r="B10" s="26" t="s">
        <v>3</v>
      </c>
      <c r="C10" s="48">
        <v>10</v>
      </c>
      <c r="D10" s="49"/>
      <c r="E10" s="112">
        <f>12*(C10*D10)</f>
        <v>0</v>
      </c>
      <c r="F10" s="50" t="s">
        <v>26</v>
      </c>
      <c r="G10" s="51">
        <v>260</v>
      </c>
      <c r="H10" s="49"/>
      <c r="I10" s="112">
        <f>C10*(G10*H10)</f>
        <v>0</v>
      </c>
      <c r="J10" s="319">
        <v>117.44799999999999</v>
      </c>
      <c r="K10" s="313"/>
      <c r="L10" s="315"/>
      <c r="M10" s="282">
        <f>K10+L10</f>
        <v>0</v>
      </c>
      <c r="N10" s="276">
        <f>J10*M10</f>
        <v>0</v>
      </c>
      <c r="O10" s="279">
        <f>E10+E11+I10+I11+N10</f>
        <v>0</v>
      </c>
    </row>
    <row r="11" spans="1:15" ht="15" thickBot="1" x14ac:dyDescent="0.35">
      <c r="A11" s="289"/>
      <c r="B11" s="27" t="s">
        <v>1</v>
      </c>
      <c r="C11" s="58">
        <v>1</v>
      </c>
      <c r="D11" s="59"/>
      <c r="E11" s="113">
        <f t="shared" ref="E11:E18" si="0">12*(C11*D11)</f>
        <v>0</v>
      </c>
      <c r="F11" s="60" t="s">
        <v>29</v>
      </c>
      <c r="G11" s="61">
        <v>52</v>
      </c>
      <c r="H11" s="59"/>
      <c r="I11" s="113">
        <f t="shared" ref="I11:I18" si="1">C11*(G11*H11)</f>
        <v>0</v>
      </c>
      <c r="J11" s="320"/>
      <c r="K11" s="317"/>
      <c r="L11" s="318"/>
      <c r="M11" s="284"/>
      <c r="N11" s="278"/>
      <c r="O11" s="281"/>
    </row>
    <row r="12" spans="1:15" x14ac:dyDescent="0.3">
      <c r="A12" s="287" t="s">
        <v>97</v>
      </c>
      <c r="B12" s="26" t="s">
        <v>3</v>
      </c>
      <c r="C12" s="48">
        <v>5</v>
      </c>
      <c r="D12" s="49"/>
      <c r="E12" s="112">
        <f t="shared" si="0"/>
        <v>0</v>
      </c>
      <c r="F12" s="50" t="s">
        <v>27</v>
      </c>
      <c r="G12" s="51">
        <v>156</v>
      </c>
      <c r="H12" s="49"/>
      <c r="I12" s="112">
        <f t="shared" si="1"/>
        <v>0</v>
      </c>
      <c r="J12" s="319">
        <v>1.4650000000000001</v>
      </c>
      <c r="K12" s="313"/>
      <c r="L12" s="315"/>
      <c r="M12" s="282">
        <f>K12+L12</f>
        <v>0</v>
      </c>
      <c r="N12" s="276">
        <f t="shared" ref="N12:N18" si="2">J12*M12</f>
        <v>0</v>
      </c>
      <c r="O12" s="279">
        <f>E12+E13+I12+I13+N12</f>
        <v>0</v>
      </c>
    </row>
    <row r="13" spans="1:15" ht="15" thickBot="1" x14ac:dyDescent="0.35">
      <c r="A13" s="289"/>
      <c r="B13" s="27" t="s">
        <v>1</v>
      </c>
      <c r="C13" s="58">
        <v>3</v>
      </c>
      <c r="D13" s="59"/>
      <c r="E13" s="113">
        <f t="shared" si="0"/>
        <v>0</v>
      </c>
      <c r="F13" s="60" t="s">
        <v>29</v>
      </c>
      <c r="G13" s="61">
        <v>52</v>
      </c>
      <c r="H13" s="59"/>
      <c r="I13" s="113">
        <f t="shared" si="1"/>
        <v>0</v>
      </c>
      <c r="J13" s="320"/>
      <c r="K13" s="314"/>
      <c r="L13" s="316"/>
      <c r="M13" s="284"/>
      <c r="N13" s="278"/>
      <c r="O13" s="281"/>
    </row>
    <row r="14" spans="1:15" x14ac:dyDescent="0.3">
      <c r="A14" s="287" t="s">
        <v>98</v>
      </c>
      <c r="B14" s="26" t="s">
        <v>3</v>
      </c>
      <c r="C14" s="48">
        <v>5</v>
      </c>
      <c r="D14" s="49"/>
      <c r="E14" s="112">
        <f t="shared" si="0"/>
        <v>0</v>
      </c>
      <c r="F14" s="50" t="s">
        <v>27</v>
      </c>
      <c r="G14" s="51">
        <v>156</v>
      </c>
      <c r="H14" s="49"/>
      <c r="I14" s="112">
        <f t="shared" si="1"/>
        <v>0</v>
      </c>
      <c r="J14" s="319">
        <v>4.6349999999999998</v>
      </c>
      <c r="K14" s="317"/>
      <c r="L14" s="318"/>
      <c r="M14" s="282">
        <f>K14+L14</f>
        <v>0</v>
      </c>
      <c r="N14" s="276">
        <f t="shared" si="2"/>
        <v>0</v>
      </c>
      <c r="O14" s="279">
        <f>E14+E15+I14+I15+N14</f>
        <v>0</v>
      </c>
    </row>
    <row r="15" spans="1:15" ht="15" thickBot="1" x14ac:dyDescent="0.35">
      <c r="A15" s="289"/>
      <c r="B15" s="27" t="s">
        <v>1</v>
      </c>
      <c r="C15" s="58">
        <v>3</v>
      </c>
      <c r="D15" s="59"/>
      <c r="E15" s="113">
        <f t="shared" si="0"/>
        <v>0</v>
      </c>
      <c r="F15" s="60" t="s">
        <v>29</v>
      </c>
      <c r="G15" s="61">
        <v>52</v>
      </c>
      <c r="H15" s="59"/>
      <c r="I15" s="113">
        <f t="shared" si="1"/>
        <v>0</v>
      </c>
      <c r="J15" s="320"/>
      <c r="K15" s="317"/>
      <c r="L15" s="318"/>
      <c r="M15" s="284"/>
      <c r="N15" s="278"/>
      <c r="O15" s="281"/>
    </row>
    <row r="16" spans="1:15" x14ac:dyDescent="0.3">
      <c r="A16" s="287" t="s">
        <v>99</v>
      </c>
      <c r="B16" s="26" t="s">
        <v>3</v>
      </c>
      <c r="C16" s="48">
        <v>1</v>
      </c>
      <c r="D16" s="49"/>
      <c r="E16" s="112">
        <f t="shared" si="0"/>
        <v>0</v>
      </c>
      <c r="F16" s="50" t="s">
        <v>32</v>
      </c>
      <c r="G16" s="51">
        <v>12</v>
      </c>
      <c r="H16" s="49"/>
      <c r="I16" s="112">
        <f t="shared" si="1"/>
        <v>0</v>
      </c>
      <c r="J16" s="319">
        <v>2.1859999999999999</v>
      </c>
      <c r="K16" s="313"/>
      <c r="L16" s="315"/>
      <c r="M16" s="282">
        <f>K16+L16</f>
        <v>0</v>
      </c>
      <c r="N16" s="276">
        <f t="shared" si="2"/>
        <v>0</v>
      </c>
      <c r="O16" s="279">
        <f>E16+E17+I16+I17+N16</f>
        <v>0</v>
      </c>
    </row>
    <row r="17" spans="1:15" ht="15" thickBot="1" x14ac:dyDescent="0.35">
      <c r="A17" s="289"/>
      <c r="B17" s="27" t="s">
        <v>1</v>
      </c>
      <c r="C17" s="58">
        <v>3</v>
      </c>
      <c r="D17" s="59"/>
      <c r="E17" s="113">
        <f t="shared" si="0"/>
        <v>0</v>
      </c>
      <c r="F17" s="60" t="s">
        <v>32</v>
      </c>
      <c r="G17" s="61">
        <v>12</v>
      </c>
      <c r="H17" s="59"/>
      <c r="I17" s="113">
        <f t="shared" si="1"/>
        <v>0</v>
      </c>
      <c r="J17" s="320"/>
      <c r="K17" s="314"/>
      <c r="L17" s="316"/>
      <c r="M17" s="284"/>
      <c r="N17" s="278"/>
      <c r="O17" s="281"/>
    </row>
    <row r="18" spans="1:15" ht="15" thickBot="1" x14ac:dyDescent="0.35">
      <c r="A18" s="31" t="s">
        <v>96</v>
      </c>
      <c r="B18" s="32" t="s">
        <v>1</v>
      </c>
      <c r="C18" s="92">
        <v>3</v>
      </c>
      <c r="D18" s="75"/>
      <c r="E18" s="111">
        <f t="shared" si="0"/>
        <v>0</v>
      </c>
      <c r="F18" s="93" t="s">
        <v>8</v>
      </c>
      <c r="G18" s="97">
        <v>12</v>
      </c>
      <c r="H18" s="75"/>
      <c r="I18" s="111">
        <f t="shared" si="1"/>
        <v>0</v>
      </c>
      <c r="J18" s="105">
        <v>0.5</v>
      </c>
      <c r="K18" s="151"/>
      <c r="L18" s="185"/>
      <c r="M18" s="174">
        <f>K18+L18</f>
        <v>0</v>
      </c>
      <c r="N18" s="128">
        <f t="shared" si="2"/>
        <v>0</v>
      </c>
      <c r="O18" s="108">
        <f t="shared" ref="O18" si="3">E18+I18+N18</f>
        <v>0</v>
      </c>
    </row>
    <row r="19" spans="1:15" ht="33" customHeight="1" thickBot="1" x14ac:dyDescent="0.35">
      <c r="A19" s="2"/>
      <c r="C19" s="1"/>
      <c r="E19" s="22"/>
      <c r="F19" s="22"/>
      <c r="I19" s="22"/>
      <c r="N19" s="129"/>
      <c r="O19" s="130">
        <f>SUM(O10:O18)</f>
        <v>0</v>
      </c>
    </row>
    <row r="20" spans="1:15" ht="43.2" customHeight="1" thickBot="1" x14ac:dyDescent="0.35">
      <c r="A20" s="40"/>
      <c r="B20" s="170" t="s">
        <v>52</v>
      </c>
      <c r="C20" s="38" t="s">
        <v>53</v>
      </c>
      <c r="D20" s="37" t="s">
        <v>70</v>
      </c>
      <c r="E20" s="37" t="s">
        <v>54</v>
      </c>
      <c r="F20" s="121" t="s">
        <v>55</v>
      </c>
      <c r="G20" s="161" t="s">
        <v>11</v>
      </c>
      <c r="H20" s="161" t="s">
        <v>56</v>
      </c>
      <c r="I20" s="37" t="s">
        <v>10</v>
      </c>
      <c r="J20" s="39" t="s">
        <v>9</v>
      </c>
      <c r="K20" s="163" t="s">
        <v>73</v>
      </c>
      <c r="L20" s="240" t="s">
        <v>57</v>
      </c>
      <c r="M20" s="241" t="s">
        <v>58</v>
      </c>
    </row>
    <row r="21" spans="1:15" ht="28.8" x14ac:dyDescent="0.3">
      <c r="A21" s="41" t="s">
        <v>77</v>
      </c>
      <c r="B21" s="24" t="s">
        <v>30</v>
      </c>
      <c r="C21" s="25">
        <v>18</v>
      </c>
      <c r="D21" s="120"/>
      <c r="E21" s="114">
        <f>12*(C21*D21)</f>
        <v>0</v>
      </c>
      <c r="F21" s="66" t="s">
        <v>29</v>
      </c>
      <c r="G21" s="233">
        <v>52</v>
      </c>
      <c r="H21" s="21"/>
      <c r="I21" s="114">
        <f>C21*(G21*H21)</f>
        <v>0</v>
      </c>
      <c r="J21" s="98">
        <v>1.63</v>
      </c>
      <c r="K21" s="242"/>
      <c r="L21" s="244">
        <f>J21*K21</f>
        <v>0</v>
      </c>
      <c r="M21" s="246">
        <f>E21+I21+L21</f>
        <v>0</v>
      </c>
    </row>
    <row r="22" spans="1:15" ht="29.4" thickBot="1" x14ac:dyDescent="0.35">
      <c r="A22" s="157" t="s">
        <v>107</v>
      </c>
      <c r="B22" s="27" t="s">
        <v>100</v>
      </c>
      <c r="C22" s="28">
        <v>2</v>
      </c>
      <c r="D22" s="228"/>
      <c r="E22" s="101">
        <f>12*(C22*D22)</f>
        <v>0</v>
      </c>
      <c r="F22" s="61" t="s">
        <v>8</v>
      </c>
      <c r="G22" s="234">
        <v>12</v>
      </c>
      <c r="H22" s="160"/>
      <c r="I22" s="101">
        <f>C22*(G22*H22)</f>
        <v>0</v>
      </c>
      <c r="J22" s="99">
        <v>0.01</v>
      </c>
      <c r="K22" s="243"/>
      <c r="L22" s="168">
        <f>J22*K22</f>
        <v>0</v>
      </c>
      <c r="M22" s="149">
        <f>E22+I22+L22</f>
        <v>0</v>
      </c>
    </row>
    <row r="23" spans="1:15" ht="24.6" customHeight="1" thickBot="1" x14ac:dyDescent="0.35">
      <c r="A23" s="2"/>
      <c r="C23" s="1"/>
      <c r="I23" s="235"/>
      <c r="M23" s="247">
        <f>M21+M22</f>
        <v>0</v>
      </c>
    </row>
    <row r="24" spans="1:15" ht="15" thickBot="1" x14ac:dyDescent="0.35"/>
    <row r="25" spans="1:15" ht="24.6" customHeight="1" thickBot="1" x14ac:dyDescent="0.35">
      <c r="A25" s="290" t="s">
        <v>0</v>
      </c>
      <c r="B25" s="291"/>
      <c r="C25" s="291"/>
      <c r="D25" s="291"/>
      <c r="E25" s="291"/>
      <c r="F25" s="291"/>
      <c r="G25" s="291"/>
      <c r="H25" s="291"/>
      <c r="I25" s="104">
        <f>O19+M23</f>
        <v>0</v>
      </c>
    </row>
  </sheetData>
  <mergeCells count="30">
    <mergeCell ref="O10:O11"/>
    <mergeCell ref="O12:O13"/>
    <mergeCell ref="O14:O15"/>
    <mergeCell ref="O16:O17"/>
    <mergeCell ref="M10:M11"/>
    <mergeCell ref="M12:M13"/>
    <mergeCell ref="M14:M15"/>
    <mergeCell ref="M16:M17"/>
    <mergeCell ref="N10:N11"/>
    <mergeCell ref="N12:N13"/>
    <mergeCell ref="N14:N15"/>
    <mergeCell ref="N16:N17"/>
    <mergeCell ref="A25:H25"/>
    <mergeCell ref="A10:A11"/>
    <mergeCell ref="A12:A13"/>
    <mergeCell ref="A14:A15"/>
    <mergeCell ref="A16:A17"/>
    <mergeCell ref="A5:B5"/>
    <mergeCell ref="J10:J11"/>
    <mergeCell ref="J12:J13"/>
    <mergeCell ref="J14:J15"/>
    <mergeCell ref="J16:J17"/>
    <mergeCell ref="K16:K17"/>
    <mergeCell ref="L16:L17"/>
    <mergeCell ref="K10:K11"/>
    <mergeCell ref="L10:L11"/>
    <mergeCell ref="K12:K13"/>
    <mergeCell ref="L12:L13"/>
    <mergeCell ref="K14:K15"/>
    <mergeCell ref="L14:L15"/>
  </mergeCells>
  <pageMargins left="0.7" right="0.7" top="0.78740157499999996" bottom="0.78740157499999996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403C88-1650-49D8-AF1D-891E27640F05}">
  <dimension ref="A1:K22"/>
  <sheetViews>
    <sheetView zoomScale="60" zoomScaleNormal="60" workbookViewId="0">
      <selection activeCell="K17" sqref="K17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5" width="19.109375" customWidth="1"/>
    <col min="6" max="6" width="20.44140625" bestFit="1" customWidth="1"/>
    <col min="7" max="7" width="20.33203125" customWidth="1"/>
    <col min="8" max="8" width="17.44140625" customWidth="1"/>
    <col min="9" max="9" width="15" customWidth="1"/>
    <col min="10" max="10" width="17.33203125" customWidth="1"/>
    <col min="11" max="11" width="18.109375" customWidth="1"/>
  </cols>
  <sheetData>
    <row r="1" spans="1:11" ht="30.6" customHeight="1" x14ac:dyDescent="0.35">
      <c r="A1" s="36" t="s">
        <v>43</v>
      </c>
      <c r="B1" s="10"/>
    </row>
    <row r="3" spans="1:11" x14ac:dyDescent="0.3">
      <c r="A3" t="s">
        <v>25</v>
      </c>
      <c r="C3" s="1"/>
    </row>
    <row r="5" spans="1:11" ht="21" x14ac:dyDescent="0.4">
      <c r="A5" s="285" t="s">
        <v>48</v>
      </c>
      <c r="B5" s="285"/>
    </row>
    <row r="6" spans="1:11" ht="15" thickBot="1" x14ac:dyDescent="0.35"/>
    <row r="7" spans="1:11" ht="58.2" thickBot="1" x14ac:dyDescent="0.35">
      <c r="A7" s="15" t="s">
        <v>66</v>
      </c>
      <c r="B7" s="16" t="s">
        <v>67</v>
      </c>
      <c r="C7" s="17" t="s">
        <v>68</v>
      </c>
      <c r="D7" s="19" t="s">
        <v>69</v>
      </c>
      <c r="E7" s="19" t="s">
        <v>59</v>
      </c>
      <c r="F7" s="18" t="s">
        <v>60</v>
      </c>
      <c r="G7" s="84" t="s">
        <v>61</v>
      </c>
      <c r="H7" s="18" t="s">
        <v>71</v>
      </c>
      <c r="I7" s="20" t="s">
        <v>62</v>
      </c>
      <c r="J7" s="18" t="s">
        <v>63</v>
      </c>
      <c r="K7" s="11" t="s">
        <v>64</v>
      </c>
    </row>
    <row r="8" spans="1:11" ht="18.899999999999999" customHeight="1" x14ac:dyDescent="0.3">
      <c r="A8" s="9" t="s">
        <v>24</v>
      </c>
      <c r="B8" s="8" t="s">
        <v>23</v>
      </c>
      <c r="C8" s="7" t="s">
        <v>12</v>
      </c>
      <c r="D8" s="34"/>
      <c r="E8" s="85"/>
      <c r="F8" s="133">
        <f>D8*E8</f>
        <v>0</v>
      </c>
      <c r="G8" s="337">
        <v>260</v>
      </c>
      <c r="H8" s="340"/>
      <c r="I8" s="315"/>
      <c r="J8" s="139">
        <f>G8*(H8*I8)/11</f>
        <v>0</v>
      </c>
      <c r="K8" s="136">
        <f>F8+J8</f>
        <v>0</v>
      </c>
    </row>
    <row r="9" spans="1:11" ht="31.2" customHeight="1" x14ac:dyDescent="0.3">
      <c r="A9" s="6">
        <v>150110</v>
      </c>
      <c r="B9" s="5" t="s">
        <v>22</v>
      </c>
      <c r="C9" s="4" t="s">
        <v>12</v>
      </c>
      <c r="D9" s="35">
        <v>0.01</v>
      </c>
      <c r="E9" s="85"/>
      <c r="F9" s="133">
        <f t="shared" ref="F9:F18" si="0">D9*E9</f>
        <v>0</v>
      </c>
      <c r="G9" s="338"/>
      <c r="H9" s="341"/>
      <c r="I9" s="318"/>
      <c r="J9" s="139">
        <f>G8*(H8*I8)/11</f>
        <v>0</v>
      </c>
      <c r="K9" s="141">
        <f t="shared" ref="K9:K18" si="1">F9+J9</f>
        <v>0</v>
      </c>
    </row>
    <row r="10" spans="1:11" ht="18.899999999999999" customHeight="1" x14ac:dyDescent="0.3">
      <c r="A10" s="6">
        <v>150202</v>
      </c>
      <c r="B10" s="5" t="s">
        <v>21</v>
      </c>
      <c r="C10" s="4" t="s">
        <v>12</v>
      </c>
      <c r="D10" s="35">
        <v>0.05</v>
      </c>
      <c r="E10" s="85"/>
      <c r="F10" s="133">
        <f t="shared" si="0"/>
        <v>0</v>
      </c>
      <c r="G10" s="338"/>
      <c r="H10" s="341"/>
      <c r="I10" s="318"/>
      <c r="J10" s="139">
        <f>G8*(H8*I8)/11</f>
        <v>0</v>
      </c>
      <c r="K10" s="141">
        <f t="shared" si="1"/>
        <v>0</v>
      </c>
    </row>
    <row r="11" spans="1:11" ht="18.899999999999999" customHeight="1" x14ac:dyDescent="0.3">
      <c r="A11" s="6">
        <v>180101</v>
      </c>
      <c r="B11" s="5" t="s">
        <v>20</v>
      </c>
      <c r="C11" s="4" t="s">
        <v>13</v>
      </c>
      <c r="D11" s="34">
        <v>17.37</v>
      </c>
      <c r="E11" s="85"/>
      <c r="F11" s="133">
        <f t="shared" si="0"/>
        <v>0</v>
      </c>
      <c r="G11" s="338"/>
      <c r="H11" s="341"/>
      <c r="I11" s="318"/>
      <c r="J11" s="139">
        <f>G8*(H8*I8)/11</f>
        <v>0</v>
      </c>
      <c r="K11" s="141">
        <f t="shared" si="1"/>
        <v>0</v>
      </c>
    </row>
    <row r="12" spans="1:11" ht="18.899999999999999" customHeight="1" x14ac:dyDescent="0.3">
      <c r="A12" s="6">
        <v>180102</v>
      </c>
      <c r="B12" s="5" t="s">
        <v>19</v>
      </c>
      <c r="C12" s="4" t="s">
        <v>13</v>
      </c>
      <c r="D12" s="35">
        <v>1.2E-2</v>
      </c>
      <c r="E12" s="85"/>
      <c r="F12" s="133">
        <f t="shared" si="0"/>
        <v>0</v>
      </c>
      <c r="G12" s="338"/>
      <c r="H12" s="341"/>
      <c r="I12" s="318"/>
      <c r="J12" s="139">
        <f>G8*(H8*I8)/11</f>
        <v>0</v>
      </c>
      <c r="K12" s="141">
        <f t="shared" si="1"/>
        <v>0</v>
      </c>
    </row>
    <row r="13" spans="1:11" ht="57.6" x14ac:dyDescent="0.3">
      <c r="A13" s="6">
        <v>180103</v>
      </c>
      <c r="B13" s="5" t="s">
        <v>18</v>
      </c>
      <c r="C13" s="4" t="s">
        <v>12</v>
      </c>
      <c r="D13" s="35">
        <v>165.637</v>
      </c>
      <c r="E13" s="85"/>
      <c r="F13" s="133">
        <f t="shared" si="0"/>
        <v>0</v>
      </c>
      <c r="G13" s="338"/>
      <c r="H13" s="341"/>
      <c r="I13" s="318"/>
      <c r="J13" s="139">
        <f>G8*(H8*I8)/11</f>
        <v>0</v>
      </c>
      <c r="K13" s="141">
        <f t="shared" si="1"/>
        <v>0</v>
      </c>
    </row>
    <row r="14" spans="1:11" ht="31.95" customHeight="1" x14ac:dyDescent="0.3">
      <c r="A14" s="6">
        <v>180106</v>
      </c>
      <c r="B14" s="5" t="s">
        <v>17</v>
      </c>
      <c r="C14" s="4" t="s">
        <v>12</v>
      </c>
      <c r="D14" s="35">
        <v>0.01</v>
      </c>
      <c r="E14" s="85"/>
      <c r="F14" s="133">
        <f t="shared" si="0"/>
        <v>0</v>
      </c>
      <c r="G14" s="338"/>
      <c r="H14" s="341"/>
      <c r="I14" s="318"/>
      <c r="J14" s="139">
        <f>G8*(H8*I8)/11</f>
        <v>0</v>
      </c>
      <c r="K14" s="141">
        <f t="shared" si="1"/>
        <v>0</v>
      </c>
    </row>
    <row r="15" spans="1:11" ht="18.899999999999999" customHeight="1" x14ac:dyDescent="0.3">
      <c r="A15" s="6">
        <v>180108</v>
      </c>
      <c r="B15" s="5" t="s">
        <v>16</v>
      </c>
      <c r="C15" s="4" t="s">
        <v>12</v>
      </c>
      <c r="D15" s="35">
        <v>1.2350000000000001</v>
      </c>
      <c r="E15" s="85"/>
      <c r="F15" s="133">
        <f t="shared" si="0"/>
        <v>0</v>
      </c>
      <c r="G15" s="338"/>
      <c r="H15" s="341"/>
      <c r="I15" s="318"/>
      <c r="J15" s="139">
        <f>G8*(H8*I8)/11</f>
        <v>0</v>
      </c>
      <c r="K15" s="141">
        <f t="shared" si="1"/>
        <v>0</v>
      </c>
    </row>
    <row r="16" spans="1:11" ht="27.6" customHeight="1" x14ac:dyDescent="0.3">
      <c r="A16" s="6">
        <v>180109</v>
      </c>
      <c r="B16" s="5" t="s">
        <v>15</v>
      </c>
      <c r="C16" s="4" t="s">
        <v>12</v>
      </c>
      <c r="D16" s="35">
        <v>0.17399999999999999</v>
      </c>
      <c r="E16" s="85"/>
      <c r="F16" s="133">
        <f t="shared" si="0"/>
        <v>0</v>
      </c>
      <c r="G16" s="338"/>
      <c r="H16" s="341"/>
      <c r="I16" s="318"/>
      <c r="J16" s="139">
        <f>G8*(H8*I8)/11</f>
        <v>0</v>
      </c>
      <c r="K16" s="141">
        <f t="shared" si="1"/>
        <v>0</v>
      </c>
    </row>
    <row r="17" spans="1:11" ht="18.899999999999999" customHeight="1" x14ac:dyDescent="0.3">
      <c r="A17" s="6">
        <v>190801</v>
      </c>
      <c r="B17" s="5" t="s">
        <v>14</v>
      </c>
      <c r="C17" s="4" t="s">
        <v>13</v>
      </c>
      <c r="D17" s="35">
        <v>0.03</v>
      </c>
      <c r="E17" s="85"/>
      <c r="F17" s="133">
        <f t="shared" si="0"/>
        <v>0</v>
      </c>
      <c r="G17" s="338"/>
      <c r="H17" s="341"/>
      <c r="I17" s="318"/>
      <c r="J17" s="139">
        <f>G8*(H8*I8)/11</f>
        <v>0</v>
      </c>
      <c r="K17" s="141">
        <f t="shared" si="1"/>
        <v>0</v>
      </c>
    </row>
    <row r="18" spans="1:11" ht="18.899999999999999" customHeight="1" thickBot="1" x14ac:dyDescent="0.35">
      <c r="A18" s="12">
        <v>200110</v>
      </c>
      <c r="B18" s="13" t="s">
        <v>35</v>
      </c>
      <c r="C18" s="14" t="s">
        <v>36</v>
      </c>
      <c r="D18" s="33">
        <v>0.05</v>
      </c>
      <c r="E18" s="184"/>
      <c r="F18" s="145">
        <f t="shared" si="0"/>
        <v>0</v>
      </c>
      <c r="G18" s="339"/>
      <c r="H18" s="342"/>
      <c r="I18" s="316"/>
      <c r="J18" s="142">
        <f>G8*(H8*I8)/11</f>
        <v>0</v>
      </c>
      <c r="K18" s="143">
        <f t="shared" si="1"/>
        <v>0</v>
      </c>
    </row>
    <row r="19" spans="1:11" ht="15" thickBot="1" x14ac:dyDescent="0.35">
      <c r="E19" s="22"/>
      <c r="F19" s="22"/>
      <c r="G19" s="22"/>
      <c r="H19" s="22"/>
    </row>
    <row r="20" spans="1:11" ht="20.100000000000001" customHeight="1" thickBot="1" x14ac:dyDescent="0.35">
      <c r="A20" s="302" t="s">
        <v>0</v>
      </c>
      <c r="B20" s="303"/>
      <c r="C20" s="303"/>
      <c r="D20" s="304"/>
      <c r="E20" s="302"/>
      <c r="F20" s="303"/>
      <c r="G20" s="303"/>
      <c r="H20" s="303"/>
      <c r="I20" s="303"/>
      <c r="J20" s="304"/>
      <c r="K20" s="104">
        <f>SUM(K8:K19)</f>
        <v>0</v>
      </c>
    </row>
    <row r="22" spans="1:11" ht="61.2" customHeight="1" x14ac:dyDescent="0.3">
      <c r="A22" s="305" t="s">
        <v>41</v>
      </c>
      <c r="B22" s="305"/>
      <c r="C22" s="305"/>
      <c r="D22" s="305"/>
      <c r="E22" s="305"/>
      <c r="F22" s="305"/>
      <c r="G22" s="305"/>
      <c r="H22" s="305"/>
      <c r="I22" s="305"/>
      <c r="J22" s="305"/>
      <c r="K22" s="305"/>
    </row>
  </sheetData>
  <mergeCells count="7">
    <mergeCell ref="A5:B5"/>
    <mergeCell ref="A20:D20"/>
    <mergeCell ref="A22:K22"/>
    <mergeCell ref="E20:J20"/>
    <mergeCell ref="G8:G18"/>
    <mergeCell ref="H8:H18"/>
    <mergeCell ref="I8:I18"/>
  </mergeCells>
  <pageMargins left="0.7" right="0.7" top="0.78740157499999996" bottom="0.78740157499999996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3503C-D762-4766-A5ED-B9B08258BA1F}">
  <sheetPr>
    <pageSetUpPr fitToPage="1"/>
  </sheetPr>
  <dimension ref="A1:O24"/>
  <sheetViews>
    <sheetView zoomScale="70" zoomScaleNormal="70" workbookViewId="0">
      <selection activeCell="A19" sqref="A19:M19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6" width="19.109375" customWidth="1"/>
    <col min="7" max="7" width="20.44140625" bestFit="1" customWidth="1"/>
    <col min="8" max="8" width="20.44140625" customWidth="1"/>
    <col min="9" max="9" width="20.33203125" customWidth="1"/>
    <col min="10" max="12" width="17.44140625" customWidth="1"/>
    <col min="13" max="13" width="15.33203125" customWidth="1"/>
    <col min="14" max="14" width="15.5546875" customWidth="1"/>
    <col min="15" max="15" width="16" customWidth="1"/>
  </cols>
  <sheetData>
    <row r="1" spans="1:15" ht="30.6" customHeight="1" x14ac:dyDescent="0.35">
      <c r="A1" s="36" t="s">
        <v>49</v>
      </c>
      <c r="B1" s="10"/>
    </row>
    <row r="3" spans="1:15" x14ac:dyDescent="0.3">
      <c r="A3" t="s">
        <v>25</v>
      </c>
      <c r="C3" s="1"/>
    </row>
    <row r="5" spans="1:15" ht="21" x14ac:dyDescent="0.4">
      <c r="A5" s="285" t="s">
        <v>47</v>
      </c>
      <c r="B5" s="286"/>
    </row>
    <row r="7" spans="1:15" x14ac:dyDescent="0.3">
      <c r="A7" s="2"/>
    </row>
    <row r="8" spans="1:15" ht="15" thickBot="1" x14ac:dyDescent="0.35"/>
    <row r="9" spans="1:15" ht="57.6" customHeight="1" thickBot="1" x14ac:dyDescent="0.35">
      <c r="A9" s="268"/>
      <c r="B9" s="79" t="s">
        <v>52</v>
      </c>
      <c r="C9" s="119" t="s">
        <v>53</v>
      </c>
      <c r="D9" s="269" t="s">
        <v>70</v>
      </c>
      <c r="E9" s="270" t="s">
        <v>54</v>
      </c>
      <c r="F9" s="271" t="s">
        <v>55</v>
      </c>
      <c r="G9" s="272" t="s">
        <v>11</v>
      </c>
      <c r="H9" s="179" t="s">
        <v>56</v>
      </c>
      <c r="I9" s="270" t="s">
        <v>10</v>
      </c>
      <c r="J9" s="273" t="s">
        <v>9</v>
      </c>
      <c r="K9" s="179" t="s">
        <v>72</v>
      </c>
      <c r="L9" s="180" t="s">
        <v>73</v>
      </c>
      <c r="M9" s="240" t="s">
        <v>74</v>
      </c>
      <c r="N9" s="274" t="s">
        <v>57</v>
      </c>
      <c r="O9" s="241" t="s">
        <v>58</v>
      </c>
    </row>
    <row r="10" spans="1:15" x14ac:dyDescent="0.3">
      <c r="A10" s="323" t="s">
        <v>95</v>
      </c>
      <c r="B10" s="26" t="s">
        <v>3</v>
      </c>
      <c r="C10" s="48">
        <v>13</v>
      </c>
      <c r="D10" s="49"/>
      <c r="E10" s="112">
        <f>12*(C10*D10)</f>
        <v>0</v>
      </c>
      <c r="F10" s="50" t="s">
        <v>7</v>
      </c>
      <c r="G10" s="51">
        <v>104</v>
      </c>
      <c r="H10" s="49"/>
      <c r="I10" s="112">
        <f>C10*(G10*H10)</f>
        <v>0</v>
      </c>
      <c r="J10" s="319">
        <v>181.20500000000001</v>
      </c>
      <c r="K10" s="313"/>
      <c r="L10" s="311"/>
      <c r="M10" s="282">
        <f>K10+L10</f>
        <v>0</v>
      </c>
      <c r="N10" s="276">
        <f>J10*M10</f>
        <v>0</v>
      </c>
      <c r="O10" s="279">
        <f>(SUM(E10:E12))+(SUM(I10:I13))+N10</f>
        <v>0</v>
      </c>
    </row>
    <row r="11" spans="1:15" x14ac:dyDescent="0.3">
      <c r="A11" s="324"/>
      <c r="B11" s="3" t="s">
        <v>3</v>
      </c>
      <c r="C11" s="53">
        <v>1</v>
      </c>
      <c r="D11" s="54"/>
      <c r="E11" s="115">
        <f t="shared" ref="E11:E17" si="0">12*(C11*D11)</f>
        <v>0</v>
      </c>
      <c r="F11" s="55" t="s">
        <v>29</v>
      </c>
      <c r="G11" s="56">
        <v>52</v>
      </c>
      <c r="H11" s="54"/>
      <c r="I11" s="115">
        <f t="shared" ref="I11:I17" si="1">C11*(G11*H11)</f>
        <v>0</v>
      </c>
      <c r="J11" s="322"/>
      <c r="K11" s="317"/>
      <c r="L11" s="321"/>
      <c r="M11" s="283"/>
      <c r="N11" s="277"/>
      <c r="O11" s="280"/>
    </row>
    <row r="12" spans="1:15" ht="15" thickBot="1" x14ac:dyDescent="0.35">
      <c r="A12" s="325"/>
      <c r="B12" s="27" t="s">
        <v>44</v>
      </c>
      <c r="C12" s="58">
        <v>1</v>
      </c>
      <c r="D12" s="59"/>
      <c r="E12" s="113">
        <f t="shared" si="0"/>
        <v>0</v>
      </c>
      <c r="F12" s="60" t="s">
        <v>29</v>
      </c>
      <c r="G12" s="61">
        <v>52</v>
      </c>
      <c r="H12" s="59"/>
      <c r="I12" s="113">
        <f t="shared" si="1"/>
        <v>0</v>
      </c>
      <c r="J12" s="320"/>
      <c r="K12" s="314"/>
      <c r="L12" s="312"/>
      <c r="M12" s="284"/>
      <c r="N12" s="278"/>
      <c r="O12" s="281"/>
    </row>
    <row r="13" spans="1:15" ht="15" thickBot="1" x14ac:dyDescent="0.35">
      <c r="A13" s="110" t="s">
        <v>6</v>
      </c>
      <c r="B13" s="32" t="s">
        <v>1</v>
      </c>
      <c r="C13" s="92">
        <v>3</v>
      </c>
      <c r="D13" s="75"/>
      <c r="E13" s="111">
        <f t="shared" si="0"/>
        <v>0</v>
      </c>
      <c r="F13" s="93" t="s">
        <v>29</v>
      </c>
      <c r="G13" s="97">
        <v>52</v>
      </c>
      <c r="H13" s="75"/>
      <c r="I13" s="111">
        <f t="shared" si="1"/>
        <v>0</v>
      </c>
      <c r="J13" s="105">
        <v>16.260000000000002</v>
      </c>
      <c r="K13" s="147"/>
      <c r="L13" s="186"/>
      <c r="M13" s="174">
        <f>K13+L13</f>
        <v>0</v>
      </c>
      <c r="N13" s="128">
        <f t="shared" ref="N13:N17" si="2">J13*M13</f>
        <v>0</v>
      </c>
      <c r="O13" s="108">
        <f t="shared" ref="O13:O17" si="3">E13+I13+N13</f>
        <v>0</v>
      </c>
    </row>
    <row r="14" spans="1:15" x14ac:dyDescent="0.3">
      <c r="A14" s="326" t="s">
        <v>5</v>
      </c>
      <c r="B14" s="26" t="s">
        <v>3</v>
      </c>
      <c r="C14" s="48">
        <v>3</v>
      </c>
      <c r="D14" s="49"/>
      <c r="E14" s="112">
        <f t="shared" si="0"/>
        <v>0</v>
      </c>
      <c r="F14" s="50" t="s">
        <v>29</v>
      </c>
      <c r="G14" s="51">
        <v>52</v>
      </c>
      <c r="H14" s="49"/>
      <c r="I14" s="112">
        <f t="shared" si="1"/>
        <v>0</v>
      </c>
      <c r="J14" s="319">
        <v>3.2509999999999999</v>
      </c>
      <c r="K14" s="313"/>
      <c r="L14" s="311"/>
      <c r="M14" s="282">
        <f>K14+L14</f>
        <v>0</v>
      </c>
      <c r="N14" s="276">
        <f t="shared" si="2"/>
        <v>0</v>
      </c>
      <c r="O14" s="279">
        <f>E14+E15+I14+I15+N14</f>
        <v>0</v>
      </c>
    </row>
    <row r="15" spans="1:15" ht="15" thickBot="1" x14ac:dyDescent="0.35">
      <c r="A15" s="327"/>
      <c r="B15" s="27" t="s">
        <v>1</v>
      </c>
      <c r="C15" s="58">
        <v>3</v>
      </c>
      <c r="D15" s="59"/>
      <c r="E15" s="113">
        <f t="shared" si="0"/>
        <v>0</v>
      </c>
      <c r="F15" s="60" t="s">
        <v>29</v>
      </c>
      <c r="G15" s="61">
        <v>52</v>
      </c>
      <c r="H15" s="59"/>
      <c r="I15" s="113">
        <f t="shared" si="1"/>
        <v>0</v>
      </c>
      <c r="J15" s="320"/>
      <c r="K15" s="314"/>
      <c r="L15" s="312"/>
      <c r="M15" s="284"/>
      <c r="N15" s="278"/>
      <c r="O15" s="281"/>
    </row>
    <row r="16" spans="1:15" ht="15" thickBot="1" x14ac:dyDescent="0.35">
      <c r="A16" s="31" t="s">
        <v>4</v>
      </c>
      <c r="B16" s="32" t="s">
        <v>1</v>
      </c>
      <c r="C16" s="92">
        <v>3</v>
      </c>
      <c r="D16" s="75"/>
      <c r="E16" s="111">
        <f t="shared" si="0"/>
        <v>0</v>
      </c>
      <c r="F16" s="93" t="s">
        <v>29</v>
      </c>
      <c r="G16" s="97">
        <v>52</v>
      </c>
      <c r="H16" s="75"/>
      <c r="I16" s="111">
        <f t="shared" si="1"/>
        <v>0</v>
      </c>
      <c r="J16" s="105">
        <v>0.627</v>
      </c>
      <c r="K16" s="147"/>
      <c r="L16" s="186"/>
      <c r="M16" s="174">
        <f>K16+L16</f>
        <v>0</v>
      </c>
      <c r="N16" s="128">
        <f t="shared" si="2"/>
        <v>0</v>
      </c>
      <c r="O16" s="108">
        <f t="shared" si="3"/>
        <v>0</v>
      </c>
    </row>
    <row r="17" spans="1:15" ht="15" thickBot="1" x14ac:dyDescent="0.35">
      <c r="A17" s="31" t="s">
        <v>2</v>
      </c>
      <c r="B17" s="32" t="s">
        <v>1</v>
      </c>
      <c r="C17" s="92">
        <v>3</v>
      </c>
      <c r="D17" s="75"/>
      <c r="E17" s="111">
        <f t="shared" si="0"/>
        <v>0</v>
      </c>
      <c r="F17" s="93" t="s">
        <v>8</v>
      </c>
      <c r="G17" s="97">
        <v>12</v>
      </c>
      <c r="H17" s="75"/>
      <c r="I17" s="111">
        <f t="shared" si="1"/>
        <v>0</v>
      </c>
      <c r="J17" s="105">
        <v>0.4</v>
      </c>
      <c r="K17" s="147"/>
      <c r="L17" s="186"/>
      <c r="M17" s="174">
        <f>K17+L17</f>
        <v>0</v>
      </c>
      <c r="N17" s="128">
        <f t="shared" si="2"/>
        <v>0</v>
      </c>
      <c r="O17" s="108">
        <f t="shared" si="3"/>
        <v>0</v>
      </c>
    </row>
    <row r="18" spans="1:15" ht="33" customHeight="1" thickBot="1" x14ac:dyDescent="0.35">
      <c r="A18" s="2"/>
      <c r="C18" s="1"/>
      <c r="E18" s="22"/>
      <c r="F18" s="22"/>
      <c r="I18" s="22"/>
      <c r="N18" s="129"/>
      <c r="O18" s="130">
        <f>SUM(O10:O17)</f>
        <v>0</v>
      </c>
    </row>
    <row r="19" spans="1:15" ht="43.2" customHeight="1" thickBot="1" x14ac:dyDescent="0.35">
      <c r="A19" s="40"/>
      <c r="B19" s="170" t="s">
        <v>52</v>
      </c>
      <c r="C19" s="38" t="s">
        <v>53</v>
      </c>
      <c r="D19" s="37" t="s">
        <v>70</v>
      </c>
      <c r="E19" s="37" t="s">
        <v>54</v>
      </c>
      <c r="F19" s="121" t="s">
        <v>55</v>
      </c>
      <c r="G19" s="161" t="s">
        <v>11</v>
      </c>
      <c r="H19" s="161" t="s">
        <v>56</v>
      </c>
      <c r="I19" s="37" t="s">
        <v>10</v>
      </c>
      <c r="J19" s="39" t="s">
        <v>9</v>
      </c>
      <c r="K19" s="163" t="s">
        <v>73</v>
      </c>
      <c r="L19" s="240" t="s">
        <v>57</v>
      </c>
      <c r="M19" s="241" t="s">
        <v>58</v>
      </c>
    </row>
    <row r="20" spans="1:15" ht="28.8" x14ac:dyDescent="0.3">
      <c r="A20" s="41" t="s">
        <v>77</v>
      </c>
      <c r="B20" s="24" t="s">
        <v>30</v>
      </c>
      <c r="C20" s="63">
        <v>10</v>
      </c>
      <c r="D20" s="21"/>
      <c r="E20" s="114">
        <f>12*(C20*D20)</f>
        <v>0</v>
      </c>
      <c r="F20" s="106" t="s">
        <v>29</v>
      </c>
      <c r="G20" s="233">
        <v>52</v>
      </c>
      <c r="H20" s="21"/>
      <c r="I20" s="114">
        <f>C20*(G21*H21)</f>
        <v>0</v>
      </c>
      <c r="J20" s="188">
        <v>62.1</v>
      </c>
      <c r="K20" s="257"/>
      <c r="L20" s="238">
        <f>J20*K20</f>
        <v>0</v>
      </c>
      <c r="M20" s="275">
        <f>E20+I20+L20</f>
        <v>0</v>
      </c>
    </row>
    <row r="21" spans="1:15" ht="29.4" thickBot="1" x14ac:dyDescent="0.35">
      <c r="A21" s="157" t="s">
        <v>106</v>
      </c>
      <c r="B21" s="27" t="s">
        <v>78</v>
      </c>
      <c r="C21" s="58">
        <v>2</v>
      </c>
      <c r="D21" s="100"/>
      <c r="E21" s="101">
        <f>12*(C21*D21)</f>
        <v>0</v>
      </c>
      <c r="F21" s="107" t="s">
        <v>8</v>
      </c>
      <c r="G21" s="234">
        <v>12</v>
      </c>
      <c r="H21" s="160"/>
      <c r="I21" s="101">
        <f>C21*(G22*H22)</f>
        <v>0</v>
      </c>
      <c r="J21" s="189">
        <v>0.01</v>
      </c>
      <c r="K21" s="245"/>
      <c r="L21" s="239">
        <f>J21*K21</f>
        <v>0</v>
      </c>
      <c r="M21" s="169">
        <f>E21+I21+L21</f>
        <v>0</v>
      </c>
    </row>
    <row r="22" spans="1:15" ht="26.4" customHeight="1" thickBot="1" x14ac:dyDescent="0.35">
      <c r="A22" s="2"/>
      <c r="C22" s="1"/>
      <c r="I22" s="235"/>
      <c r="M22" s="78">
        <f>M20+M21</f>
        <v>0</v>
      </c>
    </row>
    <row r="23" spans="1:15" ht="15" thickBot="1" x14ac:dyDescent="0.35"/>
    <row r="24" spans="1:15" ht="24.6" customHeight="1" thickBot="1" x14ac:dyDescent="0.35">
      <c r="A24" s="290" t="s">
        <v>0</v>
      </c>
      <c r="B24" s="291"/>
      <c r="C24" s="291"/>
      <c r="D24" s="291"/>
      <c r="E24" s="291"/>
      <c r="F24" s="291"/>
      <c r="G24" s="291"/>
      <c r="H24" s="291"/>
      <c r="I24" s="104">
        <f>O18+M22</f>
        <v>0</v>
      </c>
    </row>
  </sheetData>
  <mergeCells count="16">
    <mergeCell ref="M10:M12"/>
    <mergeCell ref="M14:M15"/>
    <mergeCell ref="N10:N12"/>
    <mergeCell ref="N14:N15"/>
    <mergeCell ref="O10:O12"/>
    <mergeCell ref="O14:O15"/>
    <mergeCell ref="A5:B5"/>
    <mergeCell ref="J14:J15"/>
    <mergeCell ref="A24:H24"/>
    <mergeCell ref="A10:A12"/>
    <mergeCell ref="A14:A15"/>
    <mergeCell ref="K10:K12"/>
    <mergeCell ref="L10:L12"/>
    <mergeCell ref="K14:K15"/>
    <mergeCell ref="L14:L15"/>
    <mergeCell ref="J10:J12"/>
  </mergeCells>
  <pageMargins left="0.31496062992125984" right="0.31496062992125984" top="0.59055118110236227" bottom="0.39370078740157483" header="0.31496062992125984" footer="0.31496062992125984"/>
  <pageSetup paperSize="9" scale="48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E3F374-0D24-4552-A17F-06C64E4D1F06}">
  <sheetPr>
    <pageSetUpPr fitToPage="1"/>
  </sheetPr>
  <dimension ref="A1:K22"/>
  <sheetViews>
    <sheetView tabSelected="1" zoomScale="60" zoomScaleNormal="60" workbookViewId="0">
      <selection activeCell="H8" sqref="H8:H18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5" width="19.109375" customWidth="1"/>
    <col min="6" max="6" width="20.44140625" bestFit="1" customWidth="1"/>
    <col min="7" max="7" width="20.33203125" customWidth="1"/>
    <col min="8" max="8" width="17.44140625" customWidth="1"/>
    <col min="9" max="9" width="15" customWidth="1"/>
    <col min="10" max="10" width="17.33203125" customWidth="1"/>
    <col min="11" max="11" width="21.5546875" customWidth="1"/>
  </cols>
  <sheetData>
    <row r="1" spans="1:11" ht="30.6" customHeight="1" x14ac:dyDescent="0.35">
      <c r="A1" s="36" t="s">
        <v>49</v>
      </c>
      <c r="B1" s="10"/>
    </row>
    <row r="3" spans="1:11" x14ac:dyDescent="0.3">
      <c r="A3" t="s">
        <v>25</v>
      </c>
      <c r="C3" s="1"/>
    </row>
    <row r="5" spans="1:11" ht="21" x14ac:dyDescent="0.4">
      <c r="A5" s="285" t="s">
        <v>48</v>
      </c>
      <c r="B5" s="285"/>
    </row>
    <row r="6" spans="1:11" ht="15" thickBot="1" x14ac:dyDescent="0.35"/>
    <row r="7" spans="1:11" ht="58.2" thickBot="1" x14ac:dyDescent="0.35">
      <c r="A7" s="15" t="s">
        <v>66</v>
      </c>
      <c r="B7" s="16" t="s">
        <v>67</v>
      </c>
      <c r="C7" s="17" t="s">
        <v>68</v>
      </c>
      <c r="D7" s="19" t="s">
        <v>69</v>
      </c>
      <c r="E7" s="19" t="s">
        <v>59</v>
      </c>
      <c r="F7" s="18" t="s">
        <v>60</v>
      </c>
      <c r="G7" s="84" t="s">
        <v>61</v>
      </c>
      <c r="H7" s="18" t="s">
        <v>71</v>
      </c>
      <c r="I7" s="20" t="s">
        <v>62</v>
      </c>
      <c r="J7" s="18" t="s">
        <v>63</v>
      </c>
      <c r="K7" s="11" t="s">
        <v>64</v>
      </c>
    </row>
    <row r="8" spans="1:11" ht="18.899999999999999" customHeight="1" x14ac:dyDescent="0.3">
      <c r="A8" s="9" t="s">
        <v>24</v>
      </c>
      <c r="B8" s="8" t="s">
        <v>23</v>
      </c>
      <c r="C8" s="7" t="s">
        <v>12</v>
      </c>
      <c r="D8" s="34"/>
      <c r="E8" s="85"/>
      <c r="F8" s="133">
        <f>D8*E8</f>
        <v>0</v>
      </c>
      <c r="G8" s="337">
        <v>260</v>
      </c>
      <c r="H8" s="340"/>
      <c r="I8" s="315"/>
      <c r="J8" s="139">
        <f>G8*(H8*I8)/11</f>
        <v>0</v>
      </c>
      <c r="K8" s="136">
        <f>F8+J8</f>
        <v>0</v>
      </c>
    </row>
    <row r="9" spans="1:11" ht="31.2" customHeight="1" x14ac:dyDescent="0.3">
      <c r="A9" s="6">
        <v>150110</v>
      </c>
      <c r="B9" s="5" t="s">
        <v>22</v>
      </c>
      <c r="C9" s="4" t="s">
        <v>12</v>
      </c>
      <c r="D9" s="35">
        <v>0.01</v>
      </c>
      <c r="E9" s="85"/>
      <c r="F9" s="133">
        <f t="shared" ref="F9:F18" si="0">D9*E9</f>
        <v>0</v>
      </c>
      <c r="G9" s="338"/>
      <c r="H9" s="341"/>
      <c r="I9" s="318"/>
      <c r="J9" s="139">
        <f>G8*(H8*I8)/11</f>
        <v>0</v>
      </c>
      <c r="K9" s="141">
        <f t="shared" ref="K9:K18" si="1">F9+J9</f>
        <v>0</v>
      </c>
    </row>
    <row r="10" spans="1:11" ht="18.899999999999999" customHeight="1" x14ac:dyDescent="0.3">
      <c r="A10" s="6">
        <v>150202</v>
      </c>
      <c r="B10" s="5" t="s">
        <v>21</v>
      </c>
      <c r="C10" s="4" t="s">
        <v>12</v>
      </c>
      <c r="D10" s="35">
        <v>0.05</v>
      </c>
      <c r="E10" s="85"/>
      <c r="F10" s="133">
        <f t="shared" si="0"/>
        <v>0</v>
      </c>
      <c r="G10" s="338"/>
      <c r="H10" s="341"/>
      <c r="I10" s="318"/>
      <c r="J10" s="139">
        <f>G8*(H8*I8)/11</f>
        <v>0</v>
      </c>
      <c r="K10" s="141">
        <f t="shared" si="1"/>
        <v>0</v>
      </c>
    </row>
    <row r="11" spans="1:11" ht="18.899999999999999" customHeight="1" x14ac:dyDescent="0.3">
      <c r="A11" s="6">
        <v>180101</v>
      </c>
      <c r="B11" s="5" t="s">
        <v>20</v>
      </c>
      <c r="C11" s="4" t="s">
        <v>13</v>
      </c>
      <c r="D11" s="34">
        <v>14.875999999999999</v>
      </c>
      <c r="E11" s="85"/>
      <c r="F11" s="133">
        <f t="shared" si="0"/>
        <v>0</v>
      </c>
      <c r="G11" s="338"/>
      <c r="H11" s="341"/>
      <c r="I11" s="318"/>
      <c r="J11" s="139">
        <f>G8*(H8*I8)/11</f>
        <v>0</v>
      </c>
      <c r="K11" s="141">
        <f t="shared" si="1"/>
        <v>0</v>
      </c>
    </row>
    <row r="12" spans="1:11" ht="18.899999999999999" customHeight="1" x14ac:dyDescent="0.3">
      <c r="A12" s="6">
        <v>180102</v>
      </c>
      <c r="B12" s="5" t="s">
        <v>19</v>
      </c>
      <c r="C12" s="4" t="s">
        <v>13</v>
      </c>
      <c r="D12" s="35">
        <v>6.0000000000000001E-3</v>
      </c>
      <c r="E12" s="85"/>
      <c r="F12" s="133">
        <f t="shared" si="0"/>
        <v>0</v>
      </c>
      <c r="G12" s="338"/>
      <c r="H12" s="341"/>
      <c r="I12" s="318"/>
      <c r="J12" s="139">
        <f>G8*(H8*I8)/11</f>
        <v>0</v>
      </c>
      <c r="K12" s="141">
        <f t="shared" si="1"/>
        <v>0</v>
      </c>
    </row>
    <row r="13" spans="1:11" ht="57.6" x14ac:dyDescent="0.3">
      <c r="A13" s="6">
        <v>180103</v>
      </c>
      <c r="B13" s="5" t="s">
        <v>18</v>
      </c>
      <c r="C13" s="4" t="s">
        <v>12</v>
      </c>
      <c r="D13" s="35">
        <v>137.25200000000001</v>
      </c>
      <c r="E13" s="85"/>
      <c r="F13" s="133">
        <f t="shared" si="0"/>
        <v>0</v>
      </c>
      <c r="G13" s="338"/>
      <c r="H13" s="341"/>
      <c r="I13" s="318"/>
      <c r="J13" s="139">
        <f>G8*(H8*I8)/11</f>
        <v>0</v>
      </c>
      <c r="K13" s="141">
        <f t="shared" si="1"/>
        <v>0</v>
      </c>
    </row>
    <row r="14" spans="1:11" ht="31.95" customHeight="1" x14ac:dyDescent="0.3">
      <c r="A14" s="6">
        <v>180106</v>
      </c>
      <c r="B14" s="5" t="s">
        <v>17</v>
      </c>
      <c r="C14" s="4" t="s">
        <v>12</v>
      </c>
      <c r="D14" s="35">
        <v>0.01</v>
      </c>
      <c r="E14" s="85"/>
      <c r="F14" s="133">
        <f t="shared" si="0"/>
        <v>0</v>
      </c>
      <c r="G14" s="338"/>
      <c r="H14" s="341"/>
      <c r="I14" s="318"/>
      <c r="J14" s="139">
        <f>G8*(H8*I8)/11</f>
        <v>0</v>
      </c>
      <c r="K14" s="141">
        <f t="shared" si="1"/>
        <v>0</v>
      </c>
    </row>
    <row r="15" spans="1:11" ht="18.899999999999999" customHeight="1" x14ac:dyDescent="0.3">
      <c r="A15" s="6">
        <v>180108</v>
      </c>
      <c r="B15" s="5" t="s">
        <v>16</v>
      </c>
      <c r="C15" s="4" t="s">
        <v>12</v>
      </c>
      <c r="D15" s="35">
        <v>0.01</v>
      </c>
      <c r="E15" s="85"/>
      <c r="F15" s="133">
        <f t="shared" si="0"/>
        <v>0</v>
      </c>
      <c r="G15" s="338"/>
      <c r="H15" s="341"/>
      <c r="I15" s="318"/>
      <c r="J15" s="139">
        <f>G8*(H8*I8)/11</f>
        <v>0</v>
      </c>
      <c r="K15" s="141">
        <f t="shared" si="1"/>
        <v>0</v>
      </c>
    </row>
    <row r="16" spans="1:11" ht="27.6" customHeight="1" x14ac:dyDescent="0.3">
      <c r="A16" s="6">
        <v>180109</v>
      </c>
      <c r="B16" s="5" t="s">
        <v>15</v>
      </c>
      <c r="C16" s="4" t="s">
        <v>12</v>
      </c>
      <c r="D16" s="35">
        <v>0.15</v>
      </c>
      <c r="E16" s="85"/>
      <c r="F16" s="133">
        <f t="shared" si="0"/>
        <v>0</v>
      </c>
      <c r="G16" s="338"/>
      <c r="H16" s="341"/>
      <c r="I16" s="318"/>
      <c r="J16" s="139">
        <f>G8*(H8*I8)/11</f>
        <v>0</v>
      </c>
      <c r="K16" s="141">
        <f t="shared" si="1"/>
        <v>0</v>
      </c>
    </row>
    <row r="17" spans="1:11" ht="18.899999999999999" customHeight="1" x14ac:dyDescent="0.3">
      <c r="A17" s="6">
        <v>190801</v>
      </c>
      <c r="B17" s="5" t="s">
        <v>14</v>
      </c>
      <c r="C17" s="4" t="s">
        <v>13</v>
      </c>
      <c r="D17" s="35">
        <v>0.03</v>
      </c>
      <c r="E17" s="85"/>
      <c r="F17" s="133">
        <f t="shared" si="0"/>
        <v>0</v>
      </c>
      <c r="G17" s="338"/>
      <c r="H17" s="341"/>
      <c r="I17" s="318"/>
      <c r="J17" s="139">
        <f>G8*(H8*I8)/11</f>
        <v>0</v>
      </c>
      <c r="K17" s="141">
        <f t="shared" si="1"/>
        <v>0</v>
      </c>
    </row>
    <row r="18" spans="1:11" ht="18.899999999999999" customHeight="1" thickBot="1" x14ac:dyDescent="0.35">
      <c r="A18" s="12">
        <v>200110</v>
      </c>
      <c r="B18" s="13" t="s">
        <v>35</v>
      </c>
      <c r="C18" s="14" t="s">
        <v>36</v>
      </c>
      <c r="D18" s="33">
        <v>0.12</v>
      </c>
      <c r="E18" s="184"/>
      <c r="F18" s="145">
        <f t="shared" si="0"/>
        <v>0</v>
      </c>
      <c r="G18" s="339"/>
      <c r="H18" s="342"/>
      <c r="I18" s="316"/>
      <c r="J18" s="142">
        <f>G8*(H8*I8)/11</f>
        <v>0</v>
      </c>
      <c r="K18" s="143">
        <f t="shared" si="1"/>
        <v>0</v>
      </c>
    </row>
    <row r="19" spans="1:11" ht="15" thickBot="1" x14ac:dyDescent="0.35">
      <c r="E19" s="22"/>
      <c r="F19" s="22"/>
      <c r="G19" s="22"/>
      <c r="H19" s="22"/>
    </row>
    <row r="20" spans="1:11" ht="20.100000000000001" customHeight="1" thickBot="1" x14ac:dyDescent="0.35">
      <c r="A20" s="302" t="s">
        <v>0</v>
      </c>
      <c r="B20" s="303"/>
      <c r="C20" s="303"/>
      <c r="D20" s="304"/>
      <c r="E20" s="328"/>
      <c r="F20" s="329"/>
      <c r="G20" s="329"/>
      <c r="H20" s="329"/>
      <c r="I20" s="329"/>
      <c r="J20" s="330"/>
      <c r="K20" s="104">
        <f>SUM(K8:K18)</f>
        <v>0</v>
      </c>
    </row>
    <row r="22" spans="1:11" ht="61.2" customHeight="1" x14ac:dyDescent="0.3">
      <c r="A22" s="305" t="s">
        <v>41</v>
      </c>
      <c r="B22" s="305"/>
      <c r="C22" s="305"/>
      <c r="D22" s="305"/>
      <c r="E22" s="305"/>
      <c r="F22" s="305"/>
      <c r="G22" s="305"/>
      <c r="H22" s="305"/>
      <c r="I22" s="305"/>
      <c r="J22" s="305"/>
      <c r="K22" s="305"/>
    </row>
  </sheetData>
  <mergeCells count="7">
    <mergeCell ref="A5:B5"/>
    <mergeCell ref="A20:D20"/>
    <mergeCell ref="E20:J20"/>
    <mergeCell ref="A22:K22"/>
    <mergeCell ref="G8:G18"/>
    <mergeCell ref="H8:H18"/>
    <mergeCell ref="I8:I18"/>
  </mergeCells>
  <pageMargins left="0.31496062992125984" right="0.31496062992125984" top="0.59055118110236227" bottom="0.39370078740157483" header="0.31496062992125984" footer="0.31496062992125984"/>
  <pageSetup paperSize="9" scale="48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B15520-201B-4DAB-923B-E6006551970D}">
  <dimension ref="A1:O22"/>
  <sheetViews>
    <sheetView zoomScale="70" zoomScaleNormal="70" workbookViewId="0">
      <selection activeCell="A18" sqref="A18:M18"/>
    </sheetView>
  </sheetViews>
  <sheetFormatPr defaultRowHeight="14.4" x14ac:dyDescent="0.3"/>
  <cols>
    <col min="1" max="1" width="27.6640625" customWidth="1"/>
    <col min="2" max="2" width="30.6640625" customWidth="1"/>
    <col min="3" max="3" width="15" customWidth="1"/>
    <col min="4" max="4" width="18.33203125" customWidth="1"/>
    <col min="5" max="6" width="19.109375" customWidth="1"/>
    <col min="7" max="7" width="20.44140625" bestFit="1" customWidth="1"/>
    <col min="8" max="8" width="20.44140625" customWidth="1"/>
    <col min="9" max="9" width="20.33203125" customWidth="1"/>
    <col min="10" max="12" width="17.44140625" customWidth="1"/>
    <col min="13" max="13" width="17" customWidth="1"/>
    <col min="14" max="14" width="14.6640625" customWidth="1"/>
    <col min="15" max="15" width="16.5546875" customWidth="1"/>
  </cols>
  <sheetData>
    <row r="1" spans="1:15" ht="30.6" customHeight="1" x14ac:dyDescent="0.35">
      <c r="A1" s="36" t="s">
        <v>45</v>
      </c>
      <c r="B1" s="10"/>
    </row>
    <row r="3" spans="1:15" x14ac:dyDescent="0.3">
      <c r="A3" t="s">
        <v>25</v>
      </c>
      <c r="C3" s="1"/>
    </row>
    <row r="5" spans="1:15" ht="21" x14ac:dyDescent="0.4">
      <c r="A5" s="285" t="s">
        <v>47</v>
      </c>
      <c r="B5" s="286"/>
    </row>
    <row r="7" spans="1:15" x14ac:dyDescent="0.3">
      <c r="A7" s="2"/>
    </row>
    <row r="8" spans="1:15" ht="15" thickBot="1" x14ac:dyDescent="0.35"/>
    <row r="9" spans="1:15" ht="57.6" customHeight="1" thickBot="1" x14ac:dyDescent="0.35">
      <c r="A9" s="268"/>
      <c r="B9" s="79" t="s">
        <v>52</v>
      </c>
      <c r="C9" s="119" t="s">
        <v>53</v>
      </c>
      <c r="D9" s="269" t="s">
        <v>70</v>
      </c>
      <c r="E9" s="270" t="s">
        <v>54</v>
      </c>
      <c r="F9" s="271" t="s">
        <v>55</v>
      </c>
      <c r="G9" s="272" t="s">
        <v>11</v>
      </c>
      <c r="H9" s="179" t="s">
        <v>56</v>
      </c>
      <c r="I9" s="270" t="s">
        <v>10</v>
      </c>
      <c r="J9" s="273" t="s">
        <v>9</v>
      </c>
      <c r="K9" s="179" t="s">
        <v>72</v>
      </c>
      <c r="L9" s="180" t="s">
        <v>73</v>
      </c>
      <c r="M9" s="240" t="s">
        <v>74</v>
      </c>
      <c r="N9" s="274" t="s">
        <v>57</v>
      </c>
      <c r="O9" s="241" t="s">
        <v>58</v>
      </c>
    </row>
    <row r="10" spans="1:15" x14ac:dyDescent="0.3">
      <c r="A10" s="287" t="s">
        <v>101</v>
      </c>
      <c r="B10" s="26" t="s">
        <v>3</v>
      </c>
      <c r="C10" s="48">
        <v>12</v>
      </c>
      <c r="D10" s="49"/>
      <c r="E10" s="112">
        <f>12*(C10*D10)</f>
        <v>0</v>
      </c>
      <c r="F10" s="50" t="s">
        <v>29</v>
      </c>
      <c r="G10" s="51">
        <v>52</v>
      </c>
      <c r="H10" s="198"/>
      <c r="I10" s="112">
        <f>C10*(G10*H10)</f>
        <v>0</v>
      </c>
      <c r="J10" s="319">
        <v>101.5</v>
      </c>
      <c r="K10" s="333"/>
      <c r="L10" s="299"/>
      <c r="M10" s="282">
        <f>K10+L10</f>
        <v>0</v>
      </c>
      <c r="N10" s="276">
        <f>J10*M10</f>
        <v>0</v>
      </c>
      <c r="O10" s="279">
        <f>(SUM(E10:E12))+(SUM(I10:I12))+N10</f>
        <v>0</v>
      </c>
    </row>
    <row r="11" spans="1:15" x14ac:dyDescent="0.3">
      <c r="A11" s="288"/>
      <c r="B11" s="3" t="s">
        <v>3</v>
      </c>
      <c r="C11" s="53">
        <v>6</v>
      </c>
      <c r="D11" s="54"/>
      <c r="E11" s="115">
        <f t="shared" ref="E11:E16" si="0">12*(C11*D11)</f>
        <v>0</v>
      </c>
      <c r="F11" s="55" t="s">
        <v>7</v>
      </c>
      <c r="G11" s="56">
        <v>52</v>
      </c>
      <c r="H11" s="250"/>
      <c r="I11" s="115">
        <f t="shared" ref="I11:I16" si="1">C11*(G11*H11)</f>
        <v>0</v>
      </c>
      <c r="J11" s="322"/>
      <c r="K11" s="334"/>
      <c r="L11" s="300"/>
      <c r="M11" s="283"/>
      <c r="N11" s="277"/>
      <c r="O11" s="280"/>
    </row>
    <row r="12" spans="1:15" ht="15" thickBot="1" x14ac:dyDescent="0.35">
      <c r="A12" s="289"/>
      <c r="B12" s="27" t="s">
        <v>44</v>
      </c>
      <c r="C12" s="58">
        <v>6</v>
      </c>
      <c r="D12" s="59"/>
      <c r="E12" s="113">
        <f t="shared" si="0"/>
        <v>0</v>
      </c>
      <c r="F12" s="60" t="s">
        <v>29</v>
      </c>
      <c r="G12" s="61">
        <v>52</v>
      </c>
      <c r="H12" s="199"/>
      <c r="I12" s="113">
        <f t="shared" si="1"/>
        <v>0</v>
      </c>
      <c r="J12" s="320"/>
      <c r="K12" s="335"/>
      <c r="L12" s="301"/>
      <c r="M12" s="284"/>
      <c r="N12" s="278"/>
      <c r="O12" s="281"/>
    </row>
    <row r="13" spans="1:15" ht="15" thickBot="1" x14ac:dyDescent="0.35">
      <c r="A13" s="224" t="s">
        <v>102</v>
      </c>
      <c r="B13" s="32" t="s">
        <v>33</v>
      </c>
      <c r="C13" s="92">
        <v>20</v>
      </c>
      <c r="D13" s="75"/>
      <c r="E13" s="112">
        <f t="shared" si="0"/>
        <v>0</v>
      </c>
      <c r="F13" s="93" t="s">
        <v>29</v>
      </c>
      <c r="G13" s="97">
        <v>52</v>
      </c>
      <c r="H13" s="200"/>
      <c r="I13" s="112">
        <f t="shared" si="1"/>
        <v>0</v>
      </c>
      <c r="J13" s="105">
        <v>6.1660000000000004</v>
      </c>
      <c r="K13" s="177"/>
      <c r="L13" s="183"/>
      <c r="M13" s="174">
        <f>K13+L13</f>
        <v>0</v>
      </c>
      <c r="N13" s="131">
        <f t="shared" ref="N13:N16" si="2">J13*M13</f>
        <v>0</v>
      </c>
      <c r="O13" s="132">
        <f t="shared" ref="O13:O16" si="3">E13+I13+N13</f>
        <v>0</v>
      </c>
    </row>
    <row r="14" spans="1:15" ht="29.4" thickBot="1" x14ac:dyDescent="0.35">
      <c r="A14" s="156" t="s">
        <v>103</v>
      </c>
      <c r="B14" s="32" t="s">
        <v>3</v>
      </c>
      <c r="C14" s="92">
        <v>10</v>
      </c>
      <c r="D14" s="75"/>
      <c r="E14" s="112">
        <f t="shared" si="0"/>
        <v>0</v>
      </c>
      <c r="F14" s="93" t="s">
        <v>29</v>
      </c>
      <c r="G14" s="97">
        <v>52</v>
      </c>
      <c r="H14" s="200"/>
      <c r="I14" s="112">
        <f t="shared" si="1"/>
        <v>0</v>
      </c>
      <c r="J14" s="105">
        <v>1.974</v>
      </c>
      <c r="K14" s="177"/>
      <c r="L14" s="183"/>
      <c r="M14" s="174">
        <f t="shared" ref="M14:M16" si="4">K14+L14</f>
        <v>0</v>
      </c>
      <c r="N14" s="131">
        <f t="shared" si="2"/>
        <v>0</v>
      </c>
      <c r="O14" s="132">
        <f t="shared" si="3"/>
        <v>0</v>
      </c>
    </row>
    <row r="15" spans="1:15" ht="15" thickBot="1" x14ac:dyDescent="0.35">
      <c r="A15" s="156" t="s">
        <v>104</v>
      </c>
      <c r="B15" s="32" t="s">
        <v>3</v>
      </c>
      <c r="C15" s="92">
        <v>1</v>
      </c>
      <c r="D15" s="75"/>
      <c r="E15" s="112">
        <f t="shared" si="0"/>
        <v>0</v>
      </c>
      <c r="F15" s="93" t="s">
        <v>29</v>
      </c>
      <c r="G15" s="97">
        <v>52</v>
      </c>
      <c r="H15" s="200"/>
      <c r="I15" s="112">
        <f t="shared" si="1"/>
        <v>0</v>
      </c>
      <c r="J15" s="105">
        <v>0.52100000000000002</v>
      </c>
      <c r="K15" s="177"/>
      <c r="L15" s="183"/>
      <c r="M15" s="174">
        <f t="shared" si="4"/>
        <v>0</v>
      </c>
      <c r="N15" s="131">
        <f t="shared" si="2"/>
        <v>0</v>
      </c>
      <c r="O15" s="132">
        <f t="shared" si="3"/>
        <v>0</v>
      </c>
    </row>
    <row r="16" spans="1:15" ht="15" thickBot="1" x14ac:dyDescent="0.35">
      <c r="A16" s="156" t="s">
        <v>105</v>
      </c>
      <c r="B16" s="32" t="s">
        <v>1</v>
      </c>
      <c r="C16" s="92">
        <v>1</v>
      </c>
      <c r="D16" s="75"/>
      <c r="E16" s="111">
        <f t="shared" si="0"/>
        <v>0</v>
      </c>
      <c r="F16" s="93" t="s">
        <v>8</v>
      </c>
      <c r="G16" s="97">
        <v>12</v>
      </c>
      <c r="H16" s="200"/>
      <c r="I16" s="111">
        <f t="shared" si="1"/>
        <v>0</v>
      </c>
      <c r="J16" s="105">
        <v>0.01</v>
      </c>
      <c r="K16" s="177"/>
      <c r="L16" s="183"/>
      <c r="M16" s="174">
        <f t="shared" si="4"/>
        <v>0</v>
      </c>
      <c r="N16" s="128">
        <f t="shared" si="2"/>
        <v>0</v>
      </c>
      <c r="O16" s="108">
        <f t="shared" si="3"/>
        <v>0</v>
      </c>
    </row>
    <row r="17" spans="1:15" ht="33" customHeight="1" thickBot="1" x14ac:dyDescent="0.35">
      <c r="A17" s="2"/>
      <c r="C17" s="1"/>
      <c r="D17" s="22"/>
      <c r="E17" s="22"/>
      <c r="F17" s="22"/>
      <c r="H17" s="201"/>
      <c r="I17" s="22"/>
      <c r="N17" s="129"/>
      <c r="O17" s="130">
        <f>SUM(O10:O16)</f>
        <v>0</v>
      </c>
    </row>
    <row r="18" spans="1:15" ht="43.2" customHeight="1" thickBot="1" x14ac:dyDescent="0.35">
      <c r="A18" s="40"/>
      <c r="B18" s="170" t="s">
        <v>52</v>
      </c>
      <c r="C18" s="38" t="s">
        <v>53</v>
      </c>
      <c r="D18" s="197" t="s">
        <v>70</v>
      </c>
      <c r="E18" s="37" t="s">
        <v>54</v>
      </c>
      <c r="F18" s="121" t="s">
        <v>55</v>
      </c>
      <c r="G18" s="161" t="s">
        <v>11</v>
      </c>
      <c r="H18" s="202" t="s">
        <v>56</v>
      </c>
      <c r="I18" s="37" t="s">
        <v>10</v>
      </c>
      <c r="J18" s="39" t="s">
        <v>9</v>
      </c>
      <c r="K18" s="163" t="s">
        <v>73</v>
      </c>
      <c r="L18" s="240" t="s">
        <v>57</v>
      </c>
      <c r="M18" s="241" t="s">
        <v>58</v>
      </c>
    </row>
    <row r="19" spans="1:15" ht="31.2" customHeight="1" thickBot="1" x14ac:dyDescent="0.35">
      <c r="A19" s="251" t="s">
        <v>77</v>
      </c>
      <c r="B19" s="30" t="s">
        <v>30</v>
      </c>
      <c r="C19" s="252">
        <v>3</v>
      </c>
      <c r="D19" s="253"/>
      <c r="E19" s="101">
        <f>12*(C19*D19)</f>
        <v>0</v>
      </c>
      <c r="F19" s="73" t="s">
        <v>29</v>
      </c>
      <c r="G19" s="254">
        <v>52</v>
      </c>
      <c r="H19" s="204"/>
      <c r="I19" s="101">
        <f>C19*(G19*H19)</f>
        <v>0</v>
      </c>
      <c r="J19" s="255">
        <v>5.0999999999999997E-2</v>
      </c>
      <c r="K19" s="209"/>
      <c r="L19" s="237">
        <f>J19*K19</f>
        <v>0</v>
      </c>
      <c r="M19" s="256">
        <f>E19+I19+L19</f>
        <v>0</v>
      </c>
    </row>
    <row r="20" spans="1:15" x14ac:dyDescent="0.3">
      <c r="A20" s="2"/>
      <c r="C20" s="1"/>
      <c r="I20" s="196"/>
      <c r="L20" s="91"/>
      <c r="M20" s="91"/>
    </row>
    <row r="21" spans="1:15" ht="15" thickBot="1" x14ac:dyDescent="0.35"/>
    <row r="22" spans="1:15" ht="24.6" customHeight="1" thickBot="1" x14ac:dyDescent="0.35">
      <c r="A22" s="331" t="s">
        <v>0</v>
      </c>
      <c r="B22" s="332"/>
      <c r="C22" s="332"/>
      <c r="D22" s="332"/>
      <c r="E22" s="332"/>
      <c r="F22" s="332"/>
      <c r="G22" s="332"/>
      <c r="H22" s="81"/>
      <c r="I22" s="104">
        <f>O17+M19</f>
        <v>0</v>
      </c>
    </row>
  </sheetData>
  <mergeCells count="9">
    <mergeCell ref="N10:N12"/>
    <mergeCell ref="O10:O12"/>
    <mergeCell ref="A22:G22"/>
    <mergeCell ref="A5:B5"/>
    <mergeCell ref="J10:J12"/>
    <mergeCell ref="A10:A12"/>
    <mergeCell ref="M10:M12"/>
    <mergeCell ref="K10:K12"/>
    <mergeCell ref="L10:L12"/>
  </mergeCells>
  <pageMargins left="0.7" right="0.7" top="0.78740157499999996" bottom="0.78740157499999996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E2C491-BE01-4145-A87E-912B0DF5597D}">
  <dimension ref="A1:K21"/>
  <sheetViews>
    <sheetView zoomScale="70" zoomScaleNormal="70" workbookViewId="0">
      <selection activeCell="H8" sqref="H8:H17"/>
    </sheetView>
  </sheetViews>
  <sheetFormatPr defaultRowHeight="14.4" x14ac:dyDescent="0.3"/>
  <cols>
    <col min="1" max="1" width="27.6640625" customWidth="1"/>
    <col min="2" max="2" width="30.6640625" customWidth="1"/>
    <col min="3" max="3" width="15" customWidth="1"/>
    <col min="4" max="4" width="18.33203125" customWidth="1"/>
    <col min="5" max="5" width="19.109375" customWidth="1"/>
    <col min="6" max="6" width="20.44140625" bestFit="1" customWidth="1"/>
    <col min="7" max="7" width="20.33203125" customWidth="1"/>
    <col min="8" max="8" width="17.44140625" customWidth="1"/>
    <col min="9" max="9" width="15.109375" customWidth="1"/>
    <col min="10" max="10" width="18.109375" customWidth="1"/>
    <col min="11" max="11" width="17.6640625" customWidth="1"/>
  </cols>
  <sheetData>
    <row r="1" spans="1:11" ht="30.6" customHeight="1" x14ac:dyDescent="0.35">
      <c r="A1" s="36" t="s">
        <v>45</v>
      </c>
      <c r="B1" s="10"/>
    </row>
    <row r="3" spans="1:11" x14ac:dyDescent="0.3">
      <c r="A3" t="s">
        <v>25</v>
      </c>
      <c r="C3" s="1"/>
    </row>
    <row r="5" spans="1:11" ht="21" x14ac:dyDescent="0.4">
      <c r="A5" s="285" t="s">
        <v>48</v>
      </c>
      <c r="B5" s="285"/>
    </row>
    <row r="6" spans="1:11" ht="15" thickBot="1" x14ac:dyDescent="0.35"/>
    <row r="7" spans="1:11" ht="58.2" thickBot="1" x14ac:dyDescent="0.35">
      <c r="A7" s="15" t="s">
        <v>66</v>
      </c>
      <c r="B7" s="16" t="s">
        <v>67</v>
      </c>
      <c r="C7" s="17" t="s">
        <v>68</v>
      </c>
      <c r="D7" s="19" t="s">
        <v>69</v>
      </c>
      <c r="E7" s="19" t="s">
        <v>59</v>
      </c>
      <c r="F7" s="18" t="s">
        <v>60</v>
      </c>
      <c r="G7" s="84" t="s">
        <v>61</v>
      </c>
      <c r="H7" s="18" t="s">
        <v>71</v>
      </c>
      <c r="I7" s="20" t="s">
        <v>62</v>
      </c>
      <c r="J7" s="18" t="s">
        <v>63</v>
      </c>
      <c r="K7" s="11" t="s">
        <v>64</v>
      </c>
    </row>
    <row r="8" spans="1:11" ht="31.2" customHeight="1" x14ac:dyDescent="0.3">
      <c r="A8" s="6">
        <v>150110</v>
      </c>
      <c r="B8" s="5" t="s">
        <v>22</v>
      </c>
      <c r="C8" s="4" t="s">
        <v>12</v>
      </c>
      <c r="D8" s="35">
        <v>0.255</v>
      </c>
      <c r="E8" s="85"/>
      <c r="F8" s="133">
        <f>D8*E8</f>
        <v>0</v>
      </c>
      <c r="G8" s="337">
        <v>156</v>
      </c>
      <c r="H8" s="340"/>
      <c r="I8" s="315"/>
      <c r="J8" s="139">
        <f>G8*(H8*I8)/10</f>
        <v>0</v>
      </c>
      <c r="K8" s="136">
        <f>F8+J8</f>
        <v>0</v>
      </c>
    </row>
    <row r="9" spans="1:11" ht="18.899999999999999" customHeight="1" x14ac:dyDescent="0.3">
      <c r="A9" s="6">
        <v>150202</v>
      </c>
      <c r="B9" s="5" t="s">
        <v>21</v>
      </c>
      <c r="C9" s="4" t="s">
        <v>12</v>
      </c>
      <c r="D9" s="35">
        <v>0.05</v>
      </c>
      <c r="E9" s="85"/>
      <c r="F9" s="133">
        <f t="shared" ref="F9:F17" si="0">D9*E9</f>
        <v>0</v>
      </c>
      <c r="G9" s="338"/>
      <c r="H9" s="341"/>
      <c r="I9" s="318"/>
      <c r="J9" s="139">
        <f>G8*(H8*I8)/10</f>
        <v>0</v>
      </c>
      <c r="K9" s="141">
        <f t="shared" ref="K9:K17" si="1">F9+J9</f>
        <v>0</v>
      </c>
    </row>
    <row r="10" spans="1:11" ht="18.899999999999999" customHeight="1" x14ac:dyDescent="0.3">
      <c r="A10" s="6">
        <v>180101</v>
      </c>
      <c r="B10" s="5" t="s">
        <v>20</v>
      </c>
      <c r="C10" s="4" t="s">
        <v>13</v>
      </c>
      <c r="D10" s="34">
        <v>2.2269999999999999</v>
      </c>
      <c r="E10" s="85"/>
      <c r="F10" s="133">
        <f t="shared" si="0"/>
        <v>0</v>
      </c>
      <c r="G10" s="338"/>
      <c r="H10" s="341"/>
      <c r="I10" s="318"/>
      <c r="J10" s="139">
        <f>G8*(H8*I8)/10</f>
        <v>0</v>
      </c>
      <c r="K10" s="141">
        <f t="shared" si="1"/>
        <v>0</v>
      </c>
    </row>
    <row r="11" spans="1:11" ht="18.899999999999999" customHeight="1" x14ac:dyDescent="0.3">
      <c r="A11" s="6">
        <v>180102</v>
      </c>
      <c r="B11" s="5" t="s">
        <v>19</v>
      </c>
      <c r="C11" s="4" t="s">
        <v>13</v>
      </c>
      <c r="D11" s="35"/>
      <c r="E11" s="85"/>
      <c r="F11" s="133">
        <f t="shared" si="0"/>
        <v>0</v>
      </c>
      <c r="G11" s="338"/>
      <c r="H11" s="341"/>
      <c r="I11" s="318"/>
      <c r="J11" s="139">
        <f>G8*(H8*I8)/10</f>
        <v>0</v>
      </c>
      <c r="K11" s="141">
        <f t="shared" si="1"/>
        <v>0</v>
      </c>
    </row>
    <row r="12" spans="1:11" ht="57.6" x14ac:dyDescent="0.3">
      <c r="A12" s="6">
        <v>180103</v>
      </c>
      <c r="B12" s="5" t="s">
        <v>18</v>
      </c>
      <c r="C12" s="4" t="s">
        <v>12</v>
      </c>
      <c r="D12" s="35">
        <v>23.472000000000001</v>
      </c>
      <c r="E12" s="85"/>
      <c r="F12" s="133">
        <f t="shared" si="0"/>
        <v>0</v>
      </c>
      <c r="G12" s="338"/>
      <c r="H12" s="341"/>
      <c r="I12" s="318"/>
      <c r="J12" s="139">
        <f>G8*(H8*I8)/10</f>
        <v>0</v>
      </c>
      <c r="K12" s="141">
        <f t="shared" si="1"/>
        <v>0</v>
      </c>
    </row>
    <row r="13" spans="1:11" ht="31.95" customHeight="1" x14ac:dyDescent="0.3">
      <c r="A13" s="6">
        <v>180106</v>
      </c>
      <c r="B13" s="5" t="s">
        <v>17</v>
      </c>
      <c r="C13" s="4" t="s">
        <v>12</v>
      </c>
      <c r="D13" s="35">
        <v>0.01</v>
      </c>
      <c r="E13" s="85"/>
      <c r="F13" s="133">
        <f t="shared" si="0"/>
        <v>0</v>
      </c>
      <c r="G13" s="338"/>
      <c r="H13" s="341"/>
      <c r="I13" s="318"/>
      <c r="J13" s="139">
        <f>G8*(H8*I8)/10</f>
        <v>0</v>
      </c>
      <c r="K13" s="141">
        <f t="shared" si="1"/>
        <v>0</v>
      </c>
    </row>
    <row r="14" spans="1:11" ht="18.899999999999999" customHeight="1" x14ac:dyDescent="0.3">
      <c r="A14" s="6">
        <v>180108</v>
      </c>
      <c r="B14" s="5" t="s">
        <v>16</v>
      </c>
      <c r="C14" s="4" t="s">
        <v>12</v>
      </c>
      <c r="D14" s="35">
        <v>0.01</v>
      </c>
      <c r="E14" s="85"/>
      <c r="F14" s="133">
        <f t="shared" si="0"/>
        <v>0</v>
      </c>
      <c r="G14" s="338"/>
      <c r="H14" s="341"/>
      <c r="I14" s="318"/>
      <c r="J14" s="139">
        <f>G8*(H8*I8)/10</f>
        <v>0</v>
      </c>
      <c r="K14" s="141">
        <f t="shared" si="1"/>
        <v>0</v>
      </c>
    </row>
    <row r="15" spans="1:11" ht="27.6" customHeight="1" x14ac:dyDescent="0.3">
      <c r="A15" s="6">
        <v>180109</v>
      </c>
      <c r="B15" s="5" t="s">
        <v>15</v>
      </c>
      <c r="C15" s="4" t="s">
        <v>12</v>
      </c>
      <c r="D15" s="35">
        <v>0.06</v>
      </c>
      <c r="E15" s="85"/>
      <c r="F15" s="133">
        <f t="shared" si="0"/>
        <v>0</v>
      </c>
      <c r="G15" s="338"/>
      <c r="H15" s="341"/>
      <c r="I15" s="318"/>
      <c r="J15" s="139">
        <f>G8*(H8*I8)/10</f>
        <v>0</v>
      </c>
      <c r="K15" s="141">
        <f t="shared" si="1"/>
        <v>0</v>
      </c>
    </row>
    <row r="16" spans="1:11" ht="18.899999999999999" customHeight="1" x14ac:dyDescent="0.3">
      <c r="A16" s="6">
        <v>190801</v>
      </c>
      <c r="B16" s="5" t="s">
        <v>14</v>
      </c>
      <c r="C16" s="4" t="s">
        <v>13</v>
      </c>
      <c r="D16" s="35">
        <v>0.02</v>
      </c>
      <c r="E16" s="85"/>
      <c r="F16" s="133">
        <f t="shared" si="0"/>
        <v>0</v>
      </c>
      <c r="G16" s="338"/>
      <c r="H16" s="341"/>
      <c r="I16" s="318"/>
      <c r="J16" s="139">
        <f>G8*(H8*I8)/10</f>
        <v>0</v>
      </c>
      <c r="K16" s="141">
        <f t="shared" si="1"/>
        <v>0</v>
      </c>
    </row>
    <row r="17" spans="1:11" ht="18.899999999999999" customHeight="1" thickBot="1" x14ac:dyDescent="0.35">
      <c r="A17" s="12">
        <v>200110</v>
      </c>
      <c r="B17" s="13" t="s">
        <v>35</v>
      </c>
      <c r="C17" s="14" t="s">
        <v>36</v>
      </c>
      <c r="D17" s="33">
        <v>0.05</v>
      </c>
      <c r="E17" s="184"/>
      <c r="F17" s="145">
        <f t="shared" si="0"/>
        <v>0</v>
      </c>
      <c r="G17" s="339"/>
      <c r="H17" s="342"/>
      <c r="I17" s="316"/>
      <c r="J17" s="142">
        <f>G8*(H8*I8)/10</f>
        <v>0</v>
      </c>
      <c r="K17" s="143">
        <f t="shared" si="1"/>
        <v>0</v>
      </c>
    </row>
    <row r="18" spans="1:11" ht="15" thickBot="1" x14ac:dyDescent="0.35">
      <c r="E18" s="22"/>
      <c r="F18" s="22"/>
      <c r="G18" s="22"/>
      <c r="H18" s="22"/>
    </row>
    <row r="19" spans="1:11" ht="20.100000000000001" customHeight="1" thickBot="1" x14ac:dyDescent="0.35">
      <c r="A19" s="302" t="s">
        <v>0</v>
      </c>
      <c r="B19" s="303"/>
      <c r="C19" s="303"/>
      <c r="D19" s="304"/>
      <c r="E19" s="328"/>
      <c r="F19" s="329"/>
      <c r="G19" s="329"/>
      <c r="H19" s="329"/>
      <c r="I19" s="329"/>
      <c r="J19" s="330"/>
      <c r="K19" s="104">
        <f>SUM(K8:K17)</f>
        <v>0</v>
      </c>
    </row>
    <row r="21" spans="1:11" ht="61.2" customHeight="1" x14ac:dyDescent="0.3">
      <c r="A21" s="305" t="s">
        <v>50</v>
      </c>
      <c r="B21" s="305"/>
      <c r="C21" s="305"/>
      <c r="D21" s="305"/>
      <c r="E21" s="305"/>
      <c r="F21" s="305"/>
      <c r="G21" s="305"/>
      <c r="H21" s="305"/>
      <c r="I21" s="305"/>
      <c r="J21" s="305"/>
      <c r="K21" s="305"/>
    </row>
  </sheetData>
  <mergeCells count="7">
    <mergeCell ref="A5:B5"/>
    <mergeCell ref="A19:D19"/>
    <mergeCell ref="E19:J19"/>
    <mergeCell ref="A21:K21"/>
    <mergeCell ref="G8:G17"/>
    <mergeCell ref="H8:H17"/>
    <mergeCell ref="I8:I17"/>
  </mergeCells>
  <pageMargins left="0.7" right="0.7" top="0.78740157499999996" bottom="0.78740157499999996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33D0C7-1C83-4F5F-A444-0A8580088945}">
  <dimension ref="A1:O27"/>
  <sheetViews>
    <sheetView zoomScale="70" zoomScaleNormal="70" workbookViewId="0">
      <selection activeCell="M20" sqref="M20:M22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6" width="19.109375" customWidth="1"/>
    <col min="7" max="7" width="20.44140625" bestFit="1" customWidth="1"/>
    <col min="8" max="8" width="20.44140625" customWidth="1"/>
    <col min="9" max="9" width="20.33203125" customWidth="1"/>
    <col min="10" max="12" width="17.44140625" customWidth="1"/>
    <col min="13" max="13" width="13.88671875" customWidth="1"/>
    <col min="14" max="14" width="14.44140625" customWidth="1"/>
    <col min="15" max="15" width="14.109375" customWidth="1"/>
  </cols>
  <sheetData>
    <row r="1" spans="1:15" ht="30.6" customHeight="1" x14ac:dyDescent="0.35">
      <c r="A1" s="36" t="s">
        <v>46</v>
      </c>
      <c r="B1" s="10"/>
    </row>
    <row r="3" spans="1:15" x14ac:dyDescent="0.3">
      <c r="A3" t="s">
        <v>25</v>
      </c>
      <c r="C3" s="1"/>
    </row>
    <row r="5" spans="1:15" ht="21" x14ac:dyDescent="0.4">
      <c r="A5" s="285" t="s">
        <v>47</v>
      </c>
      <c r="B5" s="286"/>
    </row>
    <row r="7" spans="1:15" x14ac:dyDescent="0.3">
      <c r="A7" s="2"/>
    </row>
    <row r="8" spans="1:15" ht="15" thickBot="1" x14ac:dyDescent="0.35"/>
    <row r="9" spans="1:15" ht="57.6" customHeight="1" thickBot="1" x14ac:dyDescent="0.35">
      <c r="A9" s="211"/>
      <c r="B9" s="212" t="s">
        <v>52</v>
      </c>
      <c r="C9" s="213" t="s">
        <v>53</v>
      </c>
      <c r="D9" s="42" t="s">
        <v>70</v>
      </c>
      <c r="E9" s="43" t="s">
        <v>54</v>
      </c>
      <c r="F9" s="214" t="s">
        <v>55</v>
      </c>
      <c r="G9" s="215" t="s">
        <v>11</v>
      </c>
      <c r="H9" s="44" t="s">
        <v>56</v>
      </c>
      <c r="I9" s="43" t="s">
        <v>10</v>
      </c>
      <c r="J9" s="236" t="s">
        <v>9</v>
      </c>
      <c r="K9" s="179" t="s">
        <v>72</v>
      </c>
      <c r="L9" s="180" t="s">
        <v>73</v>
      </c>
      <c r="M9" s="45" t="s">
        <v>74</v>
      </c>
      <c r="N9" s="46" t="s">
        <v>57</v>
      </c>
      <c r="O9" s="47" t="s">
        <v>58</v>
      </c>
    </row>
    <row r="10" spans="1:15" x14ac:dyDescent="0.3">
      <c r="A10" s="287" t="s">
        <v>108</v>
      </c>
      <c r="B10" s="26" t="s">
        <v>3</v>
      </c>
      <c r="C10" s="48">
        <v>2</v>
      </c>
      <c r="D10" s="125"/>
      <c r="E10" s="112">
        <f>12*(C10*D10)</f>
        <v>0</v>
      </c>
      <c r="F10" s="50" t="s">
        <v>29</v>
      </c>
      <c r="G10" s="51">
        <v>52</v>
      </c>
      <c r="H10" s="94"/>
      <c r="I10" s="112">
        <f>C10*(G10*H10)</f>
        <v>0</v>
      </c>
      <c r="J10" s="319">
        <v>59.04</v>
      </c>
      <c r="K10" s="333"/>
      <c r="L10" s="181"/>
      <c r="M10" s="282">
        <f>K10+L10</f>
        <v>0</v>
      </c>
      <c r="N10" s="276">
        <f>J10*M10</f>
        <v>0</v>
      </c>
      <c r="O10" s="279">
        <f>E10+E11+I10+I11+N10</f>
        <v>0</v>
      </c>
    </row>
    <row r="11" spans="1:15" ht="15" thickBot="1" x14ac:dyDescent="0.35">
      <c r="A11" s="289"/>
      <c r="B11" s="27" t="s">
        <v>87</v>
      </c>
      <c r="C11" s="58"/>
      <c r="D11" s="126"/>
      <c r="E11" s="113"/>
      <c r="F11" s="60" t="s">
        <v>29</v>
      </c>
      <c r="G11" s="61">
        <v>52</v>
      </c>
      <c r="H11" s="95"/>
      <c r="I11" s="113">
        <f t="shared" ref="I11:I17" si="0">C11*(G11*H11)</f>
        <v>0</v>
      </c>
      <c r="J11" s="320"/>
      <c r="K11" s="335"/>
      <c r="L11" s="182"/>
      <c r="M11" s="284"/>
      <c r="N11" s="278"/>
      <c r="O11" s="281"/>
    </row>
    <row r="12" spans="1:15" ht="29.4" thickBot="1" x14ac:dyDescent="0.35">
      <c r="A12" s="224" t="s">
        <v>111</v>
      </c>
      <c r="B12" s="32" t="s">
        <v>1</v>
      </c>
      <c r="C12" s="92">
        <v>2</v>
      </c>
      <c r="D12" s="127"/>
      <c r="E12" s="111">
        <f t="shared" ref="E12:E17" si="1">12*(C12*D12)</f>
        <v>0</v>
      </c>
      <c r="F12" s="93" t="s">
        <v>29</v>
      </c>
      <c r="G12" s="97">
        <v>52</v>
      </c>
      <c r="H12" s="96"/>
      <c r="I12" s="111">
        <f t="shared" si="0"/>
        <v>0</v>
      </c>
      <c r="J12" s="105">
        <v>14.85</v>
      </c>
      <c r="K12" s="177"/>
      <c r="L12" s="183"/>
      <c r="M12" s="174">
        <f>K12+L12</f>
        <v>0</v>
      </c>
      <c r="N12" s="128">
        <f t="shared" ref="N12:N17" si="2">J12*M12</f>
        <v>0</v>
      </c>
      <c r="O12" s="108">
        <f t="shared" ref="O12:O17" si="3">E12+I12+N12</f>
        <v>0</v>
      </c>
    </row>
    <row r="13" spans="1:15" x14ac:dyDescent="0.3">
      <c r="A13" s="287" t="s">
        <v>98</v>
      </c>
      <c r="B13" s="26" t="s">
        <v>3</v>
      </c>
      <c r="C13" s="48">
        <v>2</v>
      </c>
      <c r="D13" s="125"/>
      <c r="E13" s="112">
        <f t="shared" si="1"/>
        <v>0</v>
      </c>
      <c r="F13" s="50" t="s">
        <v>29</v>
      </c>
      <c r="G13" s="51">
        <v>52</v>
      </c>
      <c r="H13" s="94"/>
      <c r="I13" s="112">
        <f t="shared" si="0"/>
        <v>0</v>
      </c>
      <c r="J13" s="319">
        <v>2.9106999999999998</v>
      </c>
      <c r="K13" s="178"/>
      <c r="L13" s="181"/>
      <c r="M13" s="282">
        <f>K13+L13</f>
        <v>0</v>
      </c>
      <c r="N13" s="276">
        <f t="shared" si="2"/>
        <v>0</v>
      </c>
      <c r="O13" s="279">
        <f>E13+E14+I13+I14+N13</f>
        <v>0</v>
      </c>
    </row>
    <row r="14" spans="1:15" ht="15" thickBot="1" x14ac:dyDescent="0.35">
      <c r="A14" s="289"/>
      <c r="B14" s="27" t="s">
        <v>1</v>
      </c>
      <c r="C14" s="58">
        <v>2</v>
      </c>
      <c r="D14" s="126"/>
      <c r="E14" s="113">
        <f t="shared" si="1"/>
        <v>0</v>
      </c>
      <c r="F14" s="60" t="s">
        <v>29</v>
      </c>
      <c r="G14" s="61">
        <v>52</v>
      </c>
      <c r="H14" s="95"/>
      <c r="I14" s="113">
        <f t="shared" si="0"/>
        <v>0</v>
      </c>
      <c r="J14" s="320"/>
      <c r="K14" s="144"/>
      <c r="L14" s="182"/>
      <c r="M14" s="284"/>
      <c r="N14" s="278"/>
      <c r="O14" s="281"/>
    </row>
    <row r="15" spans="1:15" x14ac:dyDescent="0.3">
      <c r="A15" s="287" t="s">
        <v>109</v>
      </c>
      <c r="B15" s="26" t="s">
        <v>3</v>
      </c>
      <c r="C15" s="48">
        <v>3</v>
      </c>
      <c r="D15" s="125"/>
      <c r="E15" s="112">
        <f t="shared" si="1"/>
        <v>0</v>
      </c>
      <c r="F15" s="50" t="s">
        <v>32</v>
      </c>
      <c r="G15" s="51">
        <v>12</v>
      </c>
      <c r="H15" s="94"/>
      <c r="I15" s="112">
        <f t="shared" si="0"/>
        <v>0</v>
      </c>
      <c r="J15" s="319">
        <v>6.5956999999999999</v>
      </c>
      <c r="K15" s="178"/>
      <c r="L15" s="181"/>
      <c r="M15" s="282">
        <f>K15+L15</f>
        <v>0</v>
      </c>
      <c r="N15" s="276">
        <f t="shared" si="2"/>
        <v>0</v>
      </c>
      <c r="O15" s="279">
        <f>E15+E16+I15+I16+N15</f>
        <v>0</v>
      </c>
    </row>
    <row r="16" spans="1:15" ht="15" thickBot="1" x14ac:dyDescent="0.35">
      <c r="A16" s="289"/>
      <c r="B16" s="27" t="s">
        <v>1</v>
      </c>
      <c r="C16" s="58">
        <v>2</v>
      </c>
      <c r="D16" s="126"/>
      <c r="E16" s="113">
        <f t="shared" si="1"/>
        <v>0</v>
      </c>
      <c r="F16" s="60" t="s">
        <v>32</v>
      </c>
      <c r="G16" s="61">
        <v>12</v>
      </c>
      <c r="H16" s="95"/>
      <c r="I16" s="113">
        <f t="shared" si="0"/>
        <v>0</v>
      </c>
      <c r="J16" s="320"/>
      <c r="K16" s="144"/>
      <c r="L16" s="182"/>
      <c r="M16" s="284"/>
      <c r="N16" s="278"/>
      <c r="O16" s="281"/>
    </row>
    <row r="17" spans="1:15" ht="15" thickBot="1" x14ac:dyDescent="0.35">
      <c r="A17" s="31" t="s">
        <v>110</v>
      </c>
      <c r="B17" s="32" t="s">
        <v>1</v>
      </c>
      <c r="C17" s="92">
        <v>3</v>
      </c>
      <c r="D17" s="127"/>
      <c r="E17" s="111">
        <f t="shared" si="1"/>
        <v>0</v>
      </c>
      <c r="F17" s="93" t="s">
        <v>8</v>
      </c>
      <c r="G17" s="97">
        <v>12</v>
      </c>
      <c r="H17" s="96"/>
      <c r="I17" s="111">
        <f t="shared" si="0"/>
        <v>0</v>
      </c>
      <c r="J17" s="105">
        <v>0.3</v>
      </c>
      <c r="K17" s="177"/>
      <c r="L17" s="183"/>
      <c r="M17" s="174">
        <f>K17+L17</f>
        <v>0</v>
      </c>
      <c r="N17" s="128">
        <f t="shared" si="2"/>
        <v>0</v>
      </c>
      <c r="O17" s="108">
        <f t="shared" si="3"/>
        <v>0</v>
      </c>
    </row>
    <row r="18" spans="1:15" ht="33" customHeight="1" thickBot="1" x14ac:dyDescent="0.35">
      <c r="A18" s="2"/>
      <c r="C18" s="1"/>
      <c r="E18" s="22"/>
      <c r="F18" s="22"/>
      <c r="I18" s="22"/>
      <c r="N18" s="129"/>
      <c r="O18" s="130">
        <f>SUM(O10:O17)</f>
        <v>0</v>
      </c>
    </row>
    <row r="19" spans="1:15" ht="43.2" customHeight="1" thickBot="1" x14ac:dyDescent="0.35">
      <c r="A19" s="40"/>
      <c r="B19" s="170" t="s">
        <v>52</v>
      </c>
      <c r="C19" s="38" t="s">
        <v>53</v>
      </c>
      <c r="D19" s="37" t="s">
        <v>70</v>
      </c>
      <c r="E19" s="37" t="s">
        <v>54</v>
      </c>
      <c r="F19" s="121" t="s">
        <v>55</v>
      </c>
      <c r="G19" s="161" t="s">
        <v>11</v>
      </c>
      <c r="H19" s="161" t="s">
        <v>56</v>
      </c>
      <c r="I19" s="37" t="s">
        <v>10</v>
      </c>
      <c r="J19" s="39" t="s">
        <v>9</v>
      </c>
      <c r="K19" s="163" t="s">
        <v>73</v>
      </c>
      <c r="L19" s="240" t="s">
        <v>57</v>
      </c>
      <c r="M19" s="241" t="s">
        <v>58</v>
      </c>
    </row>
    <row r="20" spans="1:15" ht="28.8" x14ac:dyDescent="0.3">
      <c r="A20" s="258" t="s">
        <v>77</v>
      </c>
      <c r="B20" s="26" t="s">
        <v>30</v>
      </c>
      <c r="C20" s="259">
        <v>10</v>
      </c>
      <c r="D20" s="260"/>
      <c r="E20" s="261">
        <f>12*(C20*D20)</f>
        <v>0</v>
      </c>
      <c r="F20" s="262" t="s">
        <v>29</v>
      </c>
      <c r="G20" s="263">
        <v>52</v>
      </c>
      <c r="H20" s="264"/>
      <c r="I20" s="261">
        <f>C20*(G20*H20)</f>
        <v>0</v>
      </c>
      <c r="J20" s="265">
        <v>50</v>
      </c>
      <c r="K20" s="266"/>
      <c r="L20" s="131">
        <f>J20*K20</f>
        <v>0</v>
      </c>
      <c r="M20" s="132">
        <f>E20+I20+L20</f>
        <v>0</v>
      </c>
    </row>
    <row r="21" spans="1:15" ht="29.4" thickBot="1" x14ac:dyDescent="0.35">
      <c r="A21" s="157" t="s">
        <v>112</v>
      </c>
      <c r="B21" s="27" t="s">
        <v>78</v>
      </c>
      <c r="C21" s="28">
        <v>1</v>
      </c>
      <c r="D21" s="228"/>
      <c r="E21" s="101">
        <f>12*(C21*D21)</f>
        <v>0</v>
      </c>
      <c r="F21" s="124" t="s">
        <v>8</v>
      </c>
      <c r="G21" s="234">
        <v>12</v>
      </c>
      <c r="H21" s="160"/>
      <c r="I21" s="101">
        <f>C21*(G21*H21)</f>
        <v>0</v>
      </c>
      <c r="J21" s="58">
        <v>0.23400000000000001</v>
      </c>
      <c r="K21" s="245"/>
      <c r="L21" s="239">
        <f>J21*K21</f>
        <v>0</v>
      </c>
      <c r="M21" s="267">
        <f>E21+I21+L21</f>
        <v>0</v>
      </c>
    </row>
    <row r="22" spans="1:15" ht="25.2" customHeight="1" thickBot="1" x14ac:dyDescent="0.35">
      <c r="A22" s="2"/>
      <c r="C22" s="1"/>
      <c r="I22" s="196"/>
      <c r="L22" s="129"/>
      <c r="M22" s="103">
        <f>M20+M21</f>
        <v>0</v>
      </c>
    </row>
    <row r="23" spans="1:15" ht="25.2" customHeight="1" thickBot="1" x14ac:dyDescent="0.35"/>
    <row r="24" spans="1:15" ht="24.6" customHeight="1" thickBot="1" x14ac:dyDescent="0.35">
      <c r="A24" s="331" t="s">
        <v>0</v>
      </c>
      <c r="B24" s="332"/>
      <c r="C24" s="332"/>
      <c r="D24" s="332"/>
      <c r="E24" s="332"/>
      <c r="F24" s="332"/>
      <c r="G24" s="332"/>
      <c r="H24" s="81"/>
      <c r="I24" s="104">
        <f>O18+M22</f>
        <v>0</v>
      </c>
    </row>
    <row r="27" spans="1:15" x14ac:dyDescent="0.3">
      <c r="A27" t="s">
        <v>88</v>
      </c>
    </row>
  </sheetData>
  <mergeCells count="18">
    <mergeCell ref="O10:O11"/>
    <mergeCell ref="O13:O14"/>
    <mergeCell ref="O15:O16"/>
    <mergeCell ref="M10:M11"/>
    <mergeCell ref="M13:M14"/>
    <mergeCell ref="M15:M16"/>
    <mergeCell ref="N10:N11"/>
    <mergeCell ref="N13:N14"/>
    <mergeCell ref="N15:N16"/>
    <mergeCell ref="K10:K11"/>
    <mergeCell ref="A5:B5"/>
    <mergeCell ref="A24:G24"/>
    <mergeCell ref="J10:J11"/>
    <mergeCell ref="J13:J14"/>
    <mergeCell ref="J15:J16"/>
    <mergeCell ref="A10:A11"/>
    <mergeCell ref="A13:A14"/>
    <mergeCell ref="A15:A16"/>
  </mergeCells>
  <pageMargins left="0.7" right="0.7" top="0.78740157499999996" bottom="0.78740157499999996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323375-32AE-4B8D-9622-107905D2620E}">
  <dimension ref="A1:K19"/>
  <sheetViews>
    <sheetView zoomScale="70" zoomScaleNormal="70" workbookViewId="0">
      <selection activeCell="H8" sqref="H8:H15"/>
    </sheetView>
  </sheetViews>
  <sheetFormatPr defaultRowHeight="14.4" x14ac:dyDescent="0.3"/>
  <cols>
    <col min="1" max="1" width="27.88671875" customWidth="1"/>
    <col min="2" max="2" width="30.6640625" customWidth="1"/>
    <col min="3" max="3" width="15" customWidth="1"/>
    <col min="4" max="4" width="18.33203125" customWidth="1"/>
    <col min="5" max="5" width="19.109375" customWidth="1"/>
    <col min="6" max="6" width="20.44140625" bestFit="1" customWidth="1"/>
    <col min="7" max="7" width="20.33203125" customWidth="1"/>
    <col min="8" max="8" width="17.44140625" customWidth="1"/>
    <col min="9" max="9" width="14.33203125" customWidth="1"/>
    <col min="10" max="10" width="16.33203125" customWidth="1"/>
    <col min="11" max="11" width="20.109375" customWidth="1"/>
  </cols>
  <sheetData>
    <row r="1" spans="1:11" ht="30.6" customHeight="1" x14ac:dyDescent="0.35">
      <c r="A1" s="36" t="s">
        <v>46</v>
      </c>
      <c r="B1" s="10"/>
    </row>
    <row r="3" spans="1:11" x14ac:dyDescent="0.3">
      <c r="A3" t="s">
        <v>25</v>
      </c>
      <c r="C3" s="1"/>
    </row>
    <row r="5" spans="1:11" ht="21" x14ac:dyDescent="0.4">
      <c r="A5" s="285" t="s">
        <v>48</v>
      </c>
      <c r="B5" s="285"/>
    </row>
    <row r="6" spans="1:11" ht="15" thickBot="1" x14ac:dyDescent="0.35"/>
    <row r="7" spans="1:11" ht="58.2" thickBot="1" x14ac:dyDescent="0.35">
      <c r="A7" s="15" t="s">
        <v>66</v>
      </c>
      <c r="B7" s="16" t="s">
        <v>67</v>
      </c>
      <c r="C7" s="17" t="s">
        <v>68</v>
      </c>
      <c r="D7" s="19" t="s">
        <v>69</v>
      </c>
      <c r="E7" s="19" t="s">
        <v>59</v>
      </c>
      <c r="F7" s="18" t="s">
        <v>60</v>
      </c>
      <c r="G7" s="84" t="s">
        <v>61</v>
      </c>
      <c r="H7" s="18" t="s">
        <v>71</v>
      </c>
      <c r="I7" s="20" t="s">
        <v>62</v>
      </c>
      <c r="J7" s="18" t="s">
        <v>63</v>
      </c>
      <c r="K7" s="11" t="s">
        <v>64</v>
      </c>
    </row>
    <row r="8" spans="1:11" ht="31.2" customHeight="1" x14ac:dyDescent="0.3">
      <c r="A8" s="6">
        <v>150110</v>
      </c>
      <c r="B8" s="5" t="s">
        <v>22</v>
      </c>
      <c r="C8" s="4" t="s">
        <v>12</v>
      </c>
      <c r="D8" s="35">
        <v>1.31</v>
      </c>
      <c r="E8" s="85"/>
      <c r="F8" s="133">
        <f>D8*E8</f>
        <v>0</v>
      </c>
      <c r="G8" s="337">
        <v>156</v>
      </c>
      <c r="H8" s="340"/>
      <c r="I8" s="315"/>
      <c r="J8" s="139">
        <f>G8*(H8*I8)/8</f>
        <v>0</v>
      </c>
      <c r="K8" s="136">
        <f>F8+J8</f>
        <v>0</v>
      </c>
    </row>
    <row r="9" spans="1:11" ht="18.899999999999999" customHeight="1" x14ac:dyDescent="0.3">
      <c r="A9" s="6">
        <v>150202</v>
      </c>
      <c r="B9" s="5" t="s">
        <v>21</v>
      </c>
      <c r="C9" s="4"/>
      <c r="D9" s="35">
        <v>0.21</v>
      </c>
      <c r="E9" s="85"/>
      <c r="F9" s="133">
        <f t="shared" ref="F9:F15" si="0">D9*E9</f>
        <v>0</v>
      </c>
      <c r="G9" s="338"/>
      <c r="H9" s="341"/>
      <c r="I9" s="318"/>
      <c r="J9" s="139">
        <f>G8*(H8*I8)/8</f>
        <v>0</v>
      </c>
      <c r="K9" s="141">
        <f t="shared" ref="K9:K15" si="1">F9+J9</f>
        <v>0</v>
      </c>
    </row>
    <row r="10" spans="1:11" ht="18.899999999999999" customHeight="1" x14ac:dyDescent="0.3">
      <c r="A10" s="6">
        <v>180101</v>
      </c>
      <c r="B10" s="5" t="s">
        <v>20</v>
      </c>
      <c r="C10" s="4" t="s">
        <v>13</v>
      </c>
      <c r="D10" s="34">
        <v>16.045999999999999</v>
      </c>
      <c r="E10" s="85"/>
      <c r="F10" s="133">
        <f t="shared" si="0"/>
        <v>0</v>
      </c>
      <c r="G10" s="338"/>
      <c r="H10" s="341"/>
      <c r="I10" s="318"/>
      <c r="J10" s="139">
        <f>G8*(H8*I8)/8</f>
        <v>0</v>
      </c>
      <c r="K10" s="141">
        <f t="shared" si="1"/>
        <v>0</v>
      </c>
    </row>
    <row r="11" spans="1:11" ht="18.899999999999999" customHeight="1" x14ac:dyDescent="0.3">
      <c r="A11" s="6">
        <v>180102</v>
      </c>
      <c r="B11" s="5" t="s">
        <v>19</v>
      </c>
      <c r="C11" s="4" t="s">
        <v>13</v>
      </c>
      <c r="D11" s="35"/>
      <c r="E11" s="85"/>
      <c r="F11" s="133">
        <f t="shared" si="0"/>
        <v>0</v>
      </c>
      <c r="G11" s="338"/>
      <c r="H11" s="341"/>
      <c r="I11" s="318"/>
      <c r="J11" s="139">
        <f>G8*(H8*I8)/8</f>
        <v>0</v>
      </c>
      <c r="K11" s="141">
        <f t="shared" si="1"/>
        <v>0</v>
      </c>
    </row>
    <row r="12" spans="1:11" ht="57.6" x14ac:dyDescent="0.3">
      <c r="A12" s="6">
        <v>180103</v>
      </c>
      <c r="B12" s="5" t="s">
        <v>18</v>
      </c>
      <c r="C12" s="4" t="s">
        <v>12</v>
      </c>
      <c r="D12" s="35">
        <v>60.491</v>
      </c>
      <c r="E12" s="85"/>
      <c r="F12" s="133">
        <f t="shared" si="0"/>
        <v>0</v>
      </c>
      <c r="G12" s="338"/>
      <c r="H12" s="341"/>
      <c r="I12" s="318"/>
      <c r="J12" s="139">
        <f>G8*(H8*I8)/8</f>
        <v>0</v>
      </c>
      <c r="K12" s="141">
        <f t="shared" si="1"/>
        <v>0</v>
      </c>
    </row>
    <row r="13" spans="1:11" ht="31.95" customHeight="1" x14ac:dyDescent="0.3">
      <c r="A13" s="6">
        <v>180106</v>
      </c>
      <c r="B13" s="5" t="s">
        <v>17</v>
      </c>
      <c r="C13" s="4" t="s">
        <v>12</v>
      </c>
      <c r="D13" s="35">
        <v>0.48699999999999999</v>
      </c>
      <c r="E13" s="85"/>
      <c r="F13" s="133">
        <f t="shared" si="0"/>
        <v>0</v>
      </c>
      <c r="G13" s="338"/>
      <c r="H13" s="341"/>
      <c r="I13" s="318"/>
      <c r="J13" s="139">
        <f>G8*(H8*I8)/8</f>
        <v>0</v>
      </c>
      <c r="K13" s="141">
        <f t="shared" si="1"/>
        <v>0</v>
      </c>
    </row>
    <row r="14" spans="1:11" ht="18.899999999999999" customHeight="1" x14ac:dyDescent="0.3">
      <c r="A14" s="6">
        <v>180108</v>
      </c>
      <c r="B14" s="5" t="s">
        <v>16</v>
      </c>
      <c r="C14" s="4" t="s">
        <v>12</v>
      </c>
      <c r="D14" s="35">
        <v>2.1560000000000001</v>
      </c>
      <c r="E14" s="85"/>
      <c r="F14" s="133">
        <f t="shared" si="0"/>
        <v>0</v>
      </c>
      <c r="G14" s="338"/>
      <c r="H14" s="341"/>
      <c r="I14" s="318"/>
      <c r="J14" s="139">
        <f>G8*(H8*I8)/8</f>
        <v>0</v>
      </c>
      <c r="K14" s="141">
        <f t="shared" si="1"/>
        <v>0</v>
      </c>
    </row>
    <row r="15" spans="1:11" ht="27.6" customHeight="1" thickBot="1" x14ac:dyDescent="0.35">
      <c r="A15" s="12">
        <v>180109</v>
      </c>
      <c r="B15" s="13" t="s">
        <v>15</v>
      </c>
      <c r="C15" s="14" t="s">
        <v>12</v>
      </c>
      <c r="D15" s="33">
        <v>9.5000000000000001E-2</v>
      </c>
      <c r="E15" s="184"/>
      <c r="F15" s="145">
        <f t="shared" si="0"/>
        <v>0</v>
      </c>
      <c r="G15" s="339"/>
      <c r="H15" s="342"/>
      <c r="I15" s="316"/>
      <c r="J15" s="142">
        <f>G8*(H8*I8)/8</f>
        <v>0</v>
      </c>
      <c r="K15" s="143">
        <f t="shared" si="1"/>
        <v>0</v>
      </c>
    </row>
    <row r="16" spans="1:11" ht="15" thickBot="1" x14ac:dyDescent="0.35">
      <c r="E16" s="22"/>
      <c r="F16" s="22"/>
      <c r="G16" s="22"/>
      <c r="H16" s="22"/>
    </row>
    <row r="17" spans="1:11" ht="20.100000000000001" customHeight="1" thickBot="1" x14ac:dyDescent="0.35">
      <c r="A17" s="302" t="s">
        <v>0</v>
      </c>
      <c r="B17" s="303"/>
      <c r="C17" s="303"/>
      <c r="D17" s="304"/>
      <c r="E17" s="328"/>
      <c r="F17" s="329"/>
      <c r="G17" s="329"/>
      <c r="H17" s="329"/>
      <c r="I17" s="329"/>
      <c r="J17" s="330"/>
      <c r="K17" s="104">
        <f>SUM(K8:K16)</f>
        <v>0</v>
      </c>
    </row>
    <row r="19" spans="1:11" ht="61.2" customHeight="1" x14ac:dyDescent="0.3">
      <c r="A19" s="305" t="s">
        <v>51</v>
      </c>
      <c r="B19" s="305"/>
      <c r="C19" s="305"/>
      <c r="D19" s="305"/>
      <c r="E19" s="305"/>
      <c r="F19" s="305"/>
      <c r="G19" s="305"/>
      <c r="H19" s="305"/>
      <c r="I19" s="305"/>
      <c r="J19" s="305"/>
      <c r="K19" s="305"/>
    </row>
  </sheetData>
  <mergeCells count="7">
    <mergeCell ref="A5:B5"/>
    <mergeCell ref="A17:D17"/>
    <mergeCell ref="E17:J17"/>
    <mergeCell ref="A19:K19"/>
    <mergeCell ref="G8:G15"/>
    <mergeCell ref="H8:H15"/>
    <mergeCell ref="I8:I15"/>
  </mergeCells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14</vt:i4>
      </vt:variant>
    </vt:vector>
  </HeadingPairs>
  <TitlesOfParts>
    <vt:vector size="14" baseType="lpstr">
      <vt:lpstr>MNUL KO</vt:lpstr>
      <vt:lpstr>MNUL NO</vt:lpstr>
      <vt:lpstr>Most KO</vt:lpstr>
      <vt:lpstr>Most NO</vt:lpstr>
      <vt:lpstr>Teplice KO</vt:lpstr>
      <vt:lpstr>Teplice NO</vt:lpstr>
      <vt:lpstr>Chomutov KO</vt:lpstr>
      <vt:lpstr>Chomutov NO</vt:lpstr>
      <vt:lpstr>Děčín KO</vt:lpstr>
      <vt:lpstr>Děčín NO</vt:lpstr>
      <vt:lpstr>Rumburk KO</vt:lpstr>
      <vt:lpstr>Rumburk NO</vt:lpstr>
      <vt:lpstr>Litoměřice KO</vt:lpstr>
      <vt:lpstr>Litoměřice NO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Pavel Voral</dc:creator>
  <cp:lastModifiedBy>Straková Markéta</cp:lastModifiedBy>
  <cp:lastPrinted>2023-06-21T07:54:34Z</cp:lastPrinted>
  <dcterms:created xsi:type="dcterms:W3CDTF">2023-02-16T11:57:51Z</dcterms:created>
  <dcterms:modified xsi:type="dcterms:W3CDTF">2023-06-22T09:30:19Z</dcterms:modified>
</cp:coreProperties>
</file>